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1_BIULETYNY TYGODNIOWE\Biuletyny_51_52_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X_ 2023" sheetId="78" r:id="rId14"/>
    <sheet name="Eksport_I-X_ 2023" sheetId="77" r:id="rId15"/>
    <sheet name="Import_I-X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'Eksport_I-X_ 2023'!$K$6:$N$58</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'Import_I-X_ 2023'!$A$7:$D$23</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D14" i="68" l="1"/>
  <c r="D11" i="68"/>
  <c r="D10" i="68"/>
  <c r="D9" i="68"/>
  <c r="D8" i="68"/>
  <c r="D7" i="68"/>
  <c r="F8" i="78" l="1"/>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Z597" i="36"/>
  <c r="W597" i="36"/>
  <c r="S597" i="36"/>
  <c r="M597" i="36"/>
  <c r="L597" i="36"/>
  <c r="H597" i="36"/>
  <c r="Z596" i="36"/>
  <c r="W596" i="36"/>
  <c r="S596" i="36"/>
  <c r="M596" i="36"/>
  <c r="L596" i="36"/>
  <c r="K596" i="36"/>
  <c r="C596" i="36"/>
  <c r="Z595" i="36"/>
  <c r="W595" i="36"/>
  <c r="S595" i="36"/>
  <c r="P595" i="36"/>
  <c r="M595" i="36"/>
  <c r="L595" i="36"/>
  <c r="J595" i="36"/>
  <c r="C595" i="36"/>
  <c r="Z594" i="36"/>
  <c r="W594" i="36"/>
  <c r="S594" i="36"/>
  <c r="P594" i="36"/>
  <c r="M594" i="36"/>
  <c r="L594" i="36"/>
  <c r="K594" i="36"/>
  <c r="J594" i="36"/>
  <c r="F594" i="36"/>
  <c r="Z593" i="36"/>
  <c r="W593" i="36"/>
  <c r="S593" i="36"/>
  <c r="P593" i="36"/>
  <c r="M593" i="36"/>
  <c r="L593" i="36"/>
  <c r="J593" i="36"/>
  <c r="I593" i="36"/>
  <c r="H593" i="36"/>
  <c r="G593" i="36"/>
  <c r="Z592" i="36"/>
  <c r="W592" i="36"/>
  <c r="S592" i="36"/>
  <c r="M592" i="36"/>
  <c r="L592" i="36"/>
  <c r="G592" i="36"/>
  <c r="C592" i="36"/>
  <c r="Z591" i="36"/>
  <c r="W591" i="36"/>
  <c r="S591" i="36"/>
  <c r="P591" i="36"/>
  <c r="M591" i="36"/>
  <c r="L591" i="36"/>
  <c r="F591" i="36"/>
  <c r="Z403" i="36"/>
  <c r="W403" i="36"/>
  <c r="V403" i="36"/>
  <c r="V597" i="36" s="1"/>
  <c r="S403" i="36"/>
  <c r="R403" i="36"/>
  <c r="R597" i="36" s="1"/>
  <c r="Q403" i="36"/>
  <c r="Q597" i="36" s="1"/>
  <c r="P403" i="36"/>
  <c r="P597" i="36" s="1"/>
  <c r="M403" i="36"/>
  <c r="L403" i="36"/>
  <c r="K403" i="36"/>
  <c r="K597" i="36" s="1"/>
  <c r="J403" i="36"/>
  <c r="J597" i="36" s="1"/>
  <c r="I403" i="36"/>
  <c r="I597" i="36" s="1"/>
  <c r="H403" i="36"/>
  <c r="G403" i="36"/>
  <c r="G597" i="36" s="1"/>
  <c r="F403" i="36"/>
  <c r="F597" i="36" s="1"/>
  <c r="E403" i="36"/>
  <c r="E597" i="36" s="1"/>
  <c r="D403" i="36"/>
  <c r="D597" i="36" s="1"/>
  <c r="C403" i="36"/>
  <c r="C597" i="36" s="1"/>
  <c r="B403" i="36"/>
  <c r="B597" i="36" s="1"/>
  <c r="Z402" i="36"/>
  <c r="W402" i="36"/>
  <c r="V402" i="36"/>
  <c r="V596" i="36" s="1"/>
  <c r="S402" i="36"/>
  <c r="R402" i="36"/>
  <c r="R596" i="36" s="1"/>
  <c r="Q402" i="36"/>
  <c r="Q596" i="36" s="1"/>
  <c r="P402" i="36"/>
  <c r="P596" i="36" s="1"/>
  <c r="M402" i="36"/>
  <c r="L402" i="36"/>
  <c r="K402" i="36"/>
  <c r="J402" i="36"/>
  <c r="J596" i="36" s="1"/>
  <c r="I402" i="36"/>
  <c r="I596" i="36" s="1"/>
  <c r="H402" i="36"/>
  <c r="H596" i="36" s="1"/>
  <c r="G402" i="36"/>
  <c r="G596" i="36" s="1"/>
  <c r="F402" i="36"/>
  <c r="F596" i="36" s="1"/>
  <c r="E402" i="36"/>
  <c r="E596" i="36" s="1"/>
  <c r="D402" i="36"/>
  <c r="D596" i="36" s="1"/>
  <c r="C402" i="36"/>
  <c r="B402" i="36"/>
  <c r="B596" i="36" s="1"/>
  <c r="Z401" i="36"/>
  <c r="W401" i="36"/>
  <c r="V401" i="36"/>
  <c r="V595" i="36" s="1"/>
  <c r="S401" i="36"/>
  <c r="R401" i="36"/>
  <c r="R595" i="36" s="1"/>
  <c r="Q401" i="36"/>
  <c r="Q595" i="36" s="1"/>
  <c r="P401" i="36"/>
  <c r="M401" i="36"/>
  <c r="L401" i="36"/>
  <c r="K401" i="36"/>
  <c r="K595" i="36" s="1"/>
  <c r="J401" i="36"/>
  <c r="I401" i="36"/>
  <c r="I595" i="36" s="1"/>
  <c r="H401" i="36"/>
  <c r="H595" i="36" s="1"/>
  <c r="G401" i="36"/>
  <c r="G595" i="36" s="1"/>
  <c r="F401" i="36"/>
  <c r="F595" i="36" s="1"/>
  <c r="E401" i="36"/>
  <c r="E595" i="36" s="1"/>
  <c r="D401" i="36"/>
  <c r="D595" i="36" s="1"/>
  <c r="C401" i="36"/>
  <c r="B401" i="36"/>
  <c r="B595" i="36" s="1"/>
  <c r="Z400" i="36"/>
  <c r="W400" i="36"/>
  <c r="V400" i="36"/>
  <c r="V594" i="36" s="1"/>
  <c r="S400" i="36"/>
  <c r="R400" i="36"/>
  <c r="R594" i="36" s="1"/>
  <c r="Q400" i="36"/>
  <c r="Q594" i="36" s="1"/>
  <c r="P400" i="36"/>
  <c r="M400" i="36"/>
  <c r="L400" i="36"/>
  <c r="K400" i="36"/>
  <c r="J400" i="36"/>
  <c r="I400" i="36"/>
  <c r="I594" i="36" s="1"/>
  <c r="H400" i="36"/>
  <c r="H594" i="36" s="1"/>
  <c r="G400" i="36"/>
  <c r="G594" i="36" s="1"/>
  <c r="F400" i="36"/>
  <c r="E400" i="36"/>
  <c r="E594" i="36" s="1"/>
  <c r="D400" i="36"/>
  <c r="D594" i="36" s="1"/>
  <c r="C400" i="36"/>
  <c r="C594" i="36" s="1"/>
  <c r="B400" i="36"/>
  <c r="B594" i="36" s="1"/>
  <c r="Z399" i="36"/>
  <c r="W399" i="36"/>
  <c r="V399" i="36"/>
  <c r="V593" i="36" s="1"/>
  <c r="S399" i="36"/>
  <c r="R399" i="36"/>
  <c r="R593" i="36" s="1"/>
  <c r="Q399" i="36"/>
  <c r="Q593" i="36" s="1"/>
  <c r="P399" i="36"/>
  <c r="M399" i="36"/>
  <c r="L399" i="36"/>
  <c r="K399" i="36"/>
  <c r="K593" i="36" s="1"/>
  <c r="J399" i="36"/>
  <c r="I399" i="36"/>
  <c r="H399" i="36"/>
  <c r="G399" i="36"/>
  <c r="F399" i="36"/>
  <c r="F593" i="36" s="1"/>
  <c r="E399" i="36"/>
  <c r="E593" i="36" s="1"/>
  <c r="D399" i="36"/>
  <c r="D593" i="36" s="1"/>
  <c r="C399" i="36"/>
  <c r="C593" i="36" s="1"/>
  <c r="B399" i="36"/>
  <c r="B593" i="36" s="1"/>
  <c r="Z398" i="36"/>
  <c r="W398" i="36"/>
  <c r="V398" i="36"/>
  <c r="V592" i="36" s="1"/>
  <c r="S398" i="36"/>
  <c r="R398" i="36"/>
  <c r="R592" i="36" s="1"/>
  <c r="Q398" i="36"/>
  <c r="Q592" i="36" s="1"/>
  <c r="P398" i="36"/>
  <c r="P592" i="36" s="1"/>
  <c r="M398" i="36"/>
  <c r="L398" i="36"/>
  <c r="K398" i="36"/>
  <c r="K592" i="36" s="1"/>
  <c r="J398" i="36"/>
  <c r="J592" i="36" s="1"/>
  <c r="I398" i="36"/>
  <c r="I592" i="36" s="1"/>
  <c r="H398" i="36"/>
  <c r="H592" i="36" s="1"/>
  <c r="G398" i="36"/>
  <c r="F398" i="36"/>
  <c r="F592" i="36" s="1"/>
  <c r="E398" i="36"/>
  <c r="E592" i="36" s="1"/>
  <c r="D398" i="36"/>
  <c r="D592" i="36" s="1"/>
  <c r="C398" i="36"/>
  <c r="B398" i="36"/>
  <c r="B592" i="36" s="1"/>
  <c r="Z397" i="36"/>
  <c r="W397" i="36"/>
  <c r="V397" i="36"/>
  <c r="V591" i="36" s="1"/>
  <c r="S397" i="36"/>
  <c r="R397" i="36"/>
  <c r="R591" i="36" s="1"/>
  <c r="Q397" i="36"/>
  <c r="Q591" i="36" s="1"/>
  <c r="P397" i="36"/>
  <c r="M397" i="36"/>
  <c r="L397" i="36"/>
  <c r="K397" i="36"/>
  <c r="K591" i="36" s="1"/>
  <c r="J397" i="36"/>
  <c r="J591" i="36" s="1"/>
  <c r="I397" i="36"/>
  <c r="I591" i="36" s="1"/>
  <c r="H397" i="36"/>
  <c r="H591" i="36" s="1"/>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<sst xmlns="http://schemas.openxmlformats.org/spreadsheetml/2006/main" count="7415" uniqueCount="544">
  <si>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</si>
  <si>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</si>
  <si>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</si>
  <si>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</si>
  <si>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</si>
  <si>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</si>
  <si>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</si>
  <si>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</si>
  <si>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</si>
  <si>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</si>
  <si>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</si>
  <si>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</si>
  <si>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</si>
  <si>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</si>
  <si>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</si>
  <si>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</si>
  <si>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</si>
  <si>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</si>
  <si>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</si>
  <si>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</si>
  <si>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</si>
  <si>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</si>
  <si>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</si>
  <si>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</si>
  <si>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</si>
  <si>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</si>
  <si>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</si>
  <si>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</si>
  <si>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</si>
  <si>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</si>
  <si>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</si>
  <si>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</si>
  <si>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</si>
  <si>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</si>
  <si>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</si>
  <si>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</si>
  <si>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</si>
  <si>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</si>
  <si>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</si>
  <si>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</si>
  <si>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</si>
  <si>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</si>
  <si>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</si>
  <si>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</si>
  <si>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</si>
  <si>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</si>
  <si>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</si>
  <si>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</si>
  <si>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</si>
  <si>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</si>
  <si>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</si>
  <si>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</si>
  <si>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</si>
  <si>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</si>
  <si>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</si>
  <si>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</si>
  <si>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</si>
  <si>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</si>
  <si>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</si>
  <si>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</si>
  <si>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</si>
  <si>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</si>
  <si>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</si>
  <si>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</si>
  <si>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</si>
  <si>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</si>
  <si>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</si>
  <si>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</si>
  <si>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</si>
  <si>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</si>
  <si>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</si>
  <si>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</si>
  <si>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</si>
  <si>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</si>
  <si>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</si>
  <si>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</si>
  <si>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</si>
  <si>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</si>
  <si>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</si>
  <si>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</si>
  <si>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</si>
  <si>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</si>
  <si>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</si>
  <si>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</si>
  <si>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</si>
  <si>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</si>
  <si>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</si>
  <si>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</si>
  <si>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</si>
  <si>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</si>
  <si>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</si>
  <si>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</si>
  <si>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</si>
  <si>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</si>
  <si>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</si>
  <si>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</si>
  <si>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</si>
  <si>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</si>
  <si>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</si>
  <si>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</si>
  <si>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</si>
  <si>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</si>
  <si>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</si>
  <si>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</si>
  <si>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</si>
  <si>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</si>
  <si>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</si>
  <si>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</si>
  <si>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</si>
  <si>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</si>
  <si>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</si>
  <si>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</si>
  <si>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</si>
  <si>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</si>
  <si>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</si>
  <si>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</si>
  <si>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</si>
  <si>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</si>
  <si>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</si>
  <si>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</si>
  <si>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</si>
  <si>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</si>
  <si>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</si>
  <si>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</si>
  <si>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</si>
  <si>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</si>
  <si>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</si>
  <si>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</si>
  <si>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</si>
  <si>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</si>
  <si>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</si>
  <si>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</si>
  <si>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</si>
  <si>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</si>
  <si>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</si>
  <si>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</si>
  <si>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</si>
  <si>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</si>
  <si>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</si>
  <si>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</si>
  <si>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</si>
  <si>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</si>
  <si>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</si>
  <si>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</si>
  <si>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</si>
  <si>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</si>
  <si>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</si>
  <si>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</si>
  <si>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</si>
  <si>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</si>
  <si>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</si>
  <si>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</si>
  <si>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</si>
  <si>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</si>
  <si>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</si>
  <si>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</si>
  <si>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</si>
  <si>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</si>
  <si>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</si>
  <si>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</si>
  <si>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</si>
  <si>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</si>
  <si>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</si>
  <si>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</si>
  <si>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</si>
  <si>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</si>
  <si>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</si>
  <si>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</si>
  <si>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</si>
  <si>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</si>
  <si>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</si>
  <si>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</si>
  <si>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</si>
  <si>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</si>
  <si>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</si>
  <si>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</si>
  <si>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</si>
  <si>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</si>
  <si>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</si>
  <si>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</si>
  <si>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</si>
  <si>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</si>
  <si>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</si>
  <si>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</si>
  <si>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</si>
  <si>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</si>
  <si>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</si>
  <si>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</si>
  <si>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</si>
  <si>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</si>
  <si>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</si>
  <si>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</si>
  <si>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</si>
  <si>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</si>
  <si>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</si>
  <si>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</si>
  <si>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</si>
  <si>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</si>
  <si>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</si>
  <si>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</si>
  <si>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</si>
  <si>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</si>
  <si>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</si>
  <si>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</si>
  <si>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</si>
  <si>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</si>
  <si>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</si>
  <si>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</si>
  <si>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</si>
  <si>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</si>
  <si>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</si>
  <si>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</si>
  <si>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</si>
  <si>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</si>
  <si>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</si>
  <si>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</si>
  <si>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</si>
  <si>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</si>
  <si>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</si>
  <si>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</si>
  <si>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</si>
  <si>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</si>
  <si>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</si>
  <si>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</si>
  <si>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</si>
  <si>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</si>
  <si>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</si>
  <si>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</si>
  <si>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</si>
  <si>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</si>
  <si>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</si>
  <si>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</si>
  <si>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</si>
  <si>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</si>
  <si>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</si>
  <si>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</si>
  <si>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</si>
  <si>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</si>
  <si>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</si>
  <si>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</si>
  <si>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</si>
  <si>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</si>
  <si>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</si>
  <si>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</si>
  <si>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</si>
  <si>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</si>
  <si>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</si>
  <si>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</si>
  <si>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</si>
  <si>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</si>
  <si>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</si>
  <si>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</si>
  <si>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</si>
  <si>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</si>
  <si>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</si>
  <si>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</si>
  <si>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</si>
  <si>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</si>
  <si>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</si>
  <si>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</si>
  <si>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</si>
  <si>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</si>
  <si>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</si>
  <si>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</si>
  <si>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</si>
  <si>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</si>
  <si>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</si>
  <si>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</si>
  <si>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</si>
  <si>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</si>
  <si>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</si>
  <si>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</si>
  <si>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</si>
  <si>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</si>
  <si>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</si>
  <si>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</si>
  <si>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</si>
  <si>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</si>
  <si>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</si>
  <si>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</si>
  <si>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</si>
  <si>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</si>
  <si>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</si>
  <si>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</si>
  <si>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</si>
  <si>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</si>
  <si>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</si>
  <si>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</si>
  <si>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</si>
  <si>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</si>
  <si>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</si>
  <si>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</si>
  <si>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</si>
  <si>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</si>
  <si>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</si>
  <si>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</si>
  <si>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</si>
  <si>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</si>
  <si>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</si>
  <si>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</si>
  <si>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</si>
  <si>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</si>
  <si>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</si>
  <si>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</si>
  <si>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</si>
  <si>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</si>
  <si>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</si>
  <si>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</si>
  <si>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</si>
  <si>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</si>
  <si>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</si>
  <si>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</si>
  <si>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</si>
  <si>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</si>
  <si>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</si>
  <si>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</si>
  <si>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</si>
  <si>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</si>
  <si>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</si>
  <si>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</si>
  <si>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</si>
  <si>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</si>
  <si>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</si>
  <si>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</si>
  <si>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</si>
  <si>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</si>
  <si>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</si>
  <si>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</si>
  <si>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</si>
  <si>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</si>
  <si>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</si>
  <si>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</si>
  <si>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</si>
  <si>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</si>
  <si>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</si>
  <si>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</si>
  <si>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</si>
  <si>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</si>
  <si>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</si>
  <si>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</si>
  <si>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</si>
  <si>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</si>
  <si>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</si>
  <si>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</si>
  <si>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</si>
  <si>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</si>
  <si>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</si>
  <si>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</si>
  <si>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</si>
  <si>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</si>
  <si>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</si>
  <si>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</si>
  <si>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</si>
  <si>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</si>
  <si>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</si>
  <si>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</si>
  <si>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</si>
  <si>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</si>
  <si>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</si>
  <si>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</si>
  <si>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</si>
  <si>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</si>
  <si>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</si>
  <si>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</si>
  <si>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</si>
  <si>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</si>
  <si>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</si>
  <si>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</si>
  <si>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</si>
  <si>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</si>
  <si>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</si>
  <si>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</si>
  <si>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</si>
  <si>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</si>
  <si>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</si>
  <si>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</si>
  <si>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</si>
  <si>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</si>
  <si>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</si>
  <si>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</si>
  <si>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</si>
  <si>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</si>
  <si>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</si>
  <si>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</si>
  <si>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</si>
  <si>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</si>
  <si>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</si>
  <si>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</si>
  <si>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</si>
  <si>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</si>
  <si>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</si>
  <si>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</si>
  <si>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</si>
  <si>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</si>
  <si>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</si>
  <si>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</si>
  <si>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</si>
  <si>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</si>
  <si>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</si>
  <si>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</si>
  <si>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</si>
  <si>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</si>
  <si>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</si>
  <si>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</si>
  <si>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</si>
  <si>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</si>
  <si>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</si>
  <si>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</si>
  <si>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</si>
  <si>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</si>
  <si>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</si>
  <si>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</si>
  <si>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</si>
  <si>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</si>
  <si>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</si>
  <si>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</si>
  <si>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</si>
  <si>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</si>
  <si>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</si>
  <si>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</si>
  <si>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</si>
  <si>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</si>
  <si>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</si>
  <si>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</si>
  <si>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</si>
  <si>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</si>
  <si>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</si>
  <si>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</si>
  <si>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</si>
  <si>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</si>
  <si>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</si>
  <si>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</si>
  <si>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</si>
  <si>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</si>
  <si>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</si>
  <si>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</si>
  <si>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</si>
  <si>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</si>
  <si>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</si>
  <si>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</si>
  <si>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</si>
  <si>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</si>
  <si>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</si>
  <si>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</si>
  <si>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</si>
  <si>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</si>
  <si>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</si>
  <si>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</si>
  <si>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</si>
  <si>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</si>
  <si>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</si>
  <si>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</si>
  <si>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</si>
  <si>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</si>
  <si>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</si>
  <si>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</si>
  <si>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</si>
  <si>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</si>
  <si>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</si>
  <si>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</si>
  <si>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</si>
  <si>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</si>
  <si>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</si>
  <si>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</si>
  <si>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</si>
  <si>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</si>
  <si>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</si>
  <si>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</si>
  <si>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</si>
  <si>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</si>
  <si>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</si>
  <si>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</si>
  <si>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</si>
  <si>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</si>
  <si>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</si>
  <si>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</si>
  <si>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</si>
  <si>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</si>
  <si>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</si>
  <si>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</si>
  <si>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</si>
  <si>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</si>
  <si>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</si>
  <si>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</si>
  <si>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</si>
  <si>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</si>
  <si>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</si>
  <si>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</si>
  <si>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</si>
  <si>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</si>
  <si>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</si>
  <si>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</si>
  <si>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</si>
  <si>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</si>
  <si>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</si>
  <si>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</si>
  <si>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</si>
  <si>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</si>
  <si>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</si>
  <si>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</si>
  <si>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</si>
  <si>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</si>
  <si>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</si>
  <si>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</si>
  <si>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</si>
  <si>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</si>
  <si>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</si>
  <si>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</si>
  <si>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r>
      <t>Średnia waga (</t>
    </r>
    <r>
      <rPr>
        <b/>
        <sz val="11"/>
        <color rgb="FFFF0000"/>
        <rFont val="Calibri"/>
        <family val="2"/>
        <charset val="238"/>
        <scheme val="minor"/>
      </rPr>
      <t>tuszy</t>
    </r>
    <r>
      <rPr>
        <b/>
        <sz val="11"/>
        <rFont val="Calibri"/>
        <family val="2"/>
        <charset val="238"/>
        <scheme val="minor"/>
      </rPr>
      <t>) ubijanego bydła w latach 2004-2023 wg kategorii bydła (wg bazy ZSRIR)</t>
    </r>
  </si>
  <si>
    <t>Tabl.3. Średnie ceny zakupu bydła rzeźnego w Polsce w okresie 4 lub 5 tygodni każdego miesiąca w latach 2003- 2023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</si>
  <si>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</si>
  <si>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</si>
  <si>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</si>
  <si>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</si>
  <si>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</si>
  <si>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</si>
  <si>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</si>
  <si>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</si>
  <si>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 2023 r.</t>
    </r>
    <r>
      <rPr>
        <b/>
        <sz val="14"/>
        <color indexed="8"/>
        <rFont val="Calibri"/>
        <family val="2"/>
        <charset val="238"/>
        <scheme val="minor"/>
      </rPr>
      <t xml:space="preserve"> (dane wstępne)</t>
    </r>
  </si>
  <si>
    <t>OKRES: I-X 2023 r. (wstępne) - ważniejsze państwa</t>
  </si>
  <si>
    <t>I-X 2023 r. (wstępne)</t>
  </si>
  <si>
    <t>I-X 2022 r.</t>
  </si>
  <si>
    <t>zm. w stos. do  I-X 2022 r. (%)</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</si>
  <si>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 2023 r. (dane wstępne) </t>
    </r>
    <r>
      <rPr>
        <b/>
        <sz val="11"/>
        <rFont val="Calibri"/>
        <family val="2"/>
        <charset val="238"/>
        <scheme val="minor"/>
      </rPr>
      <t xml:space="preserve">w porównaniu do I - X 2022 r. </t>
    </r>
    <r>
      <rPr>
        <i/>
        <sz val="11"/>
        <rFont val="Calibri"/>
        <family val="2"/>
        <charset val="238"/>
        <scheme val="minor"/>
      </rPr>
      <t>(wg wstępnych danych Min. Finansów).</t>
    </r>
  </si>
  <si>
    <t>Luksemburg</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</si>
  <si>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 2023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</si>
  <si>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 2023 r. (dane wstępne)  </t>
    </r>
    <r>
      <rPr>
        <b/>
        <sz val="11"/>
        <rFont val="Calibri"/>
        <family val="2"/>
        <charset val="238"/>
        <scheme val="minor"/>
      </rPr>
      <t>w porównaniu do I-X 2022 r.  (</t>
    </r>
    <r>
      <rPr>
        <i/>
        <sz val="11"/>
        <rFont val="Calibri"/>
        <family val="2"/>
        <charset val="238"/>
        <scheme val="minor"/>
      </rPr>
      <t>wg wstępnych danych Min. Finansów</t>
    </r>
    <r>
      <rPr>
        <b/>
        <sz val="11"/>
        <rFont val="Calibri"/>
        <family val="2"/>
        <charset val="238"/>
        <scheme val="minor"/>
      </rPr>
      <t>).</t>
    </r>
  </si>
  <si>
    <t>I-X  2023 r. (wstępne)</t>
  </si>
  <si>
    <t>zm. w stos. do I-X 2022 r. (%)</t>
  </si>
  <si>
    <t>17.12.2023</t>
  </si>
  <si>
    <t>31.12.2023</t>
  </si>
  <si>
    <r>
      <t>Tablica 6. Średnie ceny sprzedaży netto (bez VAT) elementów mięsa wołowego (kraj) wg makroregionów:</t>
    </r>
    <r>
      <rPr>
        <b/>
        <sz val="14"/>
        <color rgb="FF0000FF"/>
        <rFont val="Calibri"/>
        <family val="2"/>
        <charset val="238"/>
        <scheme val="minor"/>
      </rPr>
      <t xml:space="preserve"> 18-31.12.2023 r.</t>
    </r>
  </si>
  <si>
    <r>
      <t xml:space="preserve">Tablica 7. Średnie ceny sprzedaży netto (bez VAT) elementów mięsa wołowego (zagranica): </t>
    </r>
    <r>
      <rPr>
        <b/>
        <sz val="14"/>
        <color rgb="FF0000FF"/>
        <rFont val="Calibri"/>
        <family val="2"/>
        <charset val="238"/>
        <scheme val="minor"/>
      </rPr>
      <t>18-31.12.2023 r.</t>
    </r>
  </si>
  <si>
    <r>
      <t>Tablica 5. Ceny sprzedaży netto (bez VAT) ćwierci wołowych (zagranica):</t>
    </r>
    <r>
      <rPr>
        <b/>
        <sz val="14"/>
        <color rgb="FF0000FF"/>
        <rFont val="Calibri"/>
        <family val="2"/>
        <charset val="238"/>
        <scheme val="minor"/>
      </rPr>
      <t xml:space="preserve"> 18-31.12.2023r.</t>
    </r>
  </si>
  <si>
    <t>18.12.2023 - 31.12.2023</t>
  </si>
  <si>
    <t>nld</t>
  </si>
  <si>
    <t>NR 51-52/2023</t>
  </si>
  <si>
    <t>05 stycznia 2024r.</t>
  </si>
  <si>
    <t>18 - 31.12.2023 r.</t>
  </si>
  <si>
    <r>
      <t>Tablica 9. Średnie ceny zakupu mięsa wołowego płacone przez podmioty handlu detalicznego w okresie:</t>
    </r>
    <r>
      <rPr>
        <b/>
        <sz val="16"/>
        <color rgb="FF0000FF"/>
        <rFont val="Calibri"/>
        <family val="2"/>
        <charset val="238"/>
        <scheme val="minor"/>
      </rPr>
      <t xml:space="preserve"> 18-31.12.2023 r.</t>
    </r>
  </si>
  <si>
    <r>
      <t xml:space="preserve">Dwutygodniowy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- 18 798 sztuk.</t>
    </r>
  </si>
  <si>
    <t>05.01.2023</t>
  </si>
  <si>
    <t>Prices not received : EL, IT, HU, NL, PL</t>
  </si>
  <si>
    <t>Week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</si>
</sst>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006600"/>
      <name val="Calibri"/>
      <family val="2"/>
      <charset val="238"/>
      <scheme val="minor"/>
    </font>
    <font>
      <i/>
      <sz val="12"/>
      <color rgb="FF00B05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1">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5"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2"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195" fillId="0" borderId="0" applyNumberFormat="0" applyFill="0" applyBorder="0" applyAlignment="0" applyProtection="0">
      <alignment vertical="top"/>
      <protection locked="0"/>
    </xf>
    <xf numFmtId="0" fontId="8" fillId="0" borderId="0"/>
    <xf numFmtId="43" fontId="44" fillId="0" borderId="0" applyFont="0" applyFill="0" applyBorder="0" applyAlignment="0" applyProtection="0"/>
  </cellStyleXfs>
  <cellXfs count="1822">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6" fillId="0" borderId="0" xfId="0" applyFont="1"/>
    <xf numFmtId="0" fontId="147"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6" fillId="0" borderId="0" xfId="96" applyFont="1"/>
    <xf numFmtId="0" fontId="155" fillId="59" borderId="0" xfId="96" applyFont="1" applyFill="1" applyAlignment="1" applyProtection="1">
      <alignment horizontal="right" vertical="center" indent="1"/>
      <protection locked="0"/>
    </xf>
    <xf numFmtId="0" fontId="27" fillId="59" borderId="0" xfId="96" applyFill="1"/>
    <xf numFmtId="0" fontId="146" fillId="59" borderId="0" xfId="96" applyFont="1" applyFill="1"/>
    <xf numFmtId="0" fontId="160" fillId="59" borderId="0" xfId="96" applyFont="1" applyFill="1"/>
    <xf numFmtId="0" fontId="161" fillId="0" borderId="0" xfId="96" applyFont="1" applyAlignment="1">
      <alignment vertical="center"/>
    </xf>
    <xf numFmtId="2" fontId="162" fillId="0" borderId="0" xfId="96" applyNumberFormat="1" applyFont="1" applyAlignment="1" applyProtection="1">
      <alignment vertical="center"/>
      <protection locked="0"/>
    </xf>
    <xf numFmtId="2" fontId="154" fillId="0" borderId="0" xfId="96" applyNumberFormat="1" applyFont="1" applyAlignment="1" applyProtection="1">
      <alignment vertical="center"/>
      <protection locked="0"/>
    </xf>
    <xf numFmtId="0" fontId="163" fillId="0" borderId="0" xfId="96" applyFont="1"/>
    <xf numFmtId="0" fontId="60" fillId="0" borderId="0" xfId="97"/>
    <xf numFmtId="0" fontId="156"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5"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6"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7" fillId="59" borderId="101" xfId="99" applyNumberFormat="1" applyFont="1" applyFill="1" applyBorder="1" applyAlignment="1">
      <alignment horizontal="center" vertical="center"/>
    </xf>
    <xf numFmtId="174" fontId="168"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75" fillId="0" borderId="0" xfId="0" applyFont="1" applyBorder="1" applyAlignment="1">
      <alignment vertical="center" wrapText="1"/>
    </xf>
    <xf numFmtId="0" fontId="175" fillId="0" borderId="36" xfId="0" applyFont="1" applyFill="1" applyBorder="1" applyAlignment="1">
      <alignment horizontal="center" vertical="center" wrapText="1"/>
    </xf>
    <xf numFmtId="0" fontId="175" fillId="0" borderId="38" xfId="0" applyFont="1" applyFill="1" applyBorder="1" applyAlignment="1">
      <alignment horizontal="center" vertical="center" wrapText="1"/>
    </xf>
    <xf numFmtId="0" fontId="175" fillId="0" borderId="18" xfId="0" applyFont="1" applyBorder="1" applyAlignment="1">
      <alignment horizontal="center" vertical="center" wrapText="1"/>
    </xf>
    <xf numFmtId="0" fontId="175" fillId="0" borderId="1" xfId="0" applyFont="1" applyFill="1" applyBorder="1" applyAlignment="1">
      <alignment horizontal="center" vertical="center" wrapText="1"/>
    </xf>
    <xf numFmtId="0" fontId="176" fillId="0" borderId="57" xfId="0" applyFont="1" applyFill="1" applyBorder="1" applyAlignment="1">
      <alignment horizontal="right" vertical="center"/>
    </xf>
    <xf numFmtId="0" fontId="176" fillId="0" borderId="82" xfId="0" applyFont="1" applyFill="1" applyBorder="1" applyAlignment="1">
      <alignment horizontal="left" vertical="center"/>
    </xf>
    <xf numFmtId="0" fontId="176" fillId="0" borderId="35" xfId="0" applyFont="1" applyFill="1" applyBorder="1" applyAlignment="1">
      <alignment horizontal="left" vertical="center"/>
    </xf>
    <xf numFmtId="0" fontId="175" fillId="0" borderId="21"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5" fillId="0" borderId="46" xfId="0" applyFont="1" applyFill="1" applyBorder="1" applyAlignment="1">
      <alignment horizontal="center" vertical="center" wrapText="1"/>
    </xf>
    <xf numFmtId="0" fontId="176" fillId="0" borderId="29" xfId="0" applyFont="1" applyFill="1" applyBorder="1" applyAlignment="1">
      <alignment horizontal="center" vertical="center" wrapText="1"/>
    </xf>
    <xf numFmtId="0" fontId="175" fillId="0" borderId="40" xfId="0" applyFont="1" applyFill="1" applyBorder="1" applyAlignment="1">
      <alignment horizontal="center" vertical="center" wrapText="1"/>
    </xf>
    <xf numFmtId="14" fontId="176" fillId="59" borderId="48" xfId="0" applyNumberFormat="1" applyFont="1" applyFill="1" applyBorder="1" applyAlignment="1">
      <alignment horizontal="center" vertical="center" wrapText="1"/>
    </xf>
    <xf numFmtId="14" fontId="176" fillId="59" borderId="61" xfId="0" applyNumberFormat="1" applyFont="1" applyFill="1" applyBorder="1" applyAlignment="1">
      <alignment horizontal="center" vertical="center" wrapText="1"/>
    </xf>
    <xf numFmtId="0" fontId="176" fillId="59" borderId="62" xfId="0" applyFont="1" applyFill="1" applyBorder="1" applyAlignment="1">
      <alignment horizontal="center" vertical="center" wrapText="1"/>
    </xf>
    <xf numFmtId="0" fontId="175" fillId="59" borderId="48" xfId="0" applyFont="1" applyFill="1" applyBorder="1" applyAlignment="1">
      <alignment horizontal="center" vertical="center" wrapText="1"/>
    </xf>
    <xf numFmtId="0" fontId="183" fillId="59" borderId="48" xfId="0" applyFont="1" applyFill="1" applyBorder="1" applyAlignment="1">
      <alignment horizontal="center" vertical="justify" wrapText="1"/>
    </xf>
    <xf numFmtId="14" fontId="176" fillId="59" borderId="62" xfId="0" applyNumberFormat="1" applyFont="1" applyFill="1" applyBorder="1" applyAlignment="1">
      <alignment horizontal="center" vertical="center" wrapText="1"/>
    </xf>
    <xf numFmtId="2" fontId="176" fillId="59" borderId="16" xfId="0" applyNumberFormat="1" applyFont="1" applyFill="1" applyBorder="1" applyAlignment="1"/>
    <xf numFmtId="3" fontId="175" fillId="59" borderId="55" xfId="0" applyNumberFormat="1" applyFont="1" applyFill="1" applyBorder="1"/>
    <xf numFmtId="165" fontId="176" fillId="59" borderId="55" xfId="0" applyNumberFormat="1" applyFont="1" applyFill="1" applyBorder="1"/>
    <xf numFmtId="165" fontId="176" fillId="59" borderId="56" xfId="0" applyNumberFormat="1" applyFont="1" applyFill="1" applyBorder="1"/>
    <xf numFmtId="165" fontId="176" fillId="59" borderId="27" xfId="0" applyNumberFormat="1" applyFont="1" applyFill="1" applyBorder="1" applyAlignment="1">
      <alignment horizontal="right"/>
    </xf>
    <xf numFmtId="165" fontId="175" fillId="59" borderId="3" xfId="0" applyNumberFormat="1" applyFont="1" applyFill="1" applyBorder="1"/>
    <xf numFmtId="165" fontId="175" fillId="59" borderId="56" xfId="0" applyNumberFormat="1" applyFont="1" applyFill="1" applyBorder="1"/>
    <xf numFmtId="165" fontId="176" fillId="59" borderId="27" xfId="0" applyNumberFormat="1" applyFont="1" applyFill="1" applyBorder="1" applyAlignment="1">
      <alignment horizontal="center"/>
    </xf>
    <xf numFmtId="2" fontId="177" fillId="59" borderId="18" xfId="0" applyNumberFormat="1" applyFont="1" applyFill="1" applyBorder="1" applyAlignment="1"/>
    <xf numFmtId="3" fontId="177" fillId="59" borderId="1" xfId="0" applyNumberFormat="1" applyFont="1" applyFill="1" applyBorder="1"/>
    <xf numFmtId="165" fontId="178" fillId="59" borderId="1" xfId="0" applyNumberFormat="1" applyFont="1" applyFill="1" applyBorder="1"/>
    <xf numFmtId="165" fontId="178" fillId="59" borderId="57" xfId="0" applyNumberFormat="1" applyFont="1" applyFill="1" applyBorder="1"/>
    <xf numFmtId="165" fontId="178" fillId="59" borderId="7" xfId="0" applyNumberFormat="1" applyFont="1" applyFill="1" applyBorder="1" applyAlignment="1">
      <alignment horizontal="right"/>
    </xf>
    <xf numFmtId="165" fontId="177" fillId="59" borderId="82" xfId="0" applyNumberFormat="1" applyFont="1" applyFill="1" applyBorder="1"/>
    <xf numFmtId="165" fontId="177" fillId="59" borderId="57" xfId="0" applyNumberFormat="1" applyFont="1" applyFill="1" applyBorder="1"/>
    <xf numFmtId="165" fontId="178" fillId="59" borderId="7" xfId="0" applyNumberFormat="1" applyFont="1" applyFill="1" applyBorder="1"/>
    <xf numFmtId="2" fontId="177" fillId="59" borderId="20" xfId="0" applyNumberFormat="1" applyFont="1" applyFill="1" applyBorder="1" applyAlignment="1"/>
    <xf numFmtId="3" fontId="177" fillId="59" borderId="46" xfId="0" applyNumberFormat="1" applyFont="1" applyFill="1" applyBorder="1"/>
    <xf numFmtId="165" fontId="178" fillId="59" borderId="46" xfId="0" applyNumberFormat="1" applyFont="1" applyFill="1" applyBorder="1"/>
    <xf numFmtId="165" fontId="178" fillId="59" borderId="47" xfId="0" applyNumberFormat="1" applyFont="1" applyFill="1" applyBorder="1"/>
    <xf numFmtId="165" fontId="178" fillId="59" borderId="29" xfId="0" applyNumberFormat="1" applyFont="1" applyFill="1" applyBorder="1" applyAlignment="1">
      <alignment horizontal="right"/>
    </xf>
    <xf numFmtId="165" fontId="177" fillId="59" borderId="54" xfId="0" applyNumberFormat="1" applyFont="1" applyFill="1" applyBorder="1"/>
    <xf numFmtId="165" fontId="178" fillId="59" borderId="53" xfId="0" applyNumberFormat="1" applyFont="1" applyFill="1" applyBorder="1"/>
    <xf numFmtId="165" fontId="177" fillId="59" borderId="53" xfId="0" applyNumberFormat="1" applyFont="1" applyFill="1" applyBorder="1"/>
    <xf numFmtId="165" fontId="178" fillId="59" borderId="28" xfId="0" applyNumberFormat="1" applyFont="1" applyFill="1" applyBorder="1"/>
    <xf numFmtId="165" fontId="177" fillId="59" borderId="93" xfId="0" applyNumberFormat="1" applyFont="1" applyFill="1" applyBorder="1"/>
    <xf numFmtId="165" fontId="177" fillId="59" borderId="47" xfId="0" applyNumberFormat="1" applyFont="1" applyFill="1" applyBorder="1"/>
    <xf numFmtId="165" fontId="178" fillId="59" borderId="29" xfId="0" applyNumberFormat="1" applyFont="1" applyFill="1" applyBorder="1"/>
    <xf numFmtId="3" fontId="177" fillId="59" borderId="20" xfId="0" quotePrefix="1" applyNumberFormat="1" applyFont="1" applyFill="1" applyBorder="1" applyAlignment="1">
      <alignment horizontal="right"/>
    </xf>
    <xf numFmtId="3" fontId="177" fillId="59" borderId="46"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47" xfId="0" applyNumberFormat="1" applyFont="1" applyFill="1" applyBorder="1" applyAlignment="1">
      <alignment horizontal="right"/>
    </xf>
    <xf numFmtId="3" fontId="178" fillId="59" borderId="29" xfId="0" quotePrefix="1" applyNumberFormat="1" applyFont="1" applyFill="1" applyBorder="1" applyAlignment="1">
      <alignment horizontal="right"/>
    </xf>
    <xf numFmtId="165" fontId="177" fillId="59" borderId="93" xfId="0" quotePrefix="1" applyNumberFormat="1" applyFont="1" applyFill="1" applyBorder="1" applyAlignment="1">
      <alignment horizontal="right"/>
    </xf>
    <xf numFmtId="165" fontId="177" fillId="59" borderId="47" xfId="0" quotePrefix="1" applyNumberFormat="1" applyFont="1" applyFill="1" applyBorder="1" applyAlignment="1">
      <alignment horizontal="right"/>
    </xf>
    <xf numFmtId="165" fontId="177" fillId="59" borderId="29" xfId="0" quotePrefix="1" applyNumberFormat="1" applyFont="1" applyFill="1" applyBorder="1" applyAlignment="1">
      <alignment horizontal="right"/>
    </xf>
    <xf numFmtId="2" fontId="177" fillId="59" borderId="22" xfId="0" applyNumberFormat="1" applyFont="1" applyFill="1" applyBorder="1" applyAlignment="1"/>
    <xf numFmtId="3" fontId="177" fillId="59" borderId="51" xfId="0" applyNumberFormat="1" applyFont="1" applyFill="1" applyBorder="1"/>
    <xf numFmtId="165" fontId="178" fillId="59" borderId="51" xfId="0" applyNumberFormat="1" applyFont="1" applyFill="1" applyBorder="1"/>
    <xf numFmtId="165" fontId="178" fillId="59" borderId="60" xfId="0" applyNumberFormat="1" applyFont="1" applyFill="1" applyBorder="1"/>
    <xf numFmtId="165" fontId="178" fillId="59" borderId="30" xfId="0" applyNumberFormat="1" applyFont="1" applyFill="1" applyBorder="1" applyAlignment="1">
      <alignment horizontal="right"/>
    </xf>
    <xf numFmtId="165" fontId="177" fillId="59" borderId="95" xfId="0" applyNumberFormat="1" applyFont="1" applyFill="1" applyBorder="1"/>
    <xf numFmtId="165" fontId="177" fillId="59" borderId="60" xfId="0" applyNumberFormat="1" applyFont="1" applyFill="1" applyBorder="1"/>
    <xf numFmtId="165" fontId="178" fillId="59" borderId="30" xfId="0" applyNumberFormat="1" applyFont="1" applyFill="1" applyBorder="1"/>
    <xf numFmtId="0" fontId="177" fillId="0" borderId="0" xfId="0" applyFont="1"/>
    <xf numFmtId="0" fontId="177" fillId="59" borderId="2" xfId="0" applyFont="1" applyFill="1" applyBorder="1"/>
    <xf numFmtId="0" fontId="177" fillId="59" borderId="3" xfId="0" applyFont="1" applyFill="1" applyBorder="1" applyAlignment="1">
      <alignment horizontal="center" vertical="center"/>
    </xf>
    <xf numFmtId="0" fontId="175" fillId="59" borderId="2" xfId="0" applyFont="1" applyFill="1" applyBorder="1" applyAlignment="1">
      <alignment horizontal="center" vertical="center"/>
    </xf>
    <xf numFmtId="0" fontId="175" fillId="59" borderId="3" xfId="0" applyFont="1" applyFill="1" applyBorder="1" applyAlignment="1">
      <alignment horizontal="center" vertical="center"/>
    </xf>
    <xf numFmtId="0" fontId="177" fillId="59" borderId="4" xfId="0" applyFont="1" applyFill="1" applyBorder="1" applyAlignment="1">
      <alignment horizontal="center" vertical="center"/>
    </xf>
    <xf numFmtId="0" fontId="177" fillId="0" borderId="0" xfId="0" applyFont="1" applyBorder="1"/>
    <xf numFmtId="0" fontId="176" fillId="0" borderId="5" xfId="0" applyFont="1" applyBorder="1"/>
    <xf numFmtId="0" fontId="177" fillId="0" borderId="78" xfId="0" applyFont="1" applyBorder="1"/>
    <xf numFmtId="0" fontId="177" fillId="0" borderId="79" xfId="0" applyFont="1" applyBorder="1"/>
    <xf numFmtId="0" fontId="177" fillId="0" borderId="80" xfId="0" applyFont="1" applyBorder="1"/>
    <xf numFmtId="0" fontId="178" fillId="0" borderId="33" xfId="0" applyFont="1" applyFill="1" applyBorder="1"/>
    <xf numFmtId="0" fontId="177" fillId="0" borderId="33" xfId="0" applyFont="1" applyBorder="1"/>
    <xf numFmtId="0" fontId="178" fillId="0" borderId="0" xfId="0" applyFont="1"/>
    <xf numFmtId="0" fontId="8" fillId="0" borderId="0" xfId="191"/>
    <xf numFmtId="0" fontId="8" fillId="0" borderId="0" xfId="191" applyFill="1"/>
    <xf numFmtId="0" fontId="184" fillId="0" borderId="0" xfId="191" applyFont="1"/>
    <xf numFmtId="0" fontId="186" fillId="0" borderId="0" xfId="191" applyFont="1"/>
    <xf numFmtId="0" fontId="184" fillId="0" borderId="0" xfId="191" applyFont="1" applyFill="1"/>
    <xf numFmtId="0" fontId="177" fillId="0" borderId="0" xfId="191" applyFont="1" applyAlignment="1">
      <alignment vertical="center"/>
    </xf>
    <xf numFmtId="0" fontId="188" fillId="70" borderId="0" xfId="237" applyFont="1" applyFill="1"/>
    <xf numFmtId="0" fontId="184" fillId="70" borderId="0" xfId="191" applyFont="1" applyFill="1"/>
    <xf numFmtId="0" fontId="188" fillId="0" borderId="0" xfId="237" applyFont="1" applyFill="1"/>
    <xf numFmtId="0" fontId="189" fillId="69" borderId="0" xfId="237" applyFont="1" applyFill="1"/>
    <xf numFmtId="0" fontId="190" fillId="0" borderId="0" xfId="237" applyFont="1" applyFill="1"/>
    <xf numFmtId="0" fontId="191" fillId="0" borderId="0" xfId="191" applyFont="1"/>
    <xf numFmtId="0" fontId="189" fillId="0" borderId="0" xfId="237" applyFont="1" applyFill="1"/>
    <xf numFmtId="0" fontId="190" fillId="0" borderId="0" xfId="191" applyFont="1" applyFill="1"/>
    <xf numFmtId="0" fontId="191" fillId="0" borderId="0" xfId="191" applyFont="1" applyFill="1"/>
    <xf numFmtId="0" fontId="192" fillId="0" borderId="0" xfId="191" applyFont="1"/>
    <xf numFmtId="0" fontId="193" fillId="0" borderId="0" xfId="191" applyFont="1"/>
    <xf numFmtId="0" fontId="194" fillId="0" borderId="0" xfId="191" applyFont="1"/>
    <xf numFmtId="0" fontId="196" fillId="0" borderId="0" xfId="238" applyFont="1" applyAlignment="1" applyProtection="1"/>
    <xf numFmtId="0" fontId="197" fillId="0" borderId="0" xfId="0" applyFont="1" applyAlignment="1">
      <alignment vertical="center"/>
    </xf>
    <xf numFmtId="0" fontId="198" fillId="0" borderId="0" xfId="191" applyFont="1"/>
    <xf numFmtId="0" fontId="199" fillId="0" borderId="0" xfId="191" applyFont="1"/>
    <xf numFmtId="0" fontId="200" fillId="0" borderId="0" xfId="0" applyFont="1" applyAlignment="1">
      <alignment horizontal="left" vertical="center" indent="3"/>
    </xf>
    <xf numFmtId="0" fontId="177" fillId="0" borderId="0" xfId="191" applyFont="1" applyAlignment="1">
      <alignment horizontal="justify" vertical="center"/>
    </xf>
    <xf numFmtId="0" fontId="203" fillId="0" borderId="0" xfId="191" applyFont="1"/>
    <xf numFmtId="0" fontId="15" fillId="0" borderId="0" xfId="191" applyFont="1" applyAlignment="1">
      <alignment horizontal="justify" vertical="center"/>
    </xf>
    <xf numFmtId="0" fontId="195" fillId="0" borderId="0" xfId="238" applyAlignment="1" applyProtection="1"/>
    <xf numFmtId="0" fontId="204" fillId="0" borderId="0" xfId="51" applyFont="1" applyBorder="1" applyAlignment="1">
      <alignment vertical="center"/>
    </xf>
    <xf numFmtId="0" fontId="184" fillId="0" borderId="0" xfId="0" applyFont="1"/>
    <xf numFmtId="0" fontId="206" fillId="0" borderId="2" xfId="0" applyFont="1" applyBorder="1" applyAlignment="1">
      <alignment vertical="center"/>
    </xf>
    <xf numFmtId="0" fontId="177" fillId="0" borderId="0" xfId="51" applyFont="1"/>
    <xf numFmtId="0" fontId="184" fillId="0" borderId="0" xfId="0" applyFont="1" applyBorder="1"/>
    <xf numFmtId="0" fontId="209" fillId="0" borderId="0" xfId="51" applyFont="1" applyBorder="1" applyAlignment="1">
      <alignment vertical="center"/>
    </xf>
    <xf numFmtId="0" fontId="210" fillId="0" borderId="0" xfId="0" applyFont="1"/>
    <xf numFmtId="0" fontId="210" fillId="0" borderId="0" xfId="51" applyFont="1"/>
    <xf numFmtId="0" fontId="213" fillId="0" borderId="0" xfId="0" applyFont="1" applyFill="1" applyBorder="1" applyAlignment="1">
      <alignment horizontal="left"/>
    </xf>
    <xf numFmtId="0" fontId="211" fillId="0" borderId="0" xfId="0" applyFont="1" applyBorder="1"/>
    <xf numFmtId="0" fontId="211" fillId="0" borderId="0" xfId="0" applyFont="1"/>
    <xf numFmtId="0" fontId="215" fillId="0" borderId="0" xfId="0" applyFont="1" applyFill="1" applyBorder="1" applyAlignment="1"/>
    <xf numFmtId="0" fontId="212" fillId="0" borderId="0" xfId="0" applyFont="1"/>
    <xf numFmtId="0" fontId="208" fillId="0" borderId="0" xfId="0" applyFont="1"/>
    <xf numFmtId="0" fontId="216" fillId="0" borderId="0" xfId="0" applyFont="1"/>
    <xf numFmtId="0" fontId="175" fillId="0" borderId="0" xfId="0" applyFont="1" applyFill="1" applyBorder="1"/>
    <xf numFmtId="0" fontId="204" fillId="0" borderId="0" xfId="0" applyFont="1"/>
    <xf numFmtId="0" fontId="218" fillId="0" borderId="0" xfId="0" applyFont="1"/>
    <xf numFmtId="0" fontId="217" fillId="0" borderId="0" xfId="188" applyFont="1" applyFill="1"/>
    <xf numFmtId="0" fontId="184" fillId="0" borderId="0" xfId="188" applyFont="1"/>
    <xf numFmtId="0" fontId="219" fillId="0" borderId="0" xfId="188" applyFont="1"/>
    <xf numFmtId="0" fontId="222" fillId="0" borderId="0" xfId="188" applyFont="1" applyAlignment="1">
      <alignment horizontal="center" vertical="center" wrapText="1"/>
    </xf>
    <xf numFmtId="0" fontId="223" fillId="59" borderId="64" xfId="188" applyFont="1" applyFill="1" applyBorder="1" applyAlignment="1">
      <alignment horizontal="center" vertical="center" wrapText="1"/>
    </xf>
    <xf numFmtId="0" fontId="224" fillId="59" borderId="65" xfId="188" applyFont="1" applyFill="1" applyBorder="1" applyAlignment="1">
      <alignment wrapText="1"/>
    </xf>
    <xf numFmtId="3" fontId="192" fillId="60" borderId="4" xfId="188" applyNumberFormat="1" applyFont="1" applyFill="1" applyBorder="1" applyAlignment="1">
      <alignment horizontal="right" wrapText="1"/>
    </xf>
    <xf numFmtId="3" fontId="192" fillId="59" borderId="4" xfId="188" applyNumberFormat="1" applyFont="1" applyFill="1" applyBorder="1" applyAlignment="1">
      <alignment horizontal="right" wrapText="1"/>
    </xf>
    <xf numFmtId="167" fontId="221" fillId="60" borderId="65" xfId="188" applyNumberFormat="1" applyFont="1" applyFill="1" applyBorder="1"/>
    <xf numFmtId="0" fontId="225" fillId="0" borderId="0" xfId="188" applyFont="1" applyAlignment="1">
      <alignment horizontal="center"/>
    </xf>
    <xf numFmtId="3" fontId="192" fillId="60" borderId="42" xfId="188" applyNumberFormat="1" applyFont="1" applyFill="1" applyBorder="1" applyAlignment="1">
      <alignment horizontal="right" wrapText="1"/>
    </xf>
    <xf numFmtId="3" fontId="224" fillId="59" borderId="4" xfId="188" applyNumberFormat="1" applyFont="1" applyFill="1" applyBorder="1" applyAlignment="1">
      <alignment horizontal="right" wrapText="1"/>
    </xf>
    <xf numFmtId="3" fontId="199" fillId="3" borderId="0" xfId="188" applyNumberFormat="1" applyFont="1" applyFill="1"/>
    <xf numFmtId="0" fontId="192" fillId="59" borderId="65" xfId="188" applyFont="1" applyFill="1" applyBorder="1"/>
    <xf numFmtId="3" fontId="192" fillId="59" borderId="65" xfId="188" applyNumberFormat="1" applyFont="1" applyFill="1" applyBorder="1"/>
    <xf numFmtId="167" fontId="221" fillId="60" borderId="38" xfId="188" applyNumberFormat="1" applyFont="1" applyFill="1" applyBorder="1"/>
    <xf numFmtId="3" fontId="192" fillId="59" borderId="65" xfId="188" applyNumberFormat="1" applyFont="1" applyFill="1" applyBorder="1" applyAlignment="1">
      <alignment horizontal="right" wrapText="1"/>
    </xf>
    <xf numFmtId="3" fontId="184" fillId="0" borderId="0" xfId="188" applyNumberFormat="1" applyFont="1"/>
    <xf numFmtId="0" fontId="224" fillId="59" borderId="40" xfId="188" applyFont="1" applyFill="1" applyBorder="1" applyAlignment="1">
      <alignment wrapText="1"/>
    </xf>
    <xf numFmtId="3" fontId="192" fillId="59" borderId="42" xfId="188" applyNumberFormat="1" applyFont="1" applyFill="1" applyBorder="1" applyAlignment="1">
      <alignment horizontal="right" wrapText="1"/>
    </xf>
    <xf numFmtId="167" fontId="221" fillId="60" borderId="40" xfId="188" applyNumberFormat="1" applyFont="1" applyFill="1" applyBorder="1"/>
    <xf numFmtId="0" fontId="184" fillId="59" borderId="0" xfId="188" applyFont="1" applyFill="1"/>
    <xf numFmtId="0" fontId="219" fillId="0" borderId="0" xfId="188" applyFont="1" applyFill="1" applyBorder="1" applyAlignment="1">
      <alignment wrapText="1"/>
    </xf>
    <xf numFmtId="0" fontId="223" fillId="59" borderId="42" xfId="188" applyFont="1" applyFill="1" applyBorder="1" applyAlignment="1">
      <alignment horizontal="center" wrapText="1"/>
    </xf>
    <xf numFmtId="0" fontId="224" fillId="0" borderId="40" xfId="188" applyFont="1" applyBorder="1" applyAlignment="1">
      <alignment wrapText="1"/>
    </xf>
    <xf numFmtId="3" fontId="192" fillId="59" borderId="41" xfId="188" quotePrefix="1" applyNumberFormat="1" applyFont="1" applyFill="1" applyBorder="1" applyAlignment="1">
      <alignment wrapText="1"/>
    </xf>
    <xf numFmtId="167" fontId="221" fillId="60" borderId="36" xfId="188" applyNumberFormat="1" applyFont="1" applyFill="1" applyBorder="1"/>
    <xf numFmtId="0" fontId="192" fillId="0" borderId="65" xfId="188" applyFont="1" applyBorder="1"/>
    <xf numFmtId="3" fontId="192" fillId="59" borderId="3" xfId="188" quotePrefix="1" applyNumberFormat="1" applyFont="1" applyFill="1" applyBorder="1" applyAlignment="1"/>
    <xf numFmtId="3" fontId="192" fillId="59" borderId="41" xfId="188" applyNumberFormat="1" applyFont="1" applyFill="1" applyBorder="1" applyAlignment="1">
      <alignment horizontal="right" wrapText="1"/>
    </xf>
    <xf numFmtId="0" fontId="226" fillId="0" borderId="0" xfId="188" applyFont="1"/>
    <xf numFmtId="0" fontId="207" fillId="0" borderId="0" xfId="188" applyFont="1" applyFill="1" applyBorder="1" applyAlignment="1">
      <alignment horizontal="center"/>
    </xf>
    <xf numFmtId="2" fontId="207" fillId="0" borderId="0" xfId="188" applyNumberFormat="1" applyFont="1" applyFill="1" applyBorder="1" applyAlignment="1">
      <alignment horizontal="center"/>
    </xf>
    <xf numFmtId="165" fontId="184" fillId="0" borderId="0" xfId="188" applyNumberFormat="1" applyFont="1" applyFill="1" applyBorder="1" applyAlignment="1">
      <alignment horizontal="center"/>
    </xf>
    <xf numFmtId="49" fontId="184" fillId="0" borderId="0" xfId="188" applyNumberFormat="1" applyFont="1" applyFill="1" applyBorder="1" applyAlignment="1">
      <alignment horizontal="center"/>
    </xf>
    <xf numFmtId="0" fontId="227" fillId="0" borderId="0" xfId="188" applyFont="1" applyFill="1" applyBorder="1"/>
    <xf numFmtId="0" fontId="184" fillId="59" borderId="0" xfId="188" applyFont="1" applyFill="1" applyBorder="1"/>
    <xf numFmtId="0" fontId="184" fillId="0" borderId="0" xfId="188" applyFont="1" applyFill="1" applyBorder="1"/>
    <xf numFmtId="0" fontId="227" fillId="0" borderId="0" xfId="188" applyFont="1" applyFill="1" applyBorder="1" applyAlignment="1">
      <alignment horizontal="right"/>
    </xf>
    <xf numFmtId="0" fontId="184" fillId="0" borderId="0" xfId="188" applyFont="1" applyFill="1" applyBorder="1" applyAlignment="1"/>
    <xf numFmtId="0" fontId="229" fillId="0" borderId="0" xfId="188" applyFont="1" applyFill="1" applyBorder="1"/>
    <xf numFmtId="2" fontId="184" fillId="0" borderId="0" xfId="188" applyNumberFormat="1" applyFont="1" applyFill="1" applyBorder="1"/>
    <xf numFmtId="0" fontId="184" fillId="0" borderId="0" xfId="188" applyFont="1" applyFill="1" applyBorder="1" applyAlignment="1">
      <alignment horizontal="right"/>
    </xf>
    <xf numFmtId="0" fontId="225" fillId="0" borderId="0" xfId="188" applyFont="1" applyFill="1" applyBorder="1" applyAlignment="1">
      <alignment vertical="center"/>
    </xf>
    <xf numFmtId="2" fontId="184" fillId="0" borderId="0" xfId="188" applyNumberFormat="1" applyFont="1" applyFill="1" applyBorder="1" applyAlignment="1">
      <alignment horizontal="center"/>
    </xf>
    <xf numFmtId="0" fontId="184" fillId="0" borderId="0" xfId="188" applyNumberFormat="1" applyFont="1" applyFill="1" applyBorder="1"/>
    <xf numFmtId="0" fontId="230" fillId="0" borderId="0" xfId="188" applyFont="1" applyFill="1"/>
    <xf numFmtId="0" fontId="232" fillId="0" borderId="0" xfId="188" applyFont="1" applyAlignment="1">
      <alignment horizontal="left" vertical="center" wrapText="1"/>
    </xf>
    <xf numFmtId="0" fontId="194" fillId="0" borderId="0" xfId="188" applyFont="1" applyAlignment="1">
      <alignment vertical="center" wrapText="1"/>
    </xf>
    <xf numFmtId="0" fontId="233" fillId="0" borderId="0" xfId="188" applyFont="1" applyAlignment="1">
      <alignment vertical="center" wrapText="1"/>
    </xf>
    <xf numFmtId="0" fontId="234" fillId="0" borderId="0" xfId="188" applyFont="1"/>
    <xf numFmtId="0" fontId="233" fillId="0" borderId="0" xfId="188" applyFont="1" applyAlignment="1">
      <alignment vertical="center"/>
    </xf>
    <xf numFmtId="3" fontId="234" fillId="0" borderId="0" xfId="188" applyNumberFormat="1" applyFont="1"/>
    <xf numFmtId="49" fontId="233" fillId="0" borderId="0" xfId="188" applyNumberFormat="1" applyFont="1" applyAlignment="1">
      <alignment vertical="center"/>
    </xf>
    <xf numFmtId="49" fontId="233" fillId="0" borderId="0" xfId="188" applyNumberFormat="1" applyFont="1"/>
    <xf numFmtId="0" fontId="193" fillId="0" borderId="5" xfId="188" applyFont="1" applyFill="1" applyBorder="1" applyAlignment="1">
      <alignment horizontal="center" vertical="center" wrapText="1"/>
    </xf>
    <xf numFmtId="0" fontId="193" fillId="0" borderId="6" xfId="188" applyFont="1" applyFill="1" applyBorder="1" applyAlignment="1">
      <alignment horizontal="center" vertical="center" wrapText="1"/>
    </xf>
    <xf numFmtId="0" fontId="193" fillId="0" borderId="44" xfId="188" applyFont="1" applyFill="1" applyBorder="1" applyAlignment="1">
      <alignment horizontal="center" vertical="center" wrapText="1"/>
    </xf>
    <xf numFmtId="0" fontId="206" fillId="0" borderId="45" xfId="188" applyFont="1" applyBorder="1" applyAlignment="1">
      <alignment horizontal="center" vertical="center" wrapText="1"/>
    </xf>
    <xf numFmtId="3" fontId="193" fillId="0" borderId="44" xfId="188" applyNumberFormat="1" applyFont="1" applyFill="1" applyBorder="1" applyAlignment="1">
      <alignment horizontal="center" vertical="center" wrapText="1"/>
    </xf>
    <xf numFmtId="0" fontId="193" fillId="0" borderId="16" xfId="188" applyFont="1" applyFill="1" applyBorder="1" applyAlignment="1">
      <alignment horizontal="center" vertical="center" wrapText="1"/>
    </xf>
    <xf numFmtId="0" fontId="193" fillId="0" borderId="17" xfId="188" applyFont="1" applyFill="1" applyBorder="1" applyAlignment="1">
      <alignment horizontal="center" vertical="center" wrapText="1"/>
    </xf>
    <xf numFmtId="0" fontId="193" fillId="0" borderId="55" xfId="188" applyFont="1" applyFill="1" applyBorder="1" applyAlignment="1">
      <alignment horizontal="center" vertical="center" wrapText="1"/>
    </xf>
    <xf numFmtId="0" fontId="206" fillId="0" borderId="27" xfId="188" applyFont="1" applyBorder="1" applyAlignment="1">
      <alignment horizontal="center" vertical="center" wrapText="1"/>
    </xf>
    <xf numFmtId="0" fontId="177" fillId="0" borderId="20" xfId="188" applyFont="1" applyFill="1" applyBorder="1"/>
    <xf numFmtId="3" fontId="177" fillId="0" borderId="46" xfId="188" applyNumberFormat="1" applyFont="1" applyFill="1" applyBorder="1" applyAlignment="1"/>
    <xf numFmtId="2" fontId="178" fillId="0" borderId="29" xfId="188" applyNumberFormat="1" applyFont="1" applyFill="1" applyBorder="1" applyAlignment="1"/>
    <xf numFmtId="0" fontId="177" fillId="0" borderId="18" xfId="188" applyFont="1" applyFill="1" applyBorder="1"/>
    <xf numFmtId="3" fontId="177" fillId="0" borderId="1" xfId="188" applyNumberFormat="1" applyFont="1" applyFill="1" applyBorder="1" applyAlignment="1"/>
    <xf numFmtId="2" fontId="178" fillId="0" borderId="7" xfId="188" applyNumberFormat="1" applyFont="1" applyFill="1" applyBorder="1" applyAlignment="1"/>
    <xf numFmtId="0" fontId="175" fillId="0" borderId="16" xfId="188" applyFont="1" applyFill="1" applyBorder="1"/>
    <xf numFmtId="3" fontId="175" fillId="0" borderId="55" xfId="188" applyNumberFormat="1" applyFont="1" applyFill="1" applyBorder="1" applyAlignment="1"/>
    <xf numFmtId="2" fontId="176" fillId="0" borderId="27" xfId="188" applyNumberFormat="1" applyFont="1" applyFill="1" applyBorder="1" applyAlignment="1"/>
    <xf numFmtId="0" fontId="175" fillId="0" borderId="0" xfId="188" applyFont="1" applyFill="1" applyBorder="1"/>
    <xf numFmtId="0" fontId="184" fillId="0" borderId="0" xfId="188" applyFont="1" applyBorder="1"/>
    <xf numFmtId="0" fontId="226" fillId="0" borderId="0" xfId="0" applyFont="1"/>
    <xf numFmtId="0" fontId="204" fillId="0" borderId="0" xfId="188" applyFont="1" applyAlignment="1">
      <alignment horizontal="left" vertical="center" wrapText="1"/>
    </xf>
    <xf numFmtId="0" fontId="233" fillId="0" borderId="0" xfId="188" applyFont="1" applyFill="1" applyAlignment="1">
      <alignment vertical="center" wrapText="1"/>
    </xf>
    <xf numFmtId="0" fontId="192" fillId="0" borderId="0" xfId="188" applyFont="1"/>
    <xf numFmtId="0" fontId="193" fillId="0" borderId="45" xfId="188" applyFont="1" applyBorder="1" applyAlignment="1">
      <alignment horizontal="center" vertical="center" wrapText="1"/>
    </xf>
    <xf numFmtId="0" fontId="193" fillId="0" borderId="0" xfId="188" applyFont="1" applyBorder="1" applyAlignment="1">
      <alignment horizontal="center" vertical="center" wrapText="1"/>
    </xf>
    <xf numFmtId="2" fontId="178" fillId="0" borderId="0" xfId="188" applyNumberFormat="1" applyFont="1" applyFill="1" applyBorder="1" applyAlignment="1">
      <alignment vertical="center"/>
    </xf>
    <xf numFmtId="2" fontId="178" fillId="0" borderId="0" xfId="188" applyNumberFormat="1" applyFont="1" applyFill="1" applyBorder="1" applyAlignment="1"/>
    <xf numFmtId="0" fontId="177" fillId="0" borderId="25" xfId="188" applyFont="1" applyFill="1" applyBorder="1"/>
    <xf numFmtId="3" fontId="177" fillId="0" borderId="48" xfId="188" applyNumberFormat="1" applyFont="1" applyFill="1" applyBorder="1" applyAlignment="1"/>
    <xf numFmtId="2" fontId="178" fillId="0" borderId="62" xfId="188" applyNumberFormat="1" applyFont="1" applyFill="1" applyBorder="1" applyAlignment="1"/>
    <xf numFmtId="2" fontId="176" fillId="0" borderId="0" xfId="188" applyNumberFormat="1" applyFont="1" applyFill="1" applyBorder="1" applyAlignment="1">
      <alignment vertical="center"/>
    </xf>
    <xf numFmtId="1" fontId="184" fillId="0" borderId="0" xfId="188" applyNumberFormat="1" applyFont="1" applyFill="1" applyBorder="1" applyAlignment="1">
      <alignment horizontal="center"/>
    </xf>
    <xf numFmtId="3" fontId="194" fillId="0" borderId="0" xfId="188" applyNumberFormat="1" applyFont="1" applyFill="1" applyBorder="1" applyAlignment="1">
      <alignment horizontal="center"/>
    </xf>
    <xf numFmtId="0" fontId="192" fillId="0" borderId="0" xfId="0" applyFont="1"/>
    <xf numFmtId="0" fontId="192" fillId="0" borderId="0" xfId="0" applyFont="1" applyBorder="1"/>
    <xf numFmtId="0" fontId="193" fillId="0" borderId="5" xfId="0" applyFont="1" applyBorder="1" applyAlignment="1">
      <alignment horizontal="center"/>
    </xf>
    <xf numFmtId="0" fontId="193" fillId="0" borderId="1" xfId="0" applyFont="1" applyBorder="1" applyAlignment="1">
      <alignment horizontal="centerContinuous" vertical="center"/>
    </xf>
    <xf numFmtId="0" fontId="192" fillId="0" borderId="14" xfId="0" applyFont="1" applyBorder="1" applyAlignment="1">
      <alignment horizontal="center" vertical="center"/>
    </xf>
    <xf numFmtId="49" fontId="193" fillId="0" borderId="32" xfId="0" applyNumberFormat="1" applyFont="1" applyBorder="1" applyAlignment="1">
      <alignment horizontal="centerContinuous" vertical="center"/>
    </xf>
    <xf numFmtId="0" fontId="192" fillId="0" borderId="0" xfId="51" applyFont="1"/>
    <xf numFmtId="0" fontId="218" fillId="0" borderId="0" xfId="0" applyFont="1" applyBorder="1"/>
    <xf numFmtId="0" fontId="20" fillId="0" borderId="0" xfId="0" applyFont="1"/>
    <xf numFmtId="0" fontId="20" fillId="0" borderId="0" xfId="51" applyFont="1"/>
    <xf numFmtId="0" fontId="235" fillId="0" borderId="0" xfId="51" applyFont="1"/>
    <xf numFmtId="0" fontId="20" fillId="0" borderId="0" xfId="51" quotePrefix="1" applyFont="1"/>
    <xf numFmtId="0" fontId="221" fillId="0" borderId="0" xfId="0" applyFont="1" applyFill="1" applyBorder="1" applyAlignment="1">
      <alignment vertical="center" wrapText="1"/>
    </xf>
    <xf numFmtId="0" fontId="207" fillId="0" borderId="0" xfId="0" applyFont="1"/>
    <xf numFmtId="0" fontId="221" fillId="0" borderId="0" xfId="0" applyFont="1"/>
    <xf numFmtId="2" fontId="178" fillId="0" borderId="29" xfId="188" applyNumberFormat="1" applyFont="1" applyFill="1" applyBorder="1" applyAlignment="1">
      <alignment horizontal="right"/>
    </xf>
    <xf numFmtId="0" fontId="0" fillId="69" borderId="0" xfId="0" applyFill="1"/>
    <xf numFmtId="0" fontId="184" fillId="69" borderId="0" xfId="0" applyFont="1" applyFill="1"/>
    <xf numFmtId="0" fontId="185" fillId="69" borderId="0" xfId="0" applyFont="1" applyFill="1" applyAlignment="1"/>
    <xf numFmtId="0" fontId="187" fillId="69" borderId="0" xfId="0" applyFont="1" applyFill="1" applyAlignment="1">
      <alignment vertical="center"/>
    </xf>
    <xf numFmtId="0" fontId="175" fillId="0" borderId="0" xfId="0" applyFont="1"/>
    <xf numFmtId="0" fontId="194" fillId="0" borderId="0" xfId="0" applyFont="1"/>
    <xf numFmtId="0" fontId="193" fillId="69" borderId="0" xfId="237" applyFont="1" applyFill="1" applyAlignment="1">
      <alignment horizontal="left"/>
    </xf>
    <xf numFmtId="0" fontId="192" fillId="69" borderId="0" xfId="237" applyFont="1" applyFill="1"/>
    <xf numFmtId="0" fontId="192" fillId="0" borderId="0" xfId="237" applyFont="1" applyFill="1"/>
    <xf numFmtId="2" fontId="204" fillId="69" borderId="0" xfId="237" applyNumberFormat="1" applyFont="1" applyFill="1"/>
    <xf numFmtId="0" fontId="208" fillId="69" borderId="0" xfId="237" applyFont="1" applyFill="1"/>
    <xf numFmtId="14" fontId="175" fillId="0" borderId="47" xfId="0" applyNumberFormat="1" applyFont="1" applyBorder="1" applyAlignment="1">
      <alignment horizontal="center" vertical="center" wrapText="1"/>
    </xf>
    <xf numFmtId="0" fontId="192" fillId="0" borderId="0" xfId="0" applyFont="1" applyAlignment="1">
      <alignment horizontal="right"/>
    </xf>
    <xf numFmtId="0" fontId="5" fillId="0" borderId="0" xfId="0" applyFont="1"/>
    <xf numFmtId="0" fontId="77" fillId="0" borderId="33" xfId="0" applyFont="1" applyBorder="1"/>
    <xf numFmtId="0" fontId="74" fillId="0" borderId="32" xfId="51" applyFont="1" applyBorder="1"/>
    <xf numFmtId="0" fontId="74" fillId="0" borderId="9" xfId="51" applyFont="1" applyBorder="1"/>
    <xf numFmtId="0" fontId="175" fillId="0" borderId="0" xfId="51" applyFont="1"/>
    <xf numFmtId="0" fontId="177" fillId="0" borderId="46" xfId="51" applyFont="1" applyBorder="1" applyAlignment="1">
      <alignment horizontal="left"/>
    </xf>
    <xf numFmtId="0" fontId="115" fillId="0" borderId="0" xfId="0" applyFont="1"/>
    <xf numFmtId="14" fontId="193" fillId="2" borderId="22" xfId="0" applyNumberFormat="1" applyFont="1" applyFill="1" applyBorder="1" applyAlignment="1">
      <alignment horizontal="center" vertical="center" wrapText="1"/>
    </xf>
    <xf numFmtId="14" fontId="193" fillId="0" borderId="30" xfId="0" applyNumberFormat="1" applyFont="1" applyFill="1" applyBorder="1" applyAlignment="1">
      <alignment horizontal="center" vertical="center" wrapText="1"/>
    </xf>
    <xf numFmtId="0" fontId="237" fillId="0" borderId="23" xfId="0" applyFont="1" applyBorder="1" applyAlignment="1">
      <alignment horizontal="center" vertical="center" wrapText="1"/>
    </xf>
    <xf numFmtId="0" fontId="237" fillId="0" borderId="30" xfId="0" applyFont="1" applyBorder="1" applyAlignment="1">
      <alignment horizontal="center" vertical="center" wrapText="1"/>
    </xf>
    <xf numFmtId="2" fontId="193" fillId="2" borderId="18" xfId="0" quotePrefix="1" applyNumberFormat="1" applyFont="1" applyFill="1" applyBorder="1" applyAlignment="1">
      <alignment horizontal="right" vertical="center" wrapText="1"/>
    </xf>
    <xf numFmtId="2" fontId="192" fillId="0" borderId="7" xfId="0" applyNumberFormat="1" applyFont="1" applyBorder="1" applyAlignment="1">
      <alignment horizontal="right" vertical="center" wrapText="1"/>
    </xf>
    <xf numFmtId="165" fontId="221" fillId="0" borderId="19" xfId="0" quotePrefix="1" applyNumberFormat="1" applyFont="1" applyBorder="1" applyAlignment="1">
      <alignment horizontal="right" vertical="center" wrapText="1"/>
    </xf>
    <xf numFmtId="165" fontId="221" fillId="0" borderId="7" xfId="0" quotePrefix="1" applyNumberFormat="1" applyFont="1" applyBorder="1" applyAlignment="1">
      <alignment horizontal="right" vertical="center" wrapText="1"/>
    </xf>
    <xf numFmtId="2" fontId="193" fillId="2" borderId="22" xfId="0" quotePrefix="1" applyNumberFormat="1" applyFont="1" applyFill="1" applyBorder="1" applyAlignment="1">
      <alignment horizontal="right" vertical="center" wrapText="1"/>
    </xf>
    <xf numFmtId="2" fontId="192" fillId="0" borderId="30" xfId="0" applyNumberFormat="1" applyFont="1" applyBorder="1" applyAlignment="1">
      <alignment horizontal="right" vertical="center" wrapText="1"/>
    </xf>
    <xf numFmtId="165" fontId="221" fillId="0" borderId="23" xfId="0" quotePrefix="1" applyNumberFormat="1" applyFont="1" applyBorder="1" applyAlignment="1">
      <alignment horizontal="right" vertical="center" wrapText="1"/>
    </xf>
    <xf numFmtId="165" fontId="221" fillId="0" borderId="30" xfId="0" quotePrefix="1" applyNumberFormat="1" applyFont="1" applyBorder="1" applyAlignment="1">
      <alignment horizontal="right" vertical="center" wrapText="1"/>
    </xf>
    <xf numFmtId="4" fontId="192" fillId="0" borderId="39" xfId="0" quotePrefix="1" applyNumberFormat="1" applyFont="1" applyBorder="1" applyAlignment="1">
      <alignment horizontal="right" vertical="center" wrapText="1"/>
    </xf>
    <xf numFmtId="0" fontId="175" fillId="0" borderId="16" xfId="188" applyFont="1" applyFill="1" applyBorder="1" applyAlignment="1">
      <alignment horizontal="center" vertical="center" wrapText="1"/>
    </xf>
    <xf numFmtId="0" fontId="175" fillId="0" borderId="17" xfId="188" applyFont="1" applyFill="1" applyBorder="1" applyAlignment="1">
      <alignment horizontal="center" vertical="center" wrapText="1"/>
    </xf>
    <xf numFmtId="0" fontId="175" fillId="0" borderId="55" xfId="188" applyFont="1" applyFill="1" applyBorder="1" applyAlignment="1">
      <alignment horizontal="center" vertical="center" wrapText="1"/>
    </xf>
    <xf numFmtId="0" fontId="176" fillId="0" borderId="27" xfId="188" applyFont="1" applyBorder="1" applyAlignment="1">
      <alignment horizontal="center" vertical="center" wrapText="1"/>
    </xf>
    <xf numFmtId="0" fontId="175" fillId="0" borderId="5" xfId="188" applyFont="1" applyFill="1" applyBorder="1" applyAlignment="1">
      <alignment horizontal="center" vertical="center" wrapText="1"/>
    </xf>
    <xf numFmtId="0" fontId="175" fillId="0" borderId="6" xfId="188" applyFont="1" applyFill="1" applyBorder="1" applyAlignment="1">
      <alignment horizontal="center" vertical="center" wrapText="1"/>
    </xf>
    <xf numFmtId="0" fontId="175" fillId="0" borderId="44" xfId="188" applyFont="1" applyFill="1" applyBorder="1" applyAlignment="1">
      <alignment horizontal="center" vertical="center" wrapText="1"/>
    </xf>
    <xf numFmtId="0" fontId="176" fillId="0" borderId="45" xfId="188" applyFont="1" applyBorder="1" applyAlignment="1">
      <alignment horizontal="center" vertical="center" wrapText="1"/>
    </xf>
    <xf numFmtId="0" fontId="177" fillId="0" borderId="0" xfId="188" applyFont="1"/>
    <xf numFmtId="3" fontId="175" fillId="0" borderId="44" xfId="188" applyNumberFormat="1" applyFont="1" applyFill="1" applyBorder="1" applyAlignment="1">
      <alignment horizontal="center" vertical="center" wrapText="1"/>
    </xf>
    <xf numFmtId="3" fontId="177" fillId="0" borderId="0" xfId="188" applyNumberFormat="1" applyFont="1"/>
    <xf numFmtId="0" fontId="177" fillId="0" borderId="0" xfId="188" applyFont="1" applyBorder="1"/>
    <xf numFmtId="0" fontId="238" fillId="0" borderId="0" xfId="188" applyFont="1" applyFill="1"/>
    <xf numFmtId="0" fontId="194" fillId="0" borderId="0" xfId="188" applyFont="1"/>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0" fontId="153" fillId="64" borderId="0" xfId="96" applyFont="1" applyFill="1" applyAlignment="1" applyProtection="1">
      <alignment horizontal="left" vertical="center" indent="1"/>
      <protection locked="0"/>
    </xf>
    <xf numFmtId="2" fontId="154" fillId="64" borderId="0" xfId="96" applyNumberFormat="1" applyFont="1" applyFill="1" applyAlignment="1" applyProtection="1">
      <alignment vertical="center"/>
      <protection locked="0"/>
    </xf>
    <xf numFmtId="2" fontId="154" fillId="64" borderId="0" xfId="96" applyNumberFormat="1" applyFont="1" applyFill="1" applyAlignment="1">
      <alignment vertical="center"/>
    </xf>
    <xf numFmtId="0" fontId="155" fillId="64" borderId="0" xfId="96" applyFont="1" applyFill="1" applyAlignment="1" applyProtection="1">
      <alignment horizontal="right" vertical="center" indent="1"/>
      <protection locked="0"/>
    </xf>
    <xf numFmtId="0" fontId="153" fillId="59" borderId="0" xfId="96" applyFont="1" applyFill="1" applyAlignment="1" applyProtection="1">
      <alignment horizontal="left" vertical="center" indent="1"/>
      <protection locked="0"/>
    </xf>
    <xf numFmtId="2" fontId="154" fillId="59" borderId="0" xfId="96" applyNumberFormat="1" applyFont="1" applyFill="1" applyAlignment="1" applyProtection="1">
      <alignment vertical="center"/>
      <protection locked="0"/>
    </xf>
    <xf numFmtId="2" fontId="154" fillId="59" borderId="0" xfId="96" applyNumberFormat="1" applyFont="1" applyFill="1" applyAlignment="1">
      <alignment vertical="center"/>
    </xf>
    <xf numFmtId="16" fontId="156"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0" fillId="67" borderId="32" xfId="174" applyFont="1" applyFill="1" applyBorder="1" applyAlignment="1">
      <alignment horizontal="left" vertical="center"/>
    </xf>
    <xf numFmtId="0" fontId="170" fillId="67" borderId="33" xfId="174" applyFont="1" applyFill="1" applyBorder="1" applyAlignment="1">
      <alignment horizontal="center" vertical="center"/>
    </xf>
    <xf numFmtId="0" fontId="170" fillId="67" borderId="9" xfId="174" applyFont="1" applyFill="1" applyBorder="1" applyAlignment="1">
      <alignment horizontal="center" vertical="center"/>
    </xf>
    <xf numFmtId="0" fontId="27" fillId="0" borderId="2" xfId="174" applyBorder="1" applyAlignment="1">
      <alignment vertical="center"/>
    </xf>
    <xf numFmtId="0" fontId="171" fillId="0" borderId="16" xfId="174" applyFont="1" applyBorder="1" applyAlignment="1">
      <alignment horizontal="center" vertical="center"/>
    </xf>
    <xf numFmtId="0" fontId="171" fillId="0" borderId="55" xfId="174" applyFont="1" applyBorder="1" applyAlignment="1">
      <alignment horizontal="center" vertical="center"/>
    </xf>
    <xf numFmtId="0" fontId="171" fillId="0" borderId="56" xfId="174" applyFont="1" applyBorder="1" applyAlignment="1">
      <alignment horizontal="center" vertical="center"/>
    </xf>
    <xf numFmtId="0" fontId="171" fillId="0" borderId="65" xfId="174" applyFont="1" applyBorder="1" applyAlignment="1">
      <alignment horizontal="center" vertical="center"/>
    </xf>
    <xf numFmtId="0" fontId="172" fillId="0" borderId="34" xfId="174" applyFont="1" applyBorder="1"/>
    <xf numFmtId="0" fontId="27" fillId="0" borderId="96" xfId="174" applyBorder="1"/>
    <xf numFmtId="0" fontId="27" fillId="0" borderId="97" xfId="174" applyBorder="1"/>
    <xf numFmtId="0" fontId="27" fillId="0" borderId="99" xfId="174" applyBorder="1"/>
    <xf numFmtId="0" fontId="171" fillId="67" borderId="100" xfId="174" applyFont="1" applyFill="1" applyBorder="1" applyAlignment="1">
      <alignment horizontal="right"/>
    </xf>
    <xf numFmtId="0" fontId="27" fillId="0" borderId="34" xfId="174" applyBorder="1" applyAlignment="1">
      <alignment horizontal="right"/>
    </xf>
    <xf numFmtId="0" fontId="173" fillId="0" borderId="34" xfId="174" applyFont="1" applyBorder="1" applyAlignment="1">
      <alignment horizontal="right"/>
    </xf>
    <xf numFmtId="1" fontId="173" fillId="0" borderId="10" xfId="174" applyNumberFormat="1" applyFont="1" applyBorder="1"/>
    <xf numFmtId="1" fontId="173" fillId="0" borderId="52" xfId="174" applyNumberFormat="1" applyFont="1" applyBorder="1"/>
    <xf numFmtId="1" fontId="173" fillId="0" borderId="49" xfId="174" applyNumberFormat="1" applyFont="1" applyBorder="1"/>
    <xf numFmtId="0" fontId="173" fillId="0" borderId="38" xfId="174" applyFont="1" applyBorder="1"/>
    <xf numFmtId="0" fontId="174" fillId="0" borderId="34" xfId="174" applyFont="1" applyBorder="1" applyAlignment="1">
      <alignment horizontal="right"/>
    </xf>
    <xf numFmtId="2" fontId="174" fillId="0" borderId="10" xfId="174" applyNumberFormat="1" applyFont="1" applyBorder="1"/>
    <xf numFmtId="2" fontId="174" fillId="0" borderId="52" xfId="174" applyNumberFormat="1" applyFont="1" applyBorder="1"/>
    <xf numFmtId="2" fontId="174" fillId="0" borderId="49" xfId="174" applyNumberFormat="1" applyFont="1" applyBorder="1"/>
    <xf numFmtId="2" fontId="174" fillId="0" borderId="37" xfId="174" applyNumberFormat="1" applyFont="1" applyBorder="1"/>
    <xf numFmtId="1" fontId="174"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3" fillId="0" borderId="52" xfId="174" applyNumberFormat="1" applyFont="1" applyBorder="1"/>
    <xf numFmtId="0" fontId="174" fillId="0" borderId="50" xfId="174" applyFont="1" applyBorder="1" applyAlignment="1">
      <alignment horizontal="right"/>
    </xf>
    <xf numFmtId="2" fontId="174" fillId="0" borderId="26" xfId="174" applyNumberFormat="1" applyFont="1" applyBorder="1"/>
    <xf numFmtId="2" fontId="174" fillId="0" borderId="43" xfId="174" applyNumberFormat="1" applyFont="1" applyBorder="1"/>
    <xf numFmtId="2" fontId="174" fillId="0" borderId="114" xfId="174" applyNumberFormat="1" applyFont="1" applyBorder="1"/>
    <xf numFmtId="2" fontId="174" fillId="0" borderId="39" xfId="174" applyNumberFormat="1" applyFont="1" applyBorder="1"/>
    <xf numFmtId="1" fontId="174" fillId="0" borderId="40" xfId="174" applyNumberFormat="1" applyFont="1" applyBorder="1"/>
    <xf numFmtId="0" fontId="170"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3" fillId="0" borderId="38" xfId="174" applyNumberFormat="1" applyFont="1" applyBorder="1"/>
    <xf numFmtId="0" fontId="171" fillId="67" borderId="96" xfId="174" applyFont="1" applyFill="1" applyBorder="1" applyAlignment="1">
      <alignment horizontal="right"/>
    </xf>
    <xf numFmtId="2" fontId="171" fillId="0" borderId="115" xfId="174" applyNumberFormat="1" applyFont="1" applyBorder="1"/>
    <xf numFmtId="0" fontId="171" fillId="0" borderId="116" xfId="174" applyFont="1" applyBorder="1"/>
    <xf numFmtId="2" fontId="171" fillId="0" borderId="116" xfId="174" applyNumberFormat="1" applyFont="1" applyBorder="1"/>
    <xf numFmtId="2" fontId="171"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6" fillId="59" borderId="0" xfId="0" applyFont="1" applyFill="1"/>
    <xf numFmtId="0" fontId="157" fillId="0" borderId="0" xfId="0" applyFont="1" applyAlignment="1">
      <alignment vertical="center"/>
    </xf>
    <xf numFmtId="0" fontId="158" fillId="0" borderId="0" xfId="0" applyFont="1"/>
    <xf numFmtId="0" fontId="158" fillId="0" borderId="0" xfId="0" applyFont="1" applyAlignment="1">
      <alignment horizontal="right"/>
    </xf>
    <xf numFmtId="177" fontId="159" fillId="0" borderId="0" xfId="0" applyNumberFormat="1" applyFont="1"/>
    <xf numFmtId="0" fontId="146" fillId="0" borderId="0" xfId="0" applyFont="1" applyAlignment="1">
      <alignment vertical="center"/>
    </xf>
    <xf numFmtId="2" fontId="171" fillId="0" borderId="109" xfId="235" applyNumberFormat="1" applyFont="1" applyBorder="1"/>
    <xf numFmtId="2" fontId="171" fillId="0" borderId="110" xfId="235" applyNumberFormat="1" applyFont="1" applyBorder="1"/>
    <xf numFmtId="2" fontId="171" fillId="0" borderId="111" xfId="235" applyNumberFormat="1" applyFont="1" applyBorder="1"/>
    <xf numFmtId="2" fontId="171" fillId="0" borderId="104" xfId="235" applyNumberFormat="1" applyFont="1" applyBorder="1"/>
    <xf numFmtId="0" fontId="148"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3" fillId="0" borderId="10" xfId="235" applyNumberFormat="1" applyFont="1" applyBorder="1"/>
    <xf numFmtId="176" fontId="173" fillId="0" borderId="52" xfId="235" applyNumberFormat="1" applyFont="1" applyBorder="1"/>
    <xf numFmtId="176" fontId="148" fillId="0" borderId="52" xfId="235" applyNumberFormat="1" applyFont="1" applyBorder="1"/>
    <xf numFmtId="176" fontId="173" fillId="0" borderId="49" xfId="235" applyNumberFormat="1" applyFont="1" applyBorder="1"/>
    <xf numFmtId="176" fontId="148" fillId="0" borderId="49" xfId="235" applyNumberFormat="1" applyFont="1" applyBorder="1"/>
    <xf numFmtId="176" fontId="173" fillId="0" borderId="38" xfId="235" applyNumberFormat="1" applyFont="1" applyBorder="1"/>
    <xf numFmtId="0" fontId="149" fillId="0" borderId="0" xfId="0" applyFont="1"/>
    <xf numFmtId="14" fontId="193" fillId="0" borderId="46" xfId="0" applyNumberFormat="1" applyFont="1" applyBorder="1" applyAlignment="1">
      <alignment horizontal="center" vertical="center" wrapText="1"/>
    </xf>
    <xf numFmtId="14" fontId="193" fillId="0" borderId="47" xfId="0" applyNumberFormat="1" applyFont="1" applyBorder="1" applyAlignment="1">
      <alignment horizontal="center" vertical="center" wrapText="1"/>
    </xf>
    <xf numFmtId="0" fontId="192" fillId="0" borderId="14" xfId="0" applyFont="1" applyBorder="1"/>
    <xf numFmtId="0" fontId="192" fillId="0" borderId="20" xfId="0" applyFont="1" applyBorder="1"/>
    <xf numFmtId="3" fontId="192" fillId="0" borderId="46" xfId="0" applyNumberFormat="1" applyFont="1" applyBorder="1"/>
    <xf numFmtId="3" fontId="192" fillId="0" borderId="51" xfId="0" applyNumberFormat="1" applyFont="1" applyBorder="1"/>
    <xf numFmtId="0" fontId="193" fillId="0" borderId="14" xfId="0" applyFont="1" applyBorder="1"/>
    <xf numFmtId="3" fontId="193" fillId="0" borderId="12" xfId="0" applyNumberFormat="1" applyFont="1" applyBorder="1"/>
    <xf numFmtId="3" fontId="193" fillId="0" borderId="46" xfId="0" applyNumberFormat="1" applyFont="1" applyBorder="1"/>
    <xf numFmtId="3" fontId="192" fillId="0" borderId="48" xfId="0" applyNumberFormat="1" applyFont="1" applyBorder="1"/>
    <xf numFmtId="0" fontId="193" fillId="0" borderId="20" xfId="0" applyFont="1" applyBorder="1"/>
    <xf numFmtId="0" fontId="198" fillId="0" borderId="0" xfId="0" applyFont="1" applyBorder="1" applyAlignment="1">
      <alignment vertical="center" wrapText="1"/>
    </xf>
    <xf numFmtId="0" fontId="193" fillId="0" borderId="32" xfId="0" applyFont="1" applyFill="1" applyBorder="1" applyAlignment="1">
      <alignment horizontal="center" vertical="center" wrapText="1"/>
    </xf>
    <xf numFmtId="0" fontId="192" fillId="0" borderId="32" xfId="0" applyFont="1" applyBorder="1"/>
    <xf numFmtId="0" fontId="193" fillId="0" borderId="3" xfId="0" applyFont="1" applyFill="1" applyBorder="1" applyAlignment="1">
      <alignment horizontal="left" vertical="center"/>
    </xf>
    <xf numFmtId="0" fontId="192" fillId="0" borderId="3" xfId="0" applyFont="1" applyBorder="1"/>
    <xf numFmtId="0" fontId="193" fillId="0" borderId="4" xfId="0" applyFont="1" applyFill="1" applyBorder="1" applyAlignment="1">
      <alignment horizontal="center" vertical="center" wrapText="1"/>
    </xf>
    <xf numFmtId="0" fontId="193" fillId="0" borderId="31" xfId="0" applyFont="1" applyFill="1" applyBorder="1" applyAlignment="1">
      <alignment horizontal="centerContinuous" vertical="center" wrapText="1"/>
    </xf>
    <xf numFmtId="0" fontId="193" fillId="0" borderId="35" xfId="0" applyFont="1" applyFill="1" applyBorder="1" applyAlignment="1">
      <alignment horizontal="centerContinuous" vertical="center" wrapText="1"/>
    </xf>
    <xf numFmtId="0" fontId="206" fillId="0" borderId="36" xfId="0" applyFont="1" applyFill="1" applyBorder="1" applyAlignment="1">
      <alignment horizontal="center" vertical="center" wrapText="1"/>
    </xf>
    <xf numFmtId="0" fontId="193" fillId="0" borderId="34" xfId="0" applyFont="1" applyFill="1" applyBorder="1" applyAlignment="1">
      <alignment horizontal="center" vertical="center" wrapText="1"/>
    </xf>
    <xf numFmtId="0" fontId="193" fillId="0" borderId="32" xfId="0" applyFont="1" applyBorder="1" applyAlignment="1">
      <alignment horizontal="center" vertical="center" wrapText="1"/>
    </xf>
    <xf numFmtId="0" fontId="193" fillId="0" borderId="44" xfId="0" applyFont="1" applyFill="1" applyBorder="1" applyAlignment="1">
      <alignment horizontal="center" vertical="center" wrapText="1"/>
    </xf>
    <xf numFmtId="0" fontId="193" fillId="0" borderId="1" xfId="0" applyFont="1" applyFill="1" applyBorder="1" applyAlignment="1">
      <alignment horizontal="center" vertical="center" wrapText="1"/>
    </xf>
    <xf numFmtId="0" fontId="193" fillId="0" borderId="9" xfId="0" applyFont="1" applyFill="1" applyBorder="1" applyAlignment="1">
      <alignment horizontal="center" vertical="center" wrapText="1"/>
    </xf>
    <xf numFmtId="0" fontId="193" fillId="0" borderId="14" xfId="0" applyFont="1" applyFill="1" applyBorder="1" applyAlignment="1">
      <alignment horizontal="center" vertical="center" wrapText="1"/>
    </xf>
    <xf numFmtId="0" fontId="206" fillId="0" borderId="13" xfId="0" applyFont="1" applyFill="1" applyBorder="1" applyAlignment="1">
      <alignment horizontal="center" vertical="center" wrapText="1"/>
    </xf>
    <xf numFmtId="0" fontId="206" fillId="0" borderId="38" xfId="0" applyFont="1" applyFill="1" applyBorder="1" applyAlignment="1">
      <alignment horizontal="center" vertical="center" wrapText="1"/>
    </xf>
    <xf numFmtId="0" fontId="193" fillId="0" borderId="10" xfId="0" applyFont="1" applyFill="1" applyBorder="1" applyAlignment="1">
      <alignment horizontal="center" vertical="center" wrapText="1"/>
    </xf>
    <xf numFmtId="0" fontId="206" fillId="0" borderId="37" xfId="0" applyFont="1" applyFill="1" applyBorder="1" applyAlignment="1">
      <alignment horizontal="center" vertical="center" wrapText="1"/>
    </xf>
    <xf numFmtId="0" fontId="193" fillId="0" borderId="50" xfId="0" applyFont="1" applyFill="1" applyBorder="1" applyAlignment="1">
      <alignment horizontal="center" vertical="center" wrapText="1"/>
    </xf>
    <xf numFmtId="14" fontId="193" fillId="0" borderId="51" xfId="0" applyNumberFormat="1" applyFont="1" applyBorder="1" applyAlignment="1">
      <alignment horizontal="center" vertical="center" wrapText="1"/>
    </xf>
    <xf numFmtId="0" fontId="193" fillId="0" borderId="42" xfId="0" applyFont="1" applyFill="1" applyBorder="1" applyAlignment="1">
      <alignment horizontal="center" vertical="center" wrapText="1"/>
    </xf>
    <xf numFmtId="0" fontId="206" fillId="0" borderId="39" xfId="0" applyFont="1" applyFill="1" applyBorder="1" applyAlignment="1">
      <alignment horizontal="center" vertical="center" wrapText="1"/>
    </xf>
    <xf numFmtId="0" fontId="206" fillId="0" borderId="40" xfId="0" applyFont="1" applyFill="1" applyBorder="1" applyAlignment="1">
      <alignment horizontal="center" vertical="center" wrapText="1"/>
    </xf>
    <xf numFmtId="14" fontId="206" fillId="0" borderId="39" xfId="0" applyNumberFormat="1" applyFont="1" applyFill="1" applyBorder="1" applyAlignment="1">
      <alignment horizontal="center" vertical="center" wrapText="1"/>
    </xf>
    <xf numFmtId="0" fontId="193" fillId="0" borderId="2" xfId="0" applyFont="1" applyBorder="1" applyAlignment="1">
      <alignment horizontal="center"/>
    </xf>
    <xf numFmtId="0" fontId="193" fillId="0" borderId="3" xfId="0" applyFont="1" applyBorder="1" applyAlignment="1">
      <alignment horizontal="center"/>
    </xf>
    <xf numFmtId="0" fontId="193" fillId="0" borderId="3" xfId="0" applyFont="1" applyBorder="1" applyAlignment="1">
      <alignment horizontal="centerContinuous"/>
    </xf>
    <xf numFmtId="0" fontId="193" fillId="0" borderId="4" xfId="0" applyFont="1" applyBorder="1" applyAlignment="1">
      <alignment horizontal="centerContinuous"/>
    </xf>
    <xf numFmtId="0" fontId="206" fillId="0" borderId="65" xfId="0" applyFont="1" applyBorder="1"/>
    <xf numFmtId="2" fontId="193" fillId="0" borderId="17" xfId="0" applyNumberFormat="1" applyFont="1" applyBorder="1" applyAlignment="1"/>
    <xf numFmtId="3" fontId="193" fillId="0" borderId="55" xfId="0" applyNumberFormat="1" applyFont="1" applyBorder="1" applyAlignment="1"/>
    <xf numFmtId="3" fontId="193" fillId="63" borderId="55" xfId="0" applyNumberFormat="1" applyFont="1" applyFill="1" applyBorder="1" applyAlignment="1"/>
    <xf numFmtId="165" fontId="206" fillId="0" borderId="55" xfId="0" applyNumberFormat="1" applyFont="1" applyBorder="1" applyAlignment="1"/>
    <xf numFmtId="165" fontId="193" fillId="0" borderId="55" xfId="0" applyNumberFormat="1" applyFont="1" applyBorder="1" applyAlignment="1"/>
    <xf numFmtId="165" fontId="206" fillId="0" borderId="27" xfId="0" applyNumberFormat="1" applyFont="1" applyBorder="1" applyAlignment="1"/>
    <xf numFmtId="0" fontId="192" fillId="0" borderId="81" xfId="0" applyFont="1" applyBorder="1"/>
    <xf numFmtId="2" fontId="192" fillId="0" borderId="15" xfId="0" quotePrefix="1" applyNumberFormat="1" applyFont="1" applyBorder="1" applyAlignment="1"/>
    <xf numFmtId="3" fontId="192" fillId="0" borderId="12" xfId="0" applyNumberFormat="1" applyFont="1" applyBorder="1" applyAlignment="1"/>
    <xf numFmtId="3" fontId="192" fillId="63" borderId="12" xfId="0" applyNumberFormat="1" applyFont="1" applyFill="1" applyBorder="1" applyAlignment="1"/>
    <xf numFmtId="165" fontId="221" fillId="0" borderId="53" xfId="0" applyNumberFormat="1" applyFont="1" applyBorder="1" applyAlignment="1"/>
    <xf numFmtId="165" fontId="192" fillId="0" borderId="14" xfId="0" applyNumberFormat="1" applyFont="1" applyBorder="1" applyAlignment="1"/>
    <xf numFmtId="165" fontId="221" fillId="0" borderId="12" xfId="0" applyNumberFormat="1" applyFont="1" applyBorder="1" applyAlignment="1"/>
    <xf numFmtId="165" fontId="221" fillId="0" borderId="12" xfId="0" quotePrefix="1" applyNumberFormat="1" applyFont="1" applyBorder="1" applyAlignment="1"/>
    <xf numFmtId="165" fontId="221" fillId="0" borderId="28" xfId="0" applyNumberFormat="1" applyFont="1" applyBorder="1" applyAlignment="1"/>
    <xf numFmtId="0" fontId="192" fillId="0" borderId="79" xfId="0" applyFont="1" applyBorder="1"/>
    <xf numFmtId="2" fontId="192" fillId="0" borderId="21" xfId="0" applyNumberFormat="1" applyFont="1" applyBorder="1" applyAlignment="1"/>
    <xf numFmtId="3" fontId="192" fillId="0" borderId="46" xfId="0" applyNumberFormat="1" applyFont="1" applyBorder="1" applyAlignment="1"/>
    <xf numFmtId="3" fontId="192" fillId="63" borderId="46" xfId="0" applyNumberFormat="1" applyFont="1" applyFill="1" applyBorder="1" applyAlignment="1"/>
    <xf numFmtId="165" fontId="221" fillId="0" borderId="47" xfId="0" applyNumberFormat="1" applyFont="1" applyBorder="1" applyAlignment="1"/>
    <xf numFmtId="165" fontId="192" fillId="0" borderId="20" xfId="0" applyNumberFormat="1" applyFont="1" applyBorder="1" applyAlignment="1"/>
    <xf numFmtId="165" fontId="221" fillId="0" borderId="46" xfId="0" applyNumberFormat="1" applyFont="1" applyBorder="1" applyAlignment="1"/>
    <xf numFmtId="165" fontId="221" fillId="0" borderId="29" xfId="0" applyNumberFormat="1" applyFont="1" applyBorder="1" applyAlignment="1"/>
    <xf numFmtId="2" fontId="192" fillId="0" borderId="21" xfId="0" quotePrefix="1" applyNumberFormat="1" applyFont="1" applyBorder="1" applyAlignment="1"/>
    <xf numFmtId="0" fontId="192" fillId="0" borderId="80" xfId="0" applyFont="1" applyBorder="1"/>
    <xf numFmtId="2" fontId="192" fillId="0" borderId="23" xfId="0" applyNumberFormat="1" applyFont="1" applyBorder="1" applyAlignment="1"/>
    <xf numFmtId="3" fontId="192" fillId="0" borderId="51" xfId="0" applyNumberFormat="1" applyFont="1" applyBorder="1" applyAlignment="1"/>
    <xf numFmtId="3" fontId="192" fillId="63" borderId="51" xfId="0" applyNumberFormat="1" applyFont="1" applyFill="1" applyBorder="1" applyAlignment="1"/>
    <xf numFmtId="165" fontId="221" fillId="0" borderId="60" xfId="0" applyNumberFormat="1" applyFont="1" applyBorder="1" applyAlignment="1"/>
    <xf numFmtId="165" fontId="192" fillId="0" borderId="22" xfId="0" applyNumberFormat="1" applyFont="1" applyBorder="1" applyAlignment="1"/>
    <xf numFmtId="165" fontId="221" fillId="0" borderId="51" xfId="0" applyNumberFormat="1" applyFont="1" applyBorder="1" applyAlignment="1"/>
    <xf numFmtId="165" fontId="221" fillId="0" borderId="30" xfId="0" applyNumberFormat="1" applyFont="1" applyBorder="1" applyAlignment="1"/>
    <xf numFmtId="0" fontId="193" fillId="63" borderId="3" xfId="0" applyFont="1" applyFill="1" applyBorder="1" applyAlignment="1">
      <alignment horizontal="center"/>
    </xf>
    <xf numFmtId="2" fontId="206" fillId="0" borderId="17" xfId="0" applyNumberFormat="1" applyFont="1" applyBorder="1" applyAlignment="1"/>
    <xf numFmtId="3" fontId="206" fillId="0" borderId="55" xfId="0" applyNumberFormat="1" applyFont="1" applyBorder="1" applyAlignment="1"/>
    <xf numFmtId="3" fontId="206" fillId="63" borderId="55" xfId="0" applyNumberFormat="1" applyFont="1" applyFill="1" applyBorder="1" applyAlignment="1"/>
    <xf numFmtId="2" fontId="192" fillId="0" borderId="15" xfId="0" applyNumberFormat="1" applyFont="1" applyBorder="1" applyAlignment="1"/>
    <xf numFmtId="165" fontId="221" fillId="0" borderId="28" xfId="0" quotePrefix="1" applyNumberFormat="1" applyFont="1" applyBorder="1" applyAlignment="1"/>
    <xf numFmtId="165" fontId="221" fillId="0" borderId="46" xfId="0" quotePrefix="1" applyNumberFormat="1" applyFont="1" applyBorder="1" applyAlignment="1"/>
    <xf numFmtId="165" fontId="221" fillId="0" borderId="29" xfId="0" quotePrefix="1" applyNumberFormat="1" applyFont="1" applyBorder="1" applyAlignment="1"/>
    <xf numFmtId="0" fontId="221" fillId="0" borderId="10" xfId="0" applyFont="1" applyFill="1" applyBorder="1"/>
    <xf numFmtId="0" fontId="193" fillId="0" borderId="0" xfId="0" applyFont="1" applyAlignment="1">
      <alignment horizontal="left"/>
    </xf>
    <xf numFmtId="0" fontId="192" fillId="0" borderId="0" xfId="0" applyFont="1" applyAlignment="1">
      <alignment horizontal="left"/>
    </xf>
    <xf numFmtId="0" fontId="193" fillId="0" borderId="36" xfId="0" applyFont="1" applyBorder="1" applyAlignment="1">
      <alignment horizontal="left"/>
    </xf>
    <xf numFmtId="0" fontId="193" fillId="0" borderId="78" xfId="0" applyFont="1" applyBorder="1" applyAlignment="1">
      <alignment horizontal="left"/>
    </xf>
    <xf numFmtId="0" fontId="193" fillId="0" borderId="79" xfId="0" applyFont="1" applyBorder="1" applyAlignment="1">
      <alignment horizontal="left"/>
    </xf>
    <xf numFmtId="0" fontId="193" fillId="0" borderId="80" xfId="0" applyFont="1" applyBorder="1" applyAlignment="1">
      <alignment horizontal="left"/>
    </xf>
    <xf numFmtId="0" fontId="193" fillId="0" borderId="0" xfId="0" applyFont="1" applyAlignment="1">
      <alignment horizontal="center"/>
    </xf>
    <xf numFmtId="0" fontId="206" fillId="0" borderId="36" xfId="0" applyFont="1" applyBorder="1"/>
    <xf numFmtId="0" fontId="221" fillId="0" borderId="9" xfId="0" applyFont="1" applyBorder="1"/>
    <xf numFmtId="0" fontId="206" fillId="0" borderId="18" xfId="0" applyFont="1" applyBorder="1" applyAlignment="1">
      <alignment horizontal="right"/>
    </xf>
    <xf numFmtId="165" fontId="192" fillId="0" borderId="1" xfId="0" applyNumberFormat="1" applyFont="1" applyBorder="1" applyAlignment="1">
      <alignment horizontal="right"/>
    </xf>
    <xf numFmtId="165" fontId="192" fillId="0" borderId="7" xfId="0" applyNumberFormat="1" applyFont="1" applyBorder="1" applyAlignment="1">
      <alignment horizontal="right"/>
    </xf>
    <xf numFmtId="0" fontId="206" fillId="0" borderId="20" xfId="0" applyFont="1" applyBorder="1" applyAlignment="1">
      <alignment horizontal="right"/>
    </xf>
    <xf numFmtId="165" fontId="192" fillId="0" borderId="46" xfId="0" applyNumberFormat="1" applyFont="1" applyBorder="1" applyAlignment="1">
      <alignment horizontal="right"/>
    </xf>
    <xf numFmtId="165" fontId="192" fillId="0" borderId="29" xfId="0" applyNumberFormat="1" applyFont="1" applyBorder="1" applyAlignment="1">
      <alignment horizontal="right"/>
    </xf>
    <xf numFmtId="165" fontId="224" fillId="0" borderId="29" xfId="0" applyNumberFormat="1" applyFont="1" applyBorder="1" applyAlignment="1">
      <alignment horizontal="right"/>
    </xf>
    <xf numFmtId="0" fontId="206" fillId="0" borderId="20" xfId="0" applyFont="1" applyFill="1" applyBorder="1" applyAlignment="1">
      <alignment horizontal="right"/>
    </xf>
    <xf numFmtId="165" fontId="192" fillId="0" borderId="46" xfId="0" applyNumberFormat="1" applyFont="1" applyBorder="1"/>
    <xf numFmtId="165" fontId="192" fillId="0" borderId="29" xfId="0" applyNumberFormat="1" applyFont="1" applyBorder="1"/>
    <xf numFmtId="0" fontId="206" fillId="59" borderId="20" xfId="0" applyFont="1" applyFill="1" applyBorder="1" applyAlignment="1">
      <alignment horizontal="right"/>
    </xf>
    <xf numFmtId="165" fontId="192" fillId="59" borderId="46" xfId="0" applyNumberFormat="1" applyFont="1" applyFill="1" applyBorder="1"/>
    <xf numFmtId="165" fontId="192" fillId="59" borderId="29" xfId="0" applyNumberFormat="1" applyFont="1" applyFill="1" applyBorder="1"/>
    <xf numFmtId="0" fontId="206" fillId="59" borderId="25" xfId="0" applyFont="1" applyFill="1" applyBorder="1" applyAlignment="1">
      <alignment horizontal="right"/>
    </xf>
    <xf numFmtId="165" fontId="192" fillId="59" borderId="48" xfId="0" applyNumberFormat="1" applyFont="1" applyFill="1" applyBorder="1"/>
    <xf numFmtId="165" fontId="192" fillId="59" borderId="62" xfId="0" applyNumberFormat="1" applyFont="1" applyFill="1" applyBorder="1"/>
    <xf numFmtId="0" fontId="206" fillId="59" borderId="22" xfId="0" applyFont="1" applyFill="1" applyBorder="1" applyAlignment="1">
      <alignment horizontal="right"/>
    </xf>
    <xf numFmtId="165" fontId="192" fillId="59" borderId="51" xfId="0" applyNumberFormat="1" applyFont="1" applyFill="1" applyBorder="1"/>
    <xf numFmtId="165" fontId="192" fillId="59" borderId="30" xfId="0" applyNumberFormat="1" applyFont="1" applyFill="1" applyBorder="1"/>
    <xf numFmtId="0" fontId="193" fillId="0" borderId="0" xfId="0" applyFont="1"/>
    <xf numFmtId="0" fontId="234" fillId="0" borderId="0" xfId="0" applyFont="1"/>
    <xf numFmtId="165" fontId="192" fillId="59" borderId="46" xfId="0" applyNumberFormat="1" applyFont="1" applyFill="1" applyBorder="1" applyAlignment="1">
      <alignment horizontal="right"/>
    </xf>
    <xf numFmtId="165" fontId="192" fillId="59" borderId="29" xfId="0" applyNumberFormat="1" applyFont="1" applyFill="1" applyBorder="1" applyAlignment="1">
      <alignment horizontal="right"/>
    </xf>
    <xf numFmtId="0" fontId="193" fillId="0" borderId="57" xfId="0" applyFont="1" applyBorder="1" applyAlignment="1">
      <alignment horizontal="centerContinuous" vertical="center"/>
    </xf>
    <xf numFmtId="0" fontId="206" fillId="0" borderId="45" xfId="0" applyFont="1" applyBorder="1" applyAlignment="1">
      <alignment horizontal="centerContinuous" vertical="center" wrapText="1"/>
    </xf>
    <xf numFmtId="14" fontId="193" fillId="0" borderId="46" xfId="0" applyNumberFormat="1" applyFont="1" applyBorder="1" applyAlignment="1">
      <alignment vertical="center" wrapText="1"/>
    </xf>
    <xf numFmtId="14" fontId="193" fillId="0" borderId="15" xfId="0" applyNumberFormat="1" applyFont="1" applyFill="1" applyBorder="1" applyAlignment="1">
      <alignment horizontal="center" vertical="center" wrapText="1"/>
    </xf>
    <xf numFmtId="0" fontId="206" fillId="0" borderId="28" xfId="0" applyFont="1" applyFill="1" applyBorder="1" applyAlignment="1">
      <alignment horizontal="center" vertical="center" wrapText="1"/>
    </xf>
    <xf numFmtId="49" fontId="193" fillId="0" borderId="31" xfId="0" applyNumberFormat="1" applyFont="1" applyBorder="1" applyAlignment="1">
      <alignment horizontal="centerContinuous" vertical="center"/>
    </xf>
    <xf numFmtId="49" fontId="192" fillId="0" borderId="82" xfId="0" applyNumberFormat="1" applyFont="1" applyBorder="1" applyAlignment="1">
      <alignment horizontal="centerContinuous" vertical="center" wrapText="1"/>
    </xf>
    <xf numFmtId="49" fontId="221" fillId="0" borderId="82" xfId="0" applyNumberFormat="1" applyFont="1" applyBorder="1" applyAlignment="1">
      <alignment horizontal="centerContinuous" vertical="center" wrapText="1"/>
    </xf>
    <xf numFmtId="49" fontId="192" fillId="0" borderId="19" xfId="0" applyNumberFormat="1" applyFont="1" applyFill="1" applyBorder="1" applyAlignment="1">
      <alignment horizontal="centerContinuous" vertical="center" wrapText="1"/>
    </xf>
    <xf numFmtId="49" fontId="221" fillId="0" borderId="19" xfId="0" applyNumberFormat="1" applyFont="1" applyFill="1" applyBorder="1" applyAlignment="1">
      <alignment horizontal="centerContinuous" vertical="center" wrapText="1"/>
    </xf>
    <xf numFmtId="49" fontId="221" fillId="0" borderId="7" xfId="0" applyNumberFormat="1" applyFont="1" applyFill="1" applyBorder="1" applyAlignment="1">
      <alignment horizontal="centerContinuous" vertical="center" wrapText="1"/>
    </xf>
    <xf numFmtId="165" fontId="206" fillId="4" borderId="29" xfId="0" applyNumberFormat="1" applyFont="1" applyFill="1" applyBorder="1"/>
    <xf numFmtId="2" fontId="193" fillId="0" borderId="46" xfId="0" applyNumberFormat="1" applyFont="1" applyFill="1" applyBorder="1"/>
    <xf numFmtId="2" fontId="193" fillId="0" borderId="21" xfId="0" applyNumberFormat="1" applyFont="1" applyFill="1" applyBorder="1"/>
    <xf numFmtId="165" fontId="206" fillId="0" borderId="21" xfId="0" quotePrefix="1" applyNumberFormat="1" applyFont="1" applyFill="1" applyBorder="1" applyAlignment="1">
      <alignment horizontal="center"/>
    </xf>
    <xf numFmtId="165" fontId="206" fillId="0" borderId="29" xfId="0" applyNumberFormat="1" applyFont="1" applyFill="1" applyBorder="1"/>
    <xf numFmtId="165" fontId="221" fillId="4" borderId="29" xfId="0" applyNumberFormat="1" applyFont="1" applyFill="1" applyBorder="1"/>
    <xf numFmtId="2" fontId="192" fillId="0" borderId="46" xfId="0" applyNumberFormat="1" applyFont="1" applyFill="1" applyBorder="1"/>
    <xf numFmtId="2" fontId="192" fillId="0" borderId="21" xfId="0" applyNumberFormat="1" applyFont="1" applyFill="1" applyBorder="1"/>
    <xf numFmtId="165" fontId="221" fillId="0" borderId="21" xfId="0" applyNumberFormat="1" applyFont="1" applyFill="1" applyBorder="1"/>
    <xf numFmtId="165" fontId="221" fillId="0" borderId="29" xfId="0" applyNumberFormat="1" applyFont="1" applyFill="1" applyBorder="1"/>
    <xf numFmtId="0" fontId="192" fillId="0" borderId="22" xfId="0" applyFont="1" applyBorder="1" applyAlignment="1">
      <alignment wrapText="1"/>
    </xf>
    <xf numFmtId="165" fontId="221" fillId="4" borderId="30" xfId="0" applyNumberFormat="1" applyFont="1" applyFill="1" applyBorder="1"/>
    <xf numFmtId="2" fontId="192" fillId="0" borderId="51" xfId="0" applyNumberFormat="1" applyFont="1" applyFill="1" applyBorder="1"/>
    <xf numFmtId="2" fontId="192" fillId="0" borderId="23" xfId="0" applyNumberFormat="1" applyFont="1" applyFill="1" applyBorder="1"/>
    <xf numFmtId="165" fontId="221" fillId="0" borderId="23" xfId="0" applyNumberFormat="1" applyFont="1" applyFill="1" applyBorder="1"/>
    <xf numFmtId="165" fontId="221" fillId="0" borderId="30" xfId="0" applyNumberFormat="1" applyFont="1" applyFill="1" applyBorder="1"/>
    <xf numFmtId="165" fontId="206" fillId="4" borderId="28" xfId="0" applyNumberFormat="1" applyFont="1" applyFill="1" applyBorder="1"/>
    <xf numFmtId="2" fontId="193" fillId="0" borderId="12" xfId="0" applyNumberFormat="1" applyFont="1" applyFill="1" applyBorder="1"/>
    <xf numFmtId="2" fontId="193" fillId="0" borderId="15" xfId="0" applyNumberFormat="1" applyFont="1" applyFill="1" applyBorder="1"/>
    <xf numFmtId="165" fontId="206" fillId="0" borderId="15" xfId="0" quotePrefix="1" applyNumberFormat="1" applyFont="1" applyFill="1" applyBorder="1" applyAlignment="1">
      <alignment horizontal="center"/>
    </xf>
    <xf numFmtId="165" fontId="206" fillId="0" borderId="28" xfId="0" applyNumberFormat="1" applyFont="1" applyFill="1" applyBorder="1"/>
    <xf numFmtId="0" fontId="192" fillId="0" borderId="20" xfId="0" applyFont="1" applyBorder="1" applyAlignment="1">
      <alignment wrapText="1"/>
    </xf>
    <xf numFmtId="167" fontId="192" fillId="0" borderId="82" xfId="0" applyNumberFormat="1" applyFont="1" applyBorder="1" applyAlignment="1">
      <alignment horizontal="centerContinuous" vertical="center" wrapText="1"/>
    </xf>
    <xf numFmtId="2" fontId="221" fillId="0" borderId="82" xfId="0" applyNumberFormat="1" applyFont="1" applyBorder="1" applyAlignment="1">
      <alignment horizontal="centerContinuous" vertical="center" wrapText="1"/>
    </xf>
    <xf numFmtId="2" fontId="192" fillId="0" borderId="19" xfId="0" applyNumberFormat="1" applyFont="1" applyFill="1" applyBorder="1" applyAlignment="1">
      <alignment horizontal="centerContinuous" vertical="center" wrapText="1"/>
    </xf>
    <xf numFmtId="165" fontId="221" fillId="0" borderId="19" xfId="0" applyNumberFormat="1" applyFont="1" applyFill="1" applyBorder="1" applyAlignment="1">
      <alignment horizontal="centerContinuous" vertical="center" wrapText="1"/>
    </xf>
    <xf numFmtId="165" fontId="221" fillId="0" borderId="7" xfId="0" applyNumberFormat="1" applyFont="1" applyFill="1" applyBorder="1" applyAlignment="1">
      <alignment horizontal="centerContinuous" vertical="center" wrapText="1"/>
    </xf>
    <xf numFmtId="167" fontId="193" fillId="0" borderId="46" xfId="0" applyNumberFormat="1" applyFont="1" applyBorder="1"/>
    <xf numFmtId="0" fontId="193" fillId="0" borderId="57" xfId="0" applyFont="1" applyBorder="1" applyAlignment="1">
      <alignment horizontal="centerContinuous" vertical="top" wrapText="1"/>
    </xf>
    <xf numFmtId="0" fontId="193" fillId="0" borderId="82" xfId="0" applyFont="1" applyBorder="1" applyAlignment="1">
      <alignment horizontal="centerContinuous" vertical="center" wrapText="1"/>
    </xf>
    <xf numFmtId="0" fontId="206" fillId="0" borderId="57" xfId="0" applyFont="1" applyBorder="1" applyAlignment="1">
      <alignment horizontal="centerContinuous" vertical="center" wrapText="1"/>
    </xf>
    <xf numFmtId="0" fontId="206" fillId="0" borderId="35" xfId="0" applyFont="1" applyBorder="1" applyAlignment="1">
      <alignment horizontal="centerContinuous" vertical="center" wrapText="1"/>
    </xf>
    <xf numFmtId="0" fontId="206" fillId="0" borderId="9" xfId="0" applyFont="1" applyBorder="1" applyAlignment="1">
      <alignment horizontal="centerContinuous" vertical="center" wrapText="1"/>
    </xf>
    <xf numFmtId="0" fontId="193" fillId="60" borderId="117" xfId="0" applyFont="1" applyFill="1" applyBorder="1" applyAlignment="1">
      <alignment horizontal="center" vertical="center"/>
    </xf>
    <xf numFmtId="0" fontId="193" fillId="60" borderId="43" xfId="0" applyFont="1" applyFill="1" applyBorder="1" applyAlignment="1">
      <alignment horizontal="center" vertical="center"/>
    </xf>
    <xf numFmtId="0" fontId="193" fillId="60" borderId="114" xfId="0" applyFont="1" applyFill="1" applyBorder="1" applyAlignment="1">
      <alignment horizontal="center" vertical="center" wrapText="1"/>
    </xf>
    <xf numFmtId="0" fontId="206" fillId="60" borderId="51" xfId="0" applyFont="1" applyFill="1" applyBorder="1" applyAlignment="1">
      <alignment horizontal="center" vertical="center"/>
    </xf>
    <xf numFmtId="0" fontId="206" fillId="60" borderId="30" xfId="0" applyFont="1" applyFill="1" applyBorder="1" applyAlignment="1">
      <alignment horizontal="center" vertical="center" wrapText="1"/>
    </xf>
    <xf numFmtId="0" fontId="206" fillId="0" borderId="16" xfId="0" applyFont="1" applyBorder="1" applyAlignment="1">
      <alignment vertical="center"/>
    </xf>
    <xf numFmtId="0" fontId="192" fillId="0" borderId="18" xfId="0" applyFont="1" applyBorder="1" applyAlignment="1">
      <alignment vertical="center"/>
    </xf>
    <xf numFmtId="0" fontId="192" fillId="0" borderId="20" xfId="0" applyFont="1" applyBorder="1" applyAlignment="1">
      <alignment vertical="center"/>
    </xf>
    <xf numFmtId="0" fontId="192" fillId="0" borderId="26" xfId="0" applyFont="1" applyBorder="1" applyAlignment="1">
      <alignment vertical="center"/>
    </xf>
    <xf numFmtId="49" fontId="192" fillId="0" borderId="33" xfId="0" applyNumberFormat="1" applyFont="1" applyBorder="1" applyAlignment="1">
      <alignment horizontal="centerContinuous" vertical="center" wrapText="1"/>
    </xf>
    <xf numFmtId="49" fontId="221" fillId="0" borderId="9" xfId="0" applyNumberFormat="1" applyFont="1" applyBorder="1" applyAlignment="1">
      <alignment horizontal="centerContinuous" vertical="center" wrapText="1"/>
    </xf>
    <xf numFmtId="0" fontId="193" fillId="60" borderId="16" xfId="0" applyFont="1" applyFill="1" applyBorder="1"/>
    <xf numFmtId="0" fontId="192" fillId="0" borderId="25" xfId="0" applyFont="1" applyBorder="1" applyAlignment="1">
      <alignment wrapText="1"/>
    </xf>
    <xf numFmtId="0" fontId="193" fillId="0" borderId="5" xfId="0" applyFont="1" applyBorder="1" applyAlignment="1">
      <alignment horizontal="centerContinuous" vertical="top" wrapText="1"/>
    </xf>
    <xf numFmtId="0" fontId="193" fillId="0" borderId="44" xfId="0" applyFont="1" applyBorder="1" applyAlignment="1">
      <alignment horizontal="centerContinuous" vertical="center" wrapText="1"/>
    </xf>
    <xf numFmtId="0" fontId="193" fillId="0" borderId="45" xfId="0" applyFont="1" applyBorder="1" applyAlignment="1">
      <alignment horizontal="centerContinuous" vertical="center" wrapText="1"/>
    </xf>
    <xf numFmtId="0" fontId="206" fillId="0" borderId="5" xfId="0" applyFont="1" applyBorder="1" applyAlignment="1">
      <alignment horizontal="centerContinuous" vertical="center" wrapText="1"/>
    </xf>
    <xf numFmtId="0" fontId="206" fillId="0" borderId="44" xfId="0" applyFont="1" applyBorder="1" applyAlignment="1">
      <alignment horizontal="centerContinuous" vertical="center" wrapText="1"/>
    </xf>
    <xf numFmtId="0" fontId="193" fillId="60" borderId="18" xfId="0" applyFont="1" applyFill="1" applyBorder="1" applyAlignment="1">
      <alignment horizontal="center" vertical="center"/>
    </xf>
    <xf numFmtId="0" fontId="193" fillId="60" borderId="1" xfId="0" applyFont="1" applyFill="1" applyBorder="1" applyAlignment="1">
      <alignment horizontal="center" vertical="center"/>
    </xf>
    <xf numFmtId="0" fontId="193" fillId="60" borderId="7" xfId="0" applyFont="1" applyFill="1" applyBorder="1" applyAlignment="1">
      <alignment horizontal="center" vertical="center" wrapText="1"/>
    </xf>
    <xf numFmtId="0" fontId="206" fillId="60" borderId="18" xfId="0" applyFont="1" applyFill="1" applyBorder="1" applyAlignment="1">
      <alignment horizontal="center" vertical="center"/>
    </xf>
    <xf numFmtId="0" fontId="206" fillId="60" borderId="1" xfId="0" applyFont="1" applyFill="1" applyBorder="1" applyAlignment="1">
      <alignment horizontal="center" vertical="center"/>
    </xf>
    <xf numFmtId="0" fontId="206" fillId="60" borderId="7" xfId="0" applyFont="1" applyFill="1" applyBorder="1" applyAlignment="1">
      <alignment horizontal="center" vertical="center" wrapText="1"/>
    </xf>
    <xf numFmtId="0" fontId="193" fillId="0" borderId="78" xfId="0" applyFont="1" applyBorder="1" applyAlignment="1">
      <alignment vertical="center" wrapText="1"/>
    </xf>
    <xf numFmtId="0" fontId="224" fillId="0" borderId="82" xfId="0" applyFont="1" applyBorder="1" applyAlignment="1">
      <alignment horizontal="center" vertical="center" wrapText="1"/>
    </xf>
    <xf numFmtId="0" fontId="193" fillId="0" borderId="80" xfId="0" applyFont="1" applyBorder="1" applyAlignment="1">
      <alignment vertical="center" wrapText="1"/>
    </xf>
    <xf numFmtId="0" fontId="224" fillId="0" borderId="95" xfId="0" applyFont="1" applyBorder="1" applyAlignment="1">
      <alignment horizontal="center" vertical="center" wrapText="1"/>
    </xf>
    <xf numFmtId="0" fontId="193" fillId="0" borderId="40" xfId="0" applyFont="1" applyBorder="1" applyAlignment="1">
      <alignment vertical="center" wrapText="1"/>
    </xf>
    <xf numFmtId="0" fontId="192" fillId="0" borderId="41" xfId="0" applyFont="1" applyBorder="1" applyAlignment="1">
      <alignment horizontal="center" vertical="center" wrapText="1"/>
    </xf>
    <xf numFmtId="14" fontId="240" fillId="65" borderId="51" xfId="234" applyNumberFormat="1" applyFont="1" applyFill="1" applyBorder="1" applyAlignment="1">
      <alignment horizontal="center" vertical="center"/>
    </xf>
    <xf numFmtId="14" fontId="240" fillId="66" borderId="51" xfId="234" applyNumberFormat="1" applyFont="1" applyFill="1" applyBorder="1" applyAlignment="1">
      <alignment horizontal="center" vertical="center"/>
    </xf>
    <xf numFmtId="0" fontId="241" fillId="0" borderId="18" xfId="234" applyFont="1" applyBorder="1"/>
    <xf numFmtId="4" fontId="241" fillId="65" borderId="1" xfId="234" applyNumberFormat="1" applyFont="1" applyFill="1" applyBorder="1" applyAlignment="1">
      <alignment horizontal="right"/>
    </xf>
    <xf numFmtId="4" fontId="241" fillId="66" borderId="1" xfId="234" quotePrefix="1" applyNumberFormat="1" applyFont="1" applyFill="1" applyBorder="1" applyAlignment="1">
      <alignment horizontal="right"/>
    </xf>
    <xf numFmtId="165" fontId="242" fillId="0" borderId="29" xfId="234" quotePrefix="1" applyNumberFormat="1" applyFont="1" applyBorder="1" applyAlignment="1">
      <alignment horizontal="right"/>
    </xf>
    <xf numFmtId="0" fontId="241" fillId="0" borderId="20" xfId="234" applyFont="1" applyBorder="1"/>
    <xf numFmtId="4" fontId="241" fillId="65" borderId="46" xfId="234" applyNumberFormat="1" applyFont="1" applyFill="1" applyBorder="1" applyAlignment="1">
      <alignment horizontal="right"/>
    </xf>
    <xf numFmtId="4" fontId="241" fillId="66" borderId="46" xfId="234" applyNumberFormat="1" applyFont="1" applyFill="1" applyBorder="1" applyAlignment="1">
      <alignment horizontal="right"/>
    </xf>
    <xf numFmtId="0" fontId="241" fillId="0" borderId="22" xfId="234" applyFont="1" applyBorder="1"/>
    <xf numFmtId="4" fontId="241" fillId="65" borderId="51" xfId="234" applyNumberFormat="1" applyFont="1" applyFill="1" applyBorder="1" applyAlignment="1"/>
    <xf numFmtId="4" fontId="241" fillId="66" borderId="51" xfId="234" applyNumberFormat="1" applyFont="1" applyFill="1" applyBorder="1" applyAlignment="1"/>
    <xf numFmtId="165" fontId="242" fillId="0" borderId="30" xfId="234" quotePrefix="1" applyNumberFormat="1" applyFont="1" applyBorder="1" applyAlignment="1">
      <alignment horizontal="right"/>
    </xf>
    <xf numFmtId="0" fontId="241" fillId="0" borderId="16" xfId="234" applyFont="1" applyBorder="1"/>
    <xf numFmtId="4" fontId="241" fillId="65" borderId="55" xfId="234" applyNumberFormat="1" applyFont="1" applyFill="1" applyBorder="1" applyAlignment="1">
      <alignment horizontal="right"/>
    </xf>
    <xf numFmtId="4" fontId="241" fillId="66" borderId="55" xfId="234" applyNumberFormat="1" applyFont="1" applyFill="1" applyBorder="1" applyAlignment="1">
      <alignment horizontal="right"/>
    </xf>
    <xf numFmtId="165" fontId="243" fillId="0" borderId="27" xfId="234" quotePrefix="1" applyNumberFormat="1" applyFont="1" applyBorder="1" applyAlignment="1">
      <alignment horizontal="right"/>
    </xf>
    <xf numFmtId="2" fontId="154" fillId="0" borderId="0" xfId="96" applyNumberFormat="1" applyFont="1" applyAlignment="1">
      <alignment vertical="center"/>
    </xf>
    <xf numFmtId="3" fontId="177" fillId="0" borderId="0" xfId="188" applyNumberFormat="1" applyFont="1" applyFill="1" applyBorder="1" applyAlignment="1"/>
    <xf numFmtId="0" fontId="219" fillId="0" borderId="0" xfId="188" applyFont="1" applyAlignment="1">
      <alignment vertical="center" wrapText="1"/>
    </xf>
    <xf numFmtId="0" fontId="217" fillId="0" borderId="0" xfId="188" applyFont="1"/>
    <xf numFmtId="0" fontId="219" fillId="0" borderId="0" xfId="188" applyFont="1" applyAlignment="1">
      <alignment vertical="center"/>
    </xf>
    <xf numFmtId="3" fontId="217" fillId="0" borderId="0" xfId="188" applyNumberFormat="1" applyFont="1"/>
    <xf numFmtId="49" fontId="219" fillId="0" borderId="0" xfId="188" applyNumberFormat="1" applyFont="1" applyAlignment="1">
      <alignment vertical="center"/>
    </xf>
    <xf numFmtId="49" fontId="219" fillId="0" borderId="0" xfId="188" applyNumberFormat="1" applyFont="1"/>
    <xf numFmtId="0" fontId="192" fillId="0" borderId="0" xfId="0" applyFont="1" applyFill="1"/>
    <xf numFmtId="0" fontId="193" fillId="0" borderId="16" xfId="0" applyFont="1" applyBorder="1"/>
    <xf numFmtId="0" fontId="193" fillId="0" borderId="17" xfId="0" applyFont="1" applyBorder="1" applyAlignment="1">
      <alignment horizontal="center"/>
    </xf>
    <xf numFmtId="0" fontId="193" fillId="0" borderId="2" xfId="0" applyFont="1" applyFill="1" applyBorder="1"/>
    <xf numFmtId="0" fontId="193" fillId="0" borderId="3" xfId="0" applyFont="1" applyFill="1" applyBorder="1" applyAlignment="1">
      <alignment horizontal="center"/>
    </xf>
    <xf numFmtId="0" fontId="192" fillId="0" borderId="18" xfId="0" applyFont="1" applyBorder="1"/>
    <xf numFmtId="0" fontId="192" fillId="0" borderId="19" xfId="0" applyFont="1" applyBorder="1" applyAlignment="1">
      <alignment horizontal="center"/>
    </xf>
    <xf numFmtId="0" fontId="192" fillId="0" borderId="15" xfId="0" applyFont="1" applyBorder="1" applyAlignment="1">
      <alignment horizontal="center"/>
    </xf>
    <xf numFmtId="0" fontId="192" fillId="0" borderId="21" xfId="0" applyFont="1" applyBorder="1" applyAlignment="1">
      <alignment horizontal="center"/>
    </xf>
    <xf numFmtId="0" fontId="192" fillId="0" borderId="22" xfId="0" applyFont="1" applyBorder="1"/>
    <xf numFmtId="0" fontId="192" fillId="0" borderId="23" xfId="0" applyFont="1" applyBorder="1" applyAlignment="1">
      <alignment horizontal="center"/>
    </xf>
    <xf numFmtId="0" fontId="193" fillId="0" borderId="3" xfId="0" applyFont="1" applyFill="1" applyBorder="1"/>
    <xf numFmtId="0" fontId="193" fillId="0" borderId="15" xfId="0" applyFont="1" applyBorder="1"/>
    <xf numFmtId="0" fontId="192" fillId="0" borderId="21" xfId="0" applyFont="1" applyBorder="1"/>
    <xf numFmtId="0" fontId="193" fillId="0" borderId="21" xfId="0" applyFont="1" applyBorder="1"/>
    <xf numFmtId="0" fontId="192" fillId="0" borderId="10" xfId="0" applyFont="1" applyBorder="1"/>
    <xf numFmtId="0" fontId="192" fillId="0" borderId="24" xfId="0" applyFont="1" applyBorder="1"/>
    <xf numFmtId="0" fontId="192" fillId="0" borderId="2" xfId="0" applyFont="1" applyFill="1" applyBorder="1"/>
    <xf numFmtId="0" fontId="192" fillId="0" borderId="3" xfId="0" applyFont="1" applyFill="1" applyBorder="1"/>
    <xf numFmtId="0" fontId="192" fillId="0" borderId="11" xfId="0" applyFont="1" applyBorder="1"/>
    <xf numFmtId="0" fontId="192" fillId="0" borderId="25" xfId="0" applyFont="1" applyBorder="1"/>
    <xf numFmtId="0" fontId="192" fillId="0" borderId="26" xfId="0" applyFont="1" applyBorder="1"/>
    <xf numFmtId="0" fontId="192" fillId="0" borderId="23" xfId="0" applyFont="1" applyBorder="1"/>
    <xf numFmtId="0" fontId="193" fillId="0" borderId="2" xfId="0" applyFont="1" applyBorder="1" applyAlignment="1">
      <alignment horizontal="centerContinuous"/>
    </xf>
    <xf numFmtId="0" fontId="192" fillId="0" borderId="3" xfId="0" applyFont="1" applyBorder="1" applyAlignment="1">
      <alignment horizontal="centerContinuous"/>
    </xf>
    <xf numFmtId="0" fontId="192" fillId="0" borderId="4" xfId="0" applyFont="1" applyBorder="1" applyAlignment="1">
      <alignment horizontal="centerContinuous"/>
    </xf>
    <xf numFmtId="0" fontId="193" fillId="0" borderId="5" xfId="0" applyFont="1" applyBorder="1" applyAlignment="1">
      <alignment horizontal="center" vertical="center" wrapText="1"/>
    </xf>
    <xf numFmtId="0" fontId="193" fillId="0" borderId="6" xfId="0" applyFont="1" applyBorder="1" applyAlignment="1">
      <alignment horizontal="center" vertical="center" wrapText="1"/>
    </xf>
    <xf numFmtId="0" fontId="193" fillId="0" borderId="7" xfId="0" applyFont="1" applyFill="1" applyBorder="1" applyAlignment="1">
      <alignment horizontal="centerContinuous" vertical="center" wrapText="1"/>
    </xf>
    <xf numFmtId="0" fontId="193" fillId="0" borderId="8" xfId="0" applyFont="1" applyFill="1" applyBorder="1" applyAlignment="1">
      <alignment horizontal="centerContinuous" vertical="center"/>
    </xf>
    <xf numFmtId="0" fontId="193" fillId="0" borderId="8" xfId="0" applyFont="1" applyFill="1" applyBorder="1" applyAlignment="1">
      <alignment horizontal="centerContinuous" vertical="center" wrapText="1"/>
    </xf>
    <xf numFmtId="0" fontId="193" fillId="0" borderId="9" xfId="0" applyFont="1" applyFill="1" applyBorder="1" applyAlignment="1">
      <alignment horizontal="centerContinuous" vertical="center" wrapText="1"/>
    </xf>
    <xf numFmtId="0" fontId="193" fillId="0" borderId="10" xfId="0" applyFont="1" applyBorder="1" applyAlignment="1">
      <alignment horizontal="center" vertical="center" wrapText="1"/>
    </xf>
    <xf numFmtId="0" fontId="193" fillId="0" borderId="11" xfId="0" applyFont="1" applyBorder="1" applyAlignment="1">
      <alignment horizontal="center" vertical="center" wrapText="1"/>
    </xf>
    <xf numFmtId="0" fontId="193" fillId="0" borderId="12" xfId="0" applyFont="1" applyBorder="1" applyAlignment="1">
      <alignment horizontal="centerContinuous" vertical="center"/>
    </xf>
    <xf numFmtId="0" fontId="193" fillId="2" borderId="52" xfId="0" applyFont="1" applyFill="1" applyBorder="1" applyAlignment="1">
      <alignment horizontal="centerContinuous" vertical="center"/>
    </xf>
    <xf numFmtId="0" fontId="193" fillId="2" borderId="12" xfId="0" applyFont="1" applyFill="1" applyBorder="1" applyAlignment="1">
      <alignment horizontal="centerContinuous" vertical="center"/>
    </xf>
    <xf numFmtId="0" fontId="193" fillId="0" borderId="0" xfId="0" applyFont="1" applyFill="1" applyBorder="1" applyAlignment="1">
      <alignment horizontal="center" vertical="center" wrapText="1"/>
    </xf>
    <xf numFmtId="0" fontId="193" fillId="0" borderId="52" xfId="0" applyFont="1" applyFill="1" applyBorder="1" applyAlignment="1">
      <alignment horizontal="centerContinuous" vertical="center"/>
    </xf>
    <xf numFmtId="0" fontId="193" fillId="0" borderId="54" xfId="0" applyFont="1" applyFill="1" applyBorder="1" applyAlignment="1">
      <alignment horizontal="centerContinuous" vertical="center" wrapText="1"/>
    </xf>
    <xf numFmtId="0" fontId="193" fillId="0" borderId="13" xfId="0" applyFont="1" applyFill="1" applyBorder="1" applyAlignment="1">
      <alignment horizontal="centerContinuous" vertical="center" wrapText="1"/>
    </xf>
    <xf numFmtId="0" fontId="193" fillId="0" borderId="14" xfId="0" applyFont="1" applyBorder="1" applyAlignment="1">
      <alignment horizontal="center" vertical="center"/>
    </xf>
    <xf numFmtId="0" fontId="193" fillId="0" borderId="15" xfId="0" applyFont="1" applyBorder="1" applyAlignment="1">
      <alignment horizontal="center" vertical="center"/>
    </xf>
    <xf numFmtId="14" fontId="193" fillId="2" borderId="51" xfId="0" applyNumberFormat="1" applyFont="1" applyFill="1" applyBorder="1" applyAlignment="1">
      <alignment horizontal="center" vertical="center" wrapText="1"/>
    </xf>
    <xf numFmtId="14" fontId="193" fillId="2" borderId="21" xfId="0" applyNumberFormat="1" applyFont="1" applyFill="1" applyBorder="1" applyAlignment="1">
      <alignment horizontal="center" vertical="center" wrapText="1"/>
    </xf>
    <xf numFmtId="0" fontId="193" fillId="0" borderId="13" xfId="0" applyFont="1" applyFill="1" applyBorder="1" applyAlignment="1">
      <alignment horizontal="center" vertical="center" wrapText="1"/>
    </xf>
    <xf numFmtId="0" fontId="193" fillId="0" borderId="53" xfId="0" applyFont="1" applyFill="1" applyBorder="1" applyAlignment="1">
      <alignment horizontal="center" vertical="center" wrapText="1"/>
    </xf>
    <xf numFmtId="0" fontId="193" fillId="0" borderId="12" xfId="0" applyFont="1" applyFill="1" applyBorder="1" applyAlignment="1">
      <alignment horizontal="center" vertical="center" wrapText="1"/>
    </xf>
    <xf numFmtId="14" fontId="193" fillId="0" borderId="12" xfId="0" applyNumberFormat="1" applyFont="1" applyFill="1" applyBorder="1" applyAlignment="1">
      <alignment horizontal="center" vertical="center" wrapText="1"/>
    </xf>
    <xf numFmtId="14" fontId="193" fillId="0" borderId="46" xfId="0" applyNumberFormat="1" applyFont="1" applyFill="1" applyBorder="1" applyAlignment="1">
      <alignment horizontal="center" vertical="center" wrapText="1"/>
    </xf>
    <xf numFmtId="14" fontId="193" fillId="0" borderId="29" xfId="0" applyNumberFormat="1" applyFont="1" applyFill="1" applyBorder="1" applyAlignment="1">
      <alignment horizontal="center" vertical="center" wrapText="1"/>
    </xf>
    <xf numFmtId="3" fontId="193" fillId="0" borderId="55" xfId="0" applyNumberFormat="1" applyFont="1" applyBorder="1"/>
    <xf numFmtId="3" fontId="193" fillId="2" borderId="43" xfId="0" applyNumberFormat="1" applyFont="1" applyFill="1" applyBorder="1"/>
    <xf numFmtId="3" fontId="193" fillId="2" borderId="55" xfId="0" applyNumberFormat="1" applyFont="1" applyFill="1" applyBorder="1"/>
    <xf numFmtId="2" fontId="193" fillId="0" borderId="4" xfId="0" applyNumberFormat="1" applyFont="1" applyFill="1" applyBorder="1"/>
    <xf numFmtId="165" fontId="193" fillId="0" borderId="56" xfId="0" applyNumberFormat="1" applyFont="1" applyFill="1" applyBorder="1"/>
    <xf numFmtId="165" fontId="193" fillId="0" borderId="3" xfId="0" applyNumberFormat="1" applyFont="1" applyFill="1" applyBorder="1"/>
    <xf numFmtId="165" fontId="193" fillId="0" borderId="27" xfId="0" applyNumberFormat="1" applyFont="1" applyFill="1" applyBorder="1"/>
    <xf numFmtId="3" fontId="193" fillId="0" borderId="3" xfId="0" applyNumberFormat="1" applyFont="1" applyFill="1" applyBorder="1"/>
    <xf numFmtId="2" fontId="193" fillId="0" borderId="3" xfId="0" applyNumberFormat="1" applyFont="1" applyFill="1" applyBorder="1"/>
    <xf numFmtId="165" fontId="193" fillId="0" borderId="4" xfId="0" applyNumberFormat="1" applyFont="1" applyFill="1" applyBorder="1"/>
    <xf numFmtId="3" fontId="192" fillId="0" borderId="1" xfId="0" applyNumberFormat="1" applyFont="1" applyBorder="1"/>
    <xf numFmtId="3" fontId="192" fillId="2" borderId="1" xfId="0" applyNumberFormat="1" applyFont="1" applyFill="1" applyBorder="1"/>
    <xf numFmtId="2" fontId="192" fillId="0" borderId="35" xfId="0" applyNumberFormat="1" applyFont="1" applyFill="1" applyBorder="1"/>
    <xf numFmtId="165" fontId="192" fillId="0" borderId="57" xfId="0" applyNumberFormat="1" applyFont="1" applyFill="1" applyBorder="1"/>
    <xf numFmtId="165" fontId="192" fillId="0" borderId="7" xfId="0" applyNumberFormat="1" applyFont="1" applyFill="1" applyBorder="1"/>
    <xf numFmtId="3" fontId="192" fillId="0" borderId="12" xfId="0" applyNumberFormat="1" applyFont="1" applyBorder="1"/>
    <xf numFmtId="3" fontId="192" fillId="2" borderId="12" xfId="0" applyNumberFormat="1" applyFont="1" applyFill="1" applyBorder="1"/>
    <xf numFmtId="2" fontId="192" fillId="0" borderId="13" xfId="0" applyNumberFormat="1" applyFont="1" applyFill="1" applyBorder="1"/>
    <xf numFmtId="165" fontId="192" fillId="0" borderId="53" xfId="0" applyNumberFormat="1" applyFont="1" applyFill="1" applyBorder="1"/>
    <xf numFmtId="165" fontId="192" fillId="0" borderId="28" xfId="0" applyNumberFormat="1" applyFont="1" applyFill="1" applyBorder="1"/>
    <xf numFmtId="3" fontId="192" fillId="2" borderId="46" xfId="0" applyNumberFormat="1" applyFont="1" applyFill="1" applyBorder="1"/>
    <xf numFmtId="2" fontId="192" fillId="0" borderId="58" xfId="0" applyNumberFormat="1" applyFont="1" applyFill="1" applyBorder="1"/>
    <xf numFmtId="165" fontId="192" fillId="0" borderId="47" xfId="0" applyNumberFormat="1" applyFont="1" applyFill="1" applyBorder="1"/>
    <xf numFmtId="165" fontId="192" fillId="0" borderId="29" xfId="0" applyNumberFormat="1" applyFont="1" applyFill="1" applyBorder="1"/>
    <xf numFmtId="3" fontId="192" fillId="2" borderId="51" xfId="0" applyNumberFormat="1" applyFont="1" applyFill="1" applyBorder="1"/>
    <xf numFmtId="2" fontId="192" fillId="0" borderId="59" xfId="0" applyNumberFormat="1" applyFont="1" applyFill="1" applyBorder="1"/>
    <xf numFmtId="165" fontId="192" fillId="0" borderId="60" xfId="0" applyNumberFormat="1" applyFont="1" applyFill="1" applyBorder="1"/>
    <xf numFmtId="165" fontId="192" fillId="0" borderId="30" xfId="0" applyNumberFormat="1" applyFont="1" applyFill="1" applyBorder="1"/>
    <xf numFmtId="3" fontId="193" fillId="2" borderId="12" xfId="0" applyNumberFormat="1" applyFont="1" applyFill="1" applyBorder="1"/>
    <xf numFmtId="2" fontId="193" fillId="0" borderId="13" xfId="0" applyNumberFormat="1" applyFont="1" applyFill="1" applyBorder="1"/>
    <xf numFmtId="165" fontId="193" fillId="0" borderId="53" xfId="0" applyNumberFormat="1" applyFont="1" applyFill="1" applyBorder="1"/>
    <xf numFmtId="165" fontId="193" fillId="0" borderId="49" xfId="0" applyNumberFormat="1" applyFont="1" applyFill="1" applyBorder="1"/>
    <xf numFmtId="165" fontId="193" fillId="0" borderId="37" xfId="0" applyNumberFormat="1" applyFont="1" applyFill="1" applyBorder="1"/>
    <xf numFmtId="165" fontId="192" fillId="0" borderId="61" xfId="0" applyNumberFormat="1" applyFont="1" applyFill="1" applyBorder="1"/>
    <xf numFmtId="165" fontId="192" fillId="0" borderId="62" xfId="0" applyNumberFormat="1" applyFont="1" applyFill="1" applyBorder="1"/>
    <xf numFmtId="3" fontId="193" fillId="2" borderId="46" xfId="0" applyNumberFormat="1" applyFont="1" applyFill="1" applyBorder="1"/>
    <xf numFmtId="2" fontId="193" fillId="0" borderId="58" xfId="0" applyNumberFormat="1" applyFont="1" applyFill="1" applyBorder="1"/>
    <xf numFmtId="165" fontId="193" fillId="0" borderId="47" xfId="0" applyNumberFormat="1" applyFont="1" applyFill="1" applyBorder="1"/>
    <xf numFmtId="165" fontId="193" fillId="0" borderId="61" xfId="0" applyNumberFormat="1" applyFont="1" applyFill="1" applyBorder="1"/>
    <xf numFmtId="165" fontId="193" fillId="0" borderId="62" xfId="0" applyNumberFormat="1" applyFont="1" applyFill="1" applyBorder="1"/>
    <xf numFmtId="3" fontId="192" fillId="2" borderId="48" xfId="0" applyNumberFormat="1" applyFont="1" applyFill="1" applyBorder="1"/>
    <xf numFmtId="2" fontId="192" fillId="0" borderId="63" xfId="0" applyNumberFormat="1" applyFont="1" applyFill="1" applyBorder="1"/>
    <xf numFmtId="3" fontId="192" fillId="0" borderId="3" xfId="0" applyNumberFormat="1" applyFont="1" applyFill="1" applyBorder="1"/>
    <xf numFmtId="2" fontId="192" fillId="0" borderId="3" xfId="0" applyNumberFormat="1" applyFont="1" applyFill="1" applyBorder="1"/>
    <xf numFmtId="165" fontId="192" fillId="0" borderId="3" xfId="0" applyNumberFormat="1" applyFont="1" applyFill="1" applyBorder="1"/>
    <xf numFmtId="165" fontId="192" fillId="0" borderId="4" xfId="0" applyNumberFormat="1" applyFont="1" applyFill="1" applyBorder="1"/>
    <xf numFmtId="3" fontId="192" fillId="0" borderId="52" xfId="0" applyNumberFormat="1" applyFont="1" applyBorder="1"/>
    <xf numFmtId="3" fontId="192" fillId="2" borderId="52" xfId="0" applyNumberFormat="1" applyFont="1" applyFill="1" applyBorder="1"/>
    <xf numFmtId="2" fontId="192" fillId="0" borderId="64" xfId="0" applyNumberFormat="1" applyFont="1" applyFill="1" applyBorder="1"/>
    <xf numFmtId="165" fontId="192" fillId="0" borderId="49" xfId="0" applyNumberFormat="1" applyFont="1" applyFill="1" applyBorder="1"/>
    <xf numFmtId="165" fontId="192" fillId="0" borderId="37" xfId="0" applyNumberFormat="1" applyFont="1" applyFill="1" applyBorder="1"/>
    <xf numFmtId="4" fontId="192" fillId="0" borderId="0" xfId="0" applyNumberFormat="1" applyFont="1"/>
    <xf numFmtId="0" fontId="192" fillId="0" borderId="41" xfId="0" applyFont="1" applyFill="1" applyBorder="1"/>
    <xf numFmtId="0" fontId="192" fillId="0" borderId="3" xfId="0" applyFont="1" applyFill="1" applyBorder="1" applyAlignment="1">
      <alignment horizontal="centerContinuous"/>
    </xf>
    <xf numFmtId="0" fontId="192" fillId="0" borderId="4" xfId="0" applyFont="1" applyFill="1" applyBorder="1" applyAlignment="1">
      <alignment horizontal="centerContinuous"/>
    </xf>
    <xf numFmtId="0" fontId="192" fillId="0" borderId="0" xfId="0" applyFont="1" applyFill="1" applyBorder="1"/>
    <xf numFmtId="165" fontId="242" fillId="0" borderId="7" xfId="234" quotePrefix="1" applyNumberFormat="1" applyFont="1" applyBorder="1" applyAlignment="1">
      <alignment horizontal="right"/>
    </xf>
    <xf numFmtId="3" fontId="194" fillId="59" borderId="55" xfId="0" applyNumberFormat="1" applyFont="1" applyFill="1" applyBorder="1" applyAlignment="1">
      <alignment vertical="center"/>
    </xf>
    <xf numFmtId="3" fontId="194" fillId="59" borderId="56" xfId="0" applyNumberFormat="1" applyFont="1" applyFill="1" applyBorder="1" applyAlignment="1">
      <alignment horizontal="right" vertical="center"/>
    </xf>
    <xf numFmtId="165" fontId="207" fillId="59" borderId="55" xfId="0" applyNumberFormat="1" applyFont="1" applyFill="1" applyBorder="1" applyAlignment="1">
      <alignment horizontal="center" vertical="center"/>
    </xf>
    <xf numFmtId="165" fontId="207" fillId="59" borderId="27" xfId="0" quotePrefix="1" applyNumberFormat="1" applyFont="1" applyFill="1" applyBorder="1" applyAlignment="1">
      <alignment horizontal="center" vertical="center"/>
    </xf>
    <xf numFmtId="3" fontId="184" fillId="0" borderId="1" xfId="0" applyNumberFormat="1" applyFont="1" applyFill="1" applyBorder="1" applyAlignment="1">
      <alignment vertical="center"/>
    </xf>
    <xf numFmtId="3" fontId="184" fillId="0" borderId="1" xfId="0" quotePrefix="1" applyNumberFormat="1" applyFont="1" applyFill="1" applyBorder="1" applyAlignment="1">
      <alignment horizontal="right" vertical="center"/>
    </xf>
    <xf numFmtId="165" fontId="207" fillId="0" borderId="1" xfId="0" quotePrefix="1" applyNumberFormat="1" applyFont="1" applyFill="1" applyBorder="1" applyAlignment="1">
      <alignment horizontal="center" vertical="center"/>
    </xf>
    <xf numFmtId="165" fontId="207" fillId="0" borderId="7" xfId="0" quotePrefix="1" applyNumberFormat="1" applyFont="1" applyFill="1" applyBorder="1" applyAlignment="1">
      <alignment horizontal="center" vertical="center"/>
    </xf>
    <xf numFmtId="3" fontId="184" fillId="0" borderId="46" xfId="0" applyNumberFormat="1" applyFont="1" applyFill="1" applyBorder="1" applyAlignment="1">
      <alignment horizontal="right" vertical="center"/>
    </xf>
    <xf numFmtId="165" fontId="207" fillId="0" borderId="46" xfId="0" quotePrefix="1" applyNumberFormat="1" applyFont="1" applyFill="1" applyBorder="1" applyAlignment="1">
      <alignment horizontal="center" vertical="center"/>
    </xf>
    <xf numFmtId="165" fontId="207" fillId="0" borderId="29" xfId="0" quotePrefix="1" applyNumberFormat="1" applyFont="1" applyFill="1" applyBorder="1" applyAlignment="1">
      <alignment horizontal="center" vertical="center"/>
    </xf>
    <xf numFmtId="3" fontId="184" fillId="59" borderId="43" xfId="0" quotePrefix="1" applyNumberFormat="1" applyFont="1" applyFill="1" applyBorder="1" applyAlignment="1">
      <alignment horizontal="right" vertical="center"/>
    </xf>
    <xf numFmtId="3" fontId="184" fillId="0" borderId="43" xfId="0" quotePrefix="1" applyNumberFormat="1" applyFont="1" applyFill="1" applyBorder="1" applyAlignment="1">
      <alignment horizontal="right" vertical="center"/>
    </xf>
    <xf numFmtId="3" fontId="184" fillId="0" borderId="51" xfId="0" quotePrefix="1" applyNumberFormat="1" applyFont="1" applyFill="1" applyBorder="1" applyAlignment="1">
      <alignment horizontal="right" vertical="center"/>
    </xf>
    <xf numFmtId="3" fontId="184" fillId="0" borderId="51" xfId="0" quotePrefix="1" applyNumberFormat="1" applyFont="1" applyFill="1" applyBorder="1" applyAlignment="1">
      <alignment horizontal="center" vertical="center"/>
    </xf>
    <xf numFmtId="3" fontId="184" fillId="0" borderId="30" xfId="0" quotePrefix="1" applyNumberFormat="1" applyFont="1" applyFill="1" applyBorder="1" applyAlignment="1">
      <alignment horizontal="center" vertical="center"/>
    </xf>
    <xf numFmtId="3" fontId="194" fillId="59" borderId="22" xfId="0" applyNumberFormat="1" applyFont="1" applyFill="1" applyBorder="1" applyAlignment="1"/>
    <xf numFmtId="3" fontId="194" fillId="59" borderId="51" xfId="0" applyNumberFormat="1" applyFont="1" applyFill="1" applyBorder="1" applyAlignment="1"/>
    <xf numFmtId="3" fontId="194" fillId="59" borderId="30" xfId="0" quotePrefix="1" applyNumberFormat="1" applyFont="1" applyFill="1" applyBorder="1" applyAlignment="1">
      <alignment horizontal="right"/>
    </xf>
    <xf numFmtId="165" fontId="207" fillId="59" borderId="22" xfId="0" quotePrefix="1" applyNumberFormat="1" applyFont="1" applyFill="1" applyBorder="1" applyAlignment="1">
      <alignment horizontal="center"/>
    </xf>
    <xf numFmtId="165" fontId="207" fillId="59" borderId="51" xfId="0" applyNumberFormat="1" applyFont="1" applyFill="1" applyBorder="1" applyAlignment="1">
      <alignment horizontal="center"/>
    </xf>
    <xf numFmtId="165" fontId="207" fillId="59" borderId="30" xfId="0" quotePrefix="1" applyNumberFormat="1" applyFont="1" applyFill="1" applyBorder="1" applyAlignment="1">
      <alignment horizontal="center"/>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165" fontId="221" fillId="59" borderId="29" xfId="0" applyNumberFormat="1" applyFont="1" applyFill="1" applyBorder="1" applyAlignment="1">
      <alignment horizontal="center" vertical="center"/>
    </xf>
    <xf numFmtId="0" fontId="223" fillId="59" borderId="65" xfId="188" applyFont="1" applyFill="1" applyBorder="1" applyAlignment="1">
      <alignment horizontal="center" vertical="center" wrapText="1"/>
    </xf>
    <xf numFmtId="0" fontId="223" fillId="59" borderId="4" xfId="188" applyFont="1" applyFill="1" applyBorder="1" applyAlignment="1">
      <alignment horizontal="center" vertical="center" wrapText="1"/>
    </xf>
    <xf numFmtId="2" fontId="178" fillId="0" borderId="7" xfId="188" applyNumberFormat="1" applyFont="1" applyFill="1" applyBorder="1" applyAlignment="1">
      <alignment horizontal="right"/>
    </xf>
    <xf numFmtId="0" fontId="5" fillId="0" borderId="11" xfId="0" applyFont="1" applyBorder="1"/>
    <xf numFmtId="170" fontId="5" fillId="0" borderId="0" xfId="239" applyNumberFormat="1" applyFont="1" applyFill="1" applyAlignment="1" applyProtection="1">
      <alignment horizontal="right"/>
    </xf>
    <xf numFmtId="0" fontId="5" fillId="0" borderId="11" xfId="0" applyFont="1" applyBorder="1" applyAlignment="1">
      <alignment horizontal="left"/>
    </xf>
    <xf numFmtId="0" fontId="27" fillId="0" borderId="0" xfId="96" applyAlignment="1">
      <alignment vertical="center"/>
    </xf>
    <xf numFmtId="0" fontId="164" fillId="0" borderId="0" xfId="96" applyFont="1" applyAlignment="1">
      <alignment horizontal="right"/>
    </xf>
    <xf numFmtId="179" fontId="150" fillId="0" borderId="0" xfId="96" applyNumberFormat="1" applyFont="1" applyAlignment="1">
      <alignment horizontal="right"/>
    </xf>
    <xf numFmtId="0" fontId="164" fillId="0" borderId="0" xfId="96" applyFont="1" applyAlignment="1">
      <alignment horizontal="right" vertical="top"/>
    </xf>
    <xf numFmtId="179" fontId="150" fillId="0" borderId="0" xfId="96" applyNumberFormat="1" applyFont="1" applyAlignment="1">
      <alignment horizontal="right" vertical="top"/>
    </xf>
    <xf numFmtId="0" fontId="128" fillId="0" borderId="0" xfId="96" applyFont="1" applyAlignment="1">
      <alignment vertical="center"/>
    </xf>
    <xf numFmtId="0" fontId="128" fillId="59" borderId="0" xfId="96" applyFont="1" applyFill="1" applyAlignment="1">
      <alignment horizontal="center" vertical="center"/>
    </xf>
    <xf numFmtId="0" fontId="128" fillId="59" borderId="0" xfId="96" applyFont="1" applyFill="1" applyAlignment="1">
      <alignment vertical="center"/>
    </xf>
    <xf numFmtId="0" fontId="130" fillId="59" borderId="0" xfId="96" applyFont="1" applyFill="1" applyAlignment="1">
      <alignment vertical="center"/>
    </xf>
    <xf numFmtId="0" fontId="129" fillId="62" borderId="0" xfId="96" quotePrefix="1" applyFont="1" applyFill="1" applyAlignment="1">
      <alignment horizontal="center" vertical="center"/>
    </xf>
    <xf numFmtId="0" fontId="132" fillId="62" borderId="0" xfId="96" applyFont="1" applyFill="1" applyAlignment="1" applyProtection="1">
      <alignment horizontal="center"/>
      <protection locked="0"/>
    </xf>
    <xf numFmtId="0" fontId="133" fillId="62" borderId="0" xfId="96" applyFont="1" applyFill="1" applyAlignment="1" applyProtection="1">
      <alignment horizontal="center"/>
      <protection locked="0"/>
    </xf>
    <xf numFmtId="0" fontId="132" fillId="62" borderId="0" xfId="96" applyFont="1" applyFill="1" applyAlignment="1">
      <alignment horizontal="center"/>
    </xf>
    <xf numFmtId="0" fontId="129" fillId="62" borderId="0" xfId="96" applyFont="1" applyFill="1" applyAlignment="1" applyProtection="1">
      <alignment horizontal="center"/>
      <protection locked="0"/>
    </xf>
    <xf numFmtId="0" fontId="132" fillId="62" borderId="0" xfId="96" applyFont="1" applyFill="1" applyAlignment="1" applyProtection="1">
      <alignment horizontal="center" vertical="top"/>
      <protection locked="0"/>
    </xf>
    <xf numFmtId="0" fontId="133" fillId="62" borderId="0" xfId="96" applyFont="1" applyFill="1" applyAlignment="1" applyProtection="1">
      <alignment horizontal="center" vertical="top"/>
      <protection locked="0"/>
    </xf>
    <xf numFmtId="0" fontId="132" fillId="59" borderId="0" xfId="96" applyFont="1" applyFill="1" applyAlignment="1" applyProtection="1">
      <alignment horizontal="center" vertical="center"/>
      <protection locked="0"/>
    </xf>
    <xf numFmtId="0" fontId="132" fillId="62" borderId="0" xfId="96" applyFont="1" applyFill="1" applyAlignment="1">
      <alignment horizontal="center" vertical="top"/>
    </xf>
    <xf numFmtId="0" fontId="129" fillId="62" borderId="0" xfId="96" applyFont="1" applyFill="1" applyAlignment="1" applyProtection="1">
      <alignment horizontal="center" vertical="top"/>
      <protection locked="0"/>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2" fontId="132" fillId="59" borderId="0" xfId="96" applyNumberFormat="1" applyFont="1" applyFill="1" applyAlignment="1" applyProtection="1">
      <alignment horizontal="center" vertical="center"/>
      <protection locked="0"/>
    </xf>
    <xf numFmtId="2" fontId="131" fillId="59" borderId="0" xfId="96" applyNumberFormat="1" applyFont="1" applyFill="1" applyAlignment="1">
      <alignment horizontal="center" vertical="center"/>
    </xf>
    <xf numFmtId="10" fontId="136" fillId="59" borderId="33" xfId="96" applyNumberFormat="1" applyFont="1" applyFill="1" applyBorder="1" applyAlignment="1">
      <alignment horizontal="center" vertical="center"/>
    </xf>
    <xf numFmtId="0" fontId="132" fillId="59" borderId="0" xfId="96" applyFont="1" applyFill="1" applyAlignment="1">
      <alignment horizontal="center" vertical="center"/>
    </xf>
    <xf numFmtId="169" fontId="128" fillId="59" borderId="0" xfId="96" applyNumberFormat="1" applyFont="1" applyFill="1" applyAlignment="1">
      <alignment horizontal="center" vertical="center"/>
    </xf>
    <xf numFmtId="0" fontId="128" fillId="62" borderId="0" xfId="96" applyFont="1" applyFill="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169" fontId="132" fillId="59" borderId="0" xfId="96" applyNumberFormat="1" applyFont="1" applyFill="1" applyAlignment="1" applyProtection="1">
      <alignment horizontal="center" vertical="center"/>
      <protection locked="0"/>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169" fontId="132" fillId="59" borderId="0" xfId="96" applyNumberFormat="1" applyFont="1" applyFill="1" applyAlignment="1">
      <alignment horizontal="center" vertical="center"/>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29" fillId="0" borderId="0" xfId="96" applyFont="1" applyAlignment="1" applyProtection="1">
      <alignment horizontal="left" vertical="center"/>
      <protection locked="0"/>
    </xf>
    <xf numFmtId="0" fontId="192" fillId="0" borderId="0" xfId="0" applyFont="1" applyAlignment="1">
      <alignment vertical="center"/>
    </xf>
    <xf numFmtId="0" fontId="175" fillId="0" borderId="5" xfId="0" applyFont="1" applyBorder="1" applyAlignment="1">
      <alignment horizontal="center"/>
    </xf>
    <xf numFmtId="0" fontId="132" fillId="62" borderId="0" xfId="96" applyFont="1" applyFill="1" applyAlignment="1" applyProtection="1">
      <alignment horizontal="center" vertical="center"/>
      <protection locked="0"/>
    </xf>
    <xf numFmtId="0" fontId="132" fillId="62" borderId="0" xfId="96" applyFont="1" applyFill="1" applyAlignment="1">
      <alignment horizontal="center" vertical="center"/>
    </xf>
    <xf numFmtId="0" fontId="141" fillId="62" borderId="0" xfId="96" applyFont="1" applyFill="1" applyAlignment="1">
      <alignment horizontal="center" vertical="center"/>
    </xf>
    <xf numFmtId="0" fontId="193" fillId="0" borderId="0" xfId="0" applyFont="1" applyAlignment="1">
      <alignment vertical="center"/>
    </xf>
    <xf numFmtId="3" fontId="194" fillId="0" borderId="16" xfId="0" applyNumberFormat="1" applyFont="1" applyBorder="1"/>
    <xf numFmtId="3" fontId="194" fillId="0" borderId="27" xfId="0" applyNumberFormat="1" applyFont="1" applyBorder="1"/>
    <xf numFmtId="165" fontId="207" fillId="63" borderId="4" xfId="0" applyNumberFormat="1" applyFont="1" applyFill="1" applyBorder="1"/>
    <xf numFmtId="3" fontId="184" fillId="0" borderId="10" xfId="0" quotePrefix="1" applyNumberFormat="1" applyFont="1" applyBorder="1" applyAlignment="1">
      <alignment horizontal="right"/>
    </xf>
    <xf numFmtId="3" fontId="184" fillId="0" borderId="37" xfId="0" quotePrefix="1" applyNumberFormat="1" applyFont="1" applyBorder="1" applyAlignment="1">
      <alignment horizontal="right"/>
    </xf>
    <xf numFmtId="165" fontId="207" fillId="63" borderId="9" xfId="0" applyNumberFormat="1" applyFont="1" applyFill="1" applyBorder="1"/>
    <xf numFmtId="3" fontId="184" fillId="0" borderId="20" xfId="0" quotePrefix="1" applyNumberFormat="1" applyFont="1" applyBorder="1" applyAlignment="1">
      <alignment horizontal="right"/>
    </xf>
    <xf numFmtId="3" fontId="184" fillId="0" borderId="29" xfId="0" quotePrefix="1" applyNumberFormat="1" applyFont="1" applyBorder="1" applyAlignment="1">
      <alignment horizontal="right"/>
    </xf>
    <xf numFmtId="165" fontId="207" fillId="63" borderId="58" xfId="0" applyNumberFormat="1" applyFont="1" applyFill="1" applyBorder="1"/>
    <xf numFmtId="3" fontId="184" fillId="0" borderId="10" xfId="0" applyNumberFormat="1" applyFont="1" applyBorder="1"/>
    <xf numFmtId="3" fontId="184" fillId="0" borderId="37" xfId="0" applyNumberFormat="1" applyFont="1" applyBorder="1"/>
    <xf numFmtId="165" fontId="207" fillId="63" borderId="42" xfId="0" applyNumberFormat="1" applyFont="1" applyFill="1" applyBorder="1"/>
    <xf numFmtId="3" fontId="184" fillId="0" borderId="5" xfId="0" quotePrefix="1" applyNumberFormat="1" applyFont="1" applyBorder="1" applyAlignment="1">
      <alignment horizontal="right"/>
    </xf>
    <xf numFmtId="3" fontId="184" fillId="0" borderId="45" xfId="0" quotePrefix="1" applyNumberFormat="1" applyFont="1" applyBorder="1" applyAlignment="1">
      <alignment horizontal="right"/>
    </xf>
    <xf numFmtId="3" fontId="184" fillId="0" borderId="26" xfId="0" applyNumberFormat="1" applyFont="1" applyBorder="1"/>
    <xf numFmtId="3" fontId="184" fillId="0" borderId="39" xfId="0" applyNumberFormat="1" applyFont="1" applyBorder="1"/>
    <xf numFmtId="165" fontId="207" fillId="63" borderId="9" xfId="0" quotePrefix="1" applyNumberFormat="1" applyFont="1" applyFill="1" applyBorder="1"/>
    <xf numFmtId="165" fontId="207" fillId="63" borderId="58" xfId="0" quotePrefix="1" applyNumberFormat="1" applyFont="1" applyFill="1" applyBorder="1"/>
    <xf numFmtId="0" fontId="175" fillId="0" borderId="0" xfId="0" applyFont="1" applyAlignment="1">
      <alignment vertical="center"/>
    </xf>
    <xf numFmtId="0" fontId="177" fillId="0" borderId="0" xfId="0" quotePrefix="1" applyFont="1" applyAlignment="1">
      <alignment vertical="center"/>
    </xf>
    <xf numFmtId="0" fontId="177" fillId="0" borderId="0" xfId="0" applyFont="1" applyAlignment="1">
      <alignment vertical="center"/>
    </xf>
    <xf numFmtId="0" fontId="179" fillId="0" borderId="0" xfId="239" applyFont="1" applyBorder="1" applyAlignment="1">
      <alignment horizontal="left" vertical="center"/>
    </xf>
    <xf numFmtId="0" fontId="204" fillId="0" borderId="0" xfId="0" applyFont="1" applyBorder="1" applyAlignment="1">
      <alignment vertical="center" wrapText="1"/>
    </xf>
    <xf numFmtId="0" fontId="178" fillId="0" borderId="0" xfId="0" applyFont="1" applyAlignment="1">
      <alignment horizontal="left" vertical="center" wrapText="1"/>
    </xf>
    <xf numFmtId="0" fontId="175" fillId="0" borderId="82" xfId="0" applyFont="1" applyFill="1" applyBorder="1" applyAlignment="1">
      <alignment horizontal="center" vertical="center" wrapText="1"/>
    </xf>
    <xf numFmtId="0" fontId="175" fillId="0" borderId="19" xfId="0" applyFont="1" applyFill="1" applyBorder="1" applyAlignment="1">
      <alignment horizontal="center" vertical="center" wrapText="1"/>
    </xf>
    <xf numFmtId="0" fontId="175" fillId="0" borderId="57" xfId="0" applyFont="1" applyFill="1" applyBorder="1" applyAlignment="1">
      <alignment horizontal="center" vertical="center" wrapText="1"/>
    </xf>
    <xf numFmtId="0" fontId="175" fillId="0" borderId="35" xfId="0" applyFont="1" applyFill="1" applyBorder="1" applyAlignment="1">
      <alignment horizontal="center" vertical="center" wrapText="1"/>
    </xf>
    <xf numFmtId="0" fontId="175" fillId="0" borderId="2" xfId="0" applyFont="1" applyFill="1" applyBorder="1" applyAlignment="1">
      <alignment horizontal="center" vertical="center"/>
    </xf>
    <xf numFmtId="0" fontId="175" fillId="0" borderId="3" xfId="0" applyFont="1" applyFill="1" applyBorder="1" applyAlignment="1">
      <alignment horizontal="center" vertical="center"/>
    </xf>
    <xf numFmtId="0" fontId="175" fillId="0" borderId="4" xfId="0" applyFont="1" applyFill="1" applyBorder="1" applyAlignment="1">
      <alignment horizontal="center" vertical="center"/>
    </xf>
    <xf numFmtId="0" fontId="182" fillId="0" borderId="44" xfId="0" applyFont="1" applyFill="1" applyBorder="1" applyAlignment="1">
      <alignment horizontal="center" vertical="center" wrapText="1"/>
    </xf>
    <xf numFmtId="0" fontId="182" fillId="0" borderId="12" xfId="0" applyFont="1" applyFill="1" applyBorder="1" applyAlignment="1">
      <alignment horizontal="center" vertical="center" wrapText="1"/>
    </xf>
    <xf numFmtId="0" fontId="204" fillId="0" borderId="41" xfId="0" applyFont="1" applyBorder="1" applyAlignment="1">
      <alignment vertical="center" wrapText="1"/>
    </xf>
    <xf numFmtId="0" fontId="239" fillId="0" borderId="33" xfId="0" applyFont="1" applyBorder="1" applyAlignment="1">
      <alignment horizontal="left"/>
    </xf>
    <xf numFmtId="0" fontId="193" fillId="0" borderId="2" xfId="0" applyFont="1" applyBorder="1" applyAlignment="1">
      <alignment horizontal="left"/>
    </xf>
    <xf numFmtId="0" fontId="193" fillId="0" borderId="3" xfId="0" applyFont="1" applyBorder="1" applyAlignment="1">
      <alignment horizontal="left"/>
    </xf>
    <xf numFmtId="0" fontId="193" fillId="0" borderId="4" xfId="0" applyFont="1" applyBorder="1" applyAlignment="1">
      <alignment horizontal="left"/>
    </xf>
    <xf numFmtId="0" fontId="192" fillId="0" borderId="76" xfId="0" applyFont="1" applyBorder="1" applyAlignment="1">
      <alignment horizontal="left"/>
    </xf>
    <xf numFmtId="0" fontId="192" fillId="0" borderId="93" xfId="0" applyFont="1" applyBorder="1" applyAlignment="1">
      <alignment horizontal="left"/>
    </xf>
    <xf numFmtId="0" fontId="192" fillId="0" borderId="58" xfId="0" applyFont="1" applyBorder="1" applyAlignment="1">
      <alignment horizontal="left"/>
    </xf>
    <xf numFmtId="0" fontId="192" fillId="0" borderId="31" xfId="0" applyFont="1" applyBorder="1" applyAlignment="1">
      <alignment horizontal="left"/>
    </xf>
    <xf numFmtId="0" fontId="192" fillId="0" borderId="82" xfId="0" applyFont="1" applyBorder="1" applyAlignment="1">
      <alignment horizontal="left"/>
    </xf>
    <xf numFmtId="0" fontId="192" fillId="0" borderId="35" xfId="0" applyFont="1" applyBorder="1" applyAlignment="1">
      <alignment horizontal="left"/>
    </xf>
    <xf numFmtId="0" fontId="192" fillId="0" borderId="77" xfId="0" applyFont="1" applyBorder="1" applyAlignment="1">
      <alignment horizontal="left"/>
    </xf>
    <xf numFmtId="0" fontId="192" fillId="0" borderId="95" xfId="0" applyFont="1" applyBorder="1" applyAlignment="1">
      <alignment horizontal="left"/>
    </xf>
    <xf numFmtId="0" fontId="192" fillId="0" borderId="59" xfId="0" applyFont="1" applyBorder="1" applyAlignment="1">
      <alignment horizontal="left"/>
    </xf>
    <xf numFmtId="0" fontId="175" fillId="0" borderId="2" xfId="0" applyFont="1" applyBorder="1" applyAlignment="1">
      <alignment horizontal="center"/>
    </xf>
    <xf numFmtId="0" fontId="175" fillId="0" borderId="3" xfId="0" applyFont="1" applyBorder="1" applyAlignment="1">
      <alignment horizontal="center"/>
    </xf>
    <xf numFmtId="0" fontId="175" fillId="0" borderId="4" xfId="0" applyFont="1" applyBorder="1" applyAlignment="1">
      <alignment horizontal="center"/>
    </xf>
    <xf numFmtId="0" fontId="193" fillId="0" borderId="32" xfId="0" applyFont="1" applyFill="1" applyBorder="1" applyAlignment="1">
      <alignment horizontal="center" vertical="center" wrapText="1"/>
    </xf>
    <xf numFmtId="0" fontId="193" fillId="0" borderId="6" xfId="0" applyFont="1" applyFill="1" applyBorder="1" applyAlignment="1">
      <alignment horizontal="center" vertical="center" wrapText="1"/>
    </xf>
    <xf numFmtId="0" fontId="193" fillId="0" borderId="66" xfId="0" applyFont="1" applyFill="1" applyBorder="1" applyAlignment="1">
      <alignment horizontal="center" vertical="center" wrapText="1"/>
    </xf>
    <xf numFmtId="0" fontId="193" fillId="0" borderId="54" xfId="0" applyFont="1" applyFill="1" applyBorder="1" applyAlignment="1">
      <alignment horizontal="center" vertical="center" wrapText="1"/>
    </xf>
    <xf numFmtId="0" fontId="180" fillId="0" borderId="0" xfId="51" applyFont="1" applyAlignment="1">
      <alignment horizontal="left" wrapText="1"/>
    </xf>
    <xf numFmtId="0" fontId="204" fillId="0" borderId="41" xfId="51" applyFont="1" applyFill="1" applyBorder="1" applyAlignment="1">
      <alignment vertical="center" wrapText="1"/>
    </xf>
    <xf numFmtId="0" fontId="193" fillId="0" borderId="57" xfId="0" applyFont="1" applyFill="1" applyBorder="1" applyAlignment="1">
      <alignment horizontal="center" vertical="center" wrapText="1"/>
    </xf>
    <xf numFmtId="0" fontId="192" fillId="0" borderId="82" xfId="0" applyFont="1" applyFill="1" applyBorder="1" applyAlignment="1">
      <alignment horizontal="center" vertical="center" wrapText="1"/>
    </xf>
    <xf numFmtId="0" fontId="192" fillId="0" borderId="35" xfId="0" applyFont="1" applyFill="1" applyBorder="1" applyAlignment="1">
      <alignment horizontal="center" vertical="center" wrapText="1"/>
    </xf>
    <xf numFmtId="0" fontId="180" fillId="0" borderId="0" xfId="51" applyFont="1" applyAlignment="1">
      <alignment horizontal="left"/>
    </xf>
    <xf numFmtId="0" fontId="177" fillId="0" borderId="47" xfId="51" applyFont="1" applyBorder="1" applyAlignment="1">
      <alignment horizontal="left"/>
    </xf>
    <xf numFmtId="0" fontId="177" fillId="0" borderId="93" xfId="51" applyFont="1" applyBorder="1" applyAlignment="1">
      <alignment horizontal="left"/>
    </xf>
    <xf numFmtId="0" fontId="177" fillId="0" borderId="21" xfId="51" applyFont="1" applyBorder="1" applyAlignment="1">
      <alignment horizontal="left"/>
    </xf>
    <xf numFmtId="0" fontId="193" fillId="0" borderId="5" xfId="0" applyFont="1" applyBorder="1" applyAlignment="1">
      <alignment horizontal="center" vertical="center"/>
    </xf>
    <xf numFmtId="0" fontId="193" fillId="0" borderId="26" xfId="0" applyFont="1" applyBorder="1" applyAlignment="1">
      <alignment horizontal="center" vertical="center"/>
    </xf>
    <xf numFmtId="0" fontId="204" fillId="0" borderId="0" xfId="51" applyFont="1" applyFill="1" applyBorder="1" applyAlignment="1">
      <alignment vertical="center" wrapText="1"/>
    </xf>
    <xf numFmtId="0" fontId="206" fillId="59" borderId="45" xfId="0" applyFont="1" applyFill="1" applyBorder="1" applyAlignment="1">
      <alignment horizontal="center" vertical="center" wrapText="1"/>
    </xf>
    <xf numFmtId="0" fontId="206" fillId="59" borderId="39" xfId="0" applyFont="1" applyFill="1" applyBorder="1" applyAlignment="1">
      <alignment horizontal="center" vertical="center" wrapText="1"/>
    </xf>
    <xf numFmtId="0" fontId="193" fillId="0" borderId="32" xfId="0" applyFont="1" applyBorder="1" applyAlignment="1">
      <alignment horizontal="center" vertical="center"/>
    </xf>
    <xf numFmtId="0" fontId="193" fillId="0" borderId="50" xfId="0" applyFont="1" applyBorder="1" applyAlignment="1">
      <alignment horizontal="center" vertical="center"/>
    </xf>
    <xf numFmtId="0" fontId="223" fillId="0" borderId="36" xfId="0" applyFont="1" applyBorder="1" applyAlignment="1">
      <alignment horizontal="center" vertical="center" wrapText="1"/>
    </xf>
    <xf numFmtId="0" fontId="223" fillId="0" borderId="40" xfId="0" applyFont="1" applyBorder="1" applyAlignment="1">
      <alignment horizontal="center" vertical="center" wrapText="1"/>
    </xf>
    <xf numFmtId="0" fontId="237" fillId="0" borderId="31" xfId="0" applyFont="1" applyBorder="1" applyAlignment="1">
      <alignment horizontal="center" vertical="center" wrapText="1"/>
    </xf>
    <xf numFmtId="0" fontId="237" fillId="0" borderId="35" xfId="0" applyFont="1" applyBorder="1" applyAlignment="1">
      <alignment horizontal="center" vertical="center" wrapText="1"/>
    </xf>
    <xf numFmtId="0" fontId="204" fillId="0" borderId="0" xfId="0" applyFont="1" applyAlignment="1">
      <alignment horizontal="left" vertical="center" wrapText="1"/>
    </xf>
    <xf numFmtId="0" fontId="223" fillId="0" borderId="31" xfId="0" applyFont="1" applyBorder="1" applyAlignment="1">
      <alignment horizontal="center" vertical="center" wrapText="1"/>
    </xf>
    <xf numFmtId="0" fontId="223" fillId="0" borderId="82" xfId="0" applyFont="1" applyBorder="1" applyAlignment="1">
      <alignment horizontal="center" vertical="center" wrapText="1"/>
    </xf>
    <xf numFmtId="0" fontId="223" fillId="0" borderId="35" xfId="0" applyFont="1" applyBorder="1" applyAlignment="1">
      <alignment horizontal="center" vertical="center" wrapText="1"/>
    </xf>
    <xf numFmtId="0" fontId="240" fillId="0" borderId="5" xfId="234" applyFont="1" applyBorder="1" applyAlignment="1">
      <alignment horizontal="center" vertical="center"/>
    </xf>
    <xf numFmtId="0" fontId="240" fillId="0" borderId="22" xfId="234" applyFont="1" applyBorder="1" applyAlignment="1">
      <alignment horizontal="center" vertical="center"/>
    </xf>
    <xf numFmtId="0" fontId="240" fillId="0" borderId="57" xfId="234" applyFont="1" applyBorder="1" applyAlignment="1">
      <alignment horizontal="center" vertical="center"/>
    </xf>
    <xf numFmtId="0" fontId="240" fillId="0" borderId="1" xfId="234" applyFont="1" applyBorder="1" applyAlignment="1">
      <alignment horizontal="center" vertical="center"/>
    </xf>
    <xf numFmtId="0" fontId="240" fillId="0" borderId="45" xfId="234" applyFont="1" applyBorder="1" applyAlignment="1">
      <alignment horizontal="center" vertical="center" wrapText="1"/>
    </xf>
    <xf numFmtId="0" fontId="240" fillId="0" borderId="30" xfId="234" applyFont="1" applyBorder="1" applyAlignment="1">
      <alignment horizontal="center" vertical="center" wrapText="1"/>
    </xf>
    <xf numFmtId="0" fontId="240" fillId="0" borderId="32" xfId="234" applyFont="1" applyBorder="1" applyAlignment="1">
      <alignment horizontal="left"/>
    </xf>
    <xf numFmtId="0" fontId="240" fillId="0" borderId="33" xfId="234" applyFont="1" applyBorder="1" applyAlignment="1">
      <alignment horizontal="left"/>
    </xf>
    <xf numFmtId="0" fontId="240" fillId="0" borderId="9" xfId="234" applyFont="1" applyBorder="1" applyAlignment="1">
      <alignment horizontal="left"/>
    </xf>
    <xf numFmtId="0" fontId="240" fillId="0" borderId="2" xfId="234" applyFont="1" applyBorder="1" applyAlignment="1">
      <alignment horizontal="left"/>
    </xf>
    <xf numFmtId="0" fontId="132" fillId="62" borderId="0" xfId="96" applyFont="1" applyFill="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0" xfId="96" applyFont="1" applyFill="1" applyAlignment="1">
      <alignment horizontal="center" vertical="center"/>
    </xf>
    <xf numFmtId="0" fontId="132" fillId="62" borderId="41" xfId="96" applyFont="1" applyFill="1" applyBorder="1" applyAlignment="1">
      <alignment horizontal="center" vertical="center"/>
    </xf>
    <xf numFmtId="0" fontId="132" fillId="62" borderId="33" xfId="96" applyFont="1" applyFill="1" applyBorder="1" applyAlignment="1" applyProtection="1">
      <alignment horizontal="center" vertical="center"/>
      <protection locked="0"/>
    </xf>
    <xf numFmtId="178" fontId="150" fillId="0" borderId="0" xfId="96" applyNumberFormat="1" applyFont="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69" fillId="67" borderId="0" xfId="174" applyFont="1" applyFill="1" applyAlignment="1">
      <alignment horizontal="center"/>
    </xf>
    <xf numFmtId="0" fontId="228" fillId="0" borderId="0" xfId="188" applyFont="1" applyFill="1" applyBorder="1" applyAlignment="1">
      <alignment horizontal="center"/>
    </xf>
    <xf numFmtId="0" fontId="193" fillId="0" borderId="41" xfId="188" applyFont="1" applyBorder="1" applyAlignment="1">
      <alignment horizontal="justify" wrapText="1"/>
    </xf>
    <xf numFmtId="0" fontId="223" fillId="59" borderId="36" xfId="188" applyFont="1" applyFill="1" applyBorder="1" applyAlignment="1">
      <alignment horizontal="center" wrapText="1"/>
    </xf>
    <xf numFmtId="0" fontId="223" fillId="59" borderId="38" xfId="188" applyFont="1" applyFill="1" applyBorder="1" applyAlignment="1">
      <alignment horizontal="center" wrapText="1"/>
    </xf>
    <xf numFmtId="0" fontId="179" fillId="59" borderId="2" xfId="188" applyFont="1" applyFill="1" applyBorder="1" applyAlignment="1">
      <alignment horizontal="center" wrapText="1"/>
    </xf>
    <xf numFmtId="0" fontId="179" fillId="59" borderId="3" xfId="188" applyFont="1" applyFill="1" applyBorder="1" applyAlignment="1">
      <alignment horizontal="center" wrapText="1"/>
    </xf>
    <xf numFmtId="0" fontId="179" fillId="59" borderId="4" xfId="188" applyFont="1" applyFill="1" applyBorder="1" applyAlignment="1">
      <alignment horizontal="center" wrapText="1"/>
    </xf>
    <xf numFmtId="0" fontId="179" fillId="59" borderId="36" xfId="188" applyFont="1" applyFill="1" applyBorder="1" applyAlignment="1">
      <alignment horizontal="center" vertical="center" wrapText="1"/>
    </xf>
    <xf numFmtId="0" fontId="179" fillId="59" borderId="38" xfId="188" applyFont="1" applyFill="1" applyBorder="1" applyAlignment="1">
      <alignment horizontal="center" vertical="center" wrapText="1"/>
    </xf>
    <xf numFmtId="0" fontId="223" fillId="59" borderId="36" xfId="188" applyFont="1" applyFill="1" applyBorder="1" applyAlignment="1">
      <alignment horizontal="center" vertical="center" wrapText="1"/>
    </xf>
    <xf numFmtId="0" fontId="223" fillId="59" borderId="38" xfId="188" applyFont="1" applyFill="1" applyBorder="1" applyAlignment="1">
      <alignment horizontal="center" vertical="center" wrapText="1"/>
    </xf>
    <xf numFmtId="0" fontId="223" fillId="0" borderId="36" xfId="188" applyFont="1" applyBorder="1" applyAlignment="1">
      <alignment horizontal="center" wrapText="1"/>
    </xf>
    <xf numFmtId="0" fontId="223" fillId="0" borderId="40" xfId="188" applyFont="1" applyBorder="1" applyAlignment="1">
      <alignment horizontal="center" wrapText="1"/>
    </xf>
    <xf numFmtId="0" fontId="179" fillId="59" borderId="40" xfId="188" applyFont="1" applyFill="1" applyBorder="1" applyAlignment="1">
      <alignment horizontal="center" vertical="center" wrapText="1"/>
    </xf>
    <xf numFmtId="0" fontId="223" fillId="59" borderId="83" xfId="188" applyFont="1" applyFill="1" applyBorder="1" applyAlignment="1">
      <alignment horizontal="center" vertical="center" wrapText="1"/>
    </xf>
    <xf numFmtId="0" fontId="219" fillId="0" borderId="41" xfId="188" applyFont="1" applyBorder="1" applyAlignment="1">
      <alignment horizontal="center" vertical="center" wrapText="1"/>
    </xf>
    <xf numFmtId="0" fontId="231" fillId="0" borderId="0" xfId="188" applyFont="1" applyAlignment="1">
      <alignment horizontal="left" vertical="center" wrapText="1"/>
    </xf>
    <xf numFmtId="0" fontId="205" fillId="0" borderId="0" xfId="188" applyFont="1" applyAlignment="1">
      <alignment horizontal="left" vertical="center" wrapText="1"/>
    </xf>
    <xf numFmtId="0" fontId="205" fillId="0" borderId="0" xfId="188" applyFont="1" applyAlignment="1">
      <alignment horizontal="center" vertical="center" wrapText="1"/>
    </xf>
    <xf numFmtId="0" fontId="233" fillId="0" borderId="41" xfId="188" applyFont="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58" xfId="0" applyFont="1" applyBorder="1" applyAlignment="1">
      <alignment horizontal="center" vertical="center"/>
    </xf>
    <xf numFmtId="0" fontId="5" fillId="0" borderId="62" xfId="0" applyFont="1" applyBorder="1" applyAlignment="1">
      <alignment horizontal="center" vertical="center" wrapText="1"/>
    </xf>
    <xf numFmtId="0" fontId="5" fillId="0" borderId="37" xfId="0" applyFont="1" applyBorder="1" applyAlignment="1">
      <alignment horizontal="center" vertical="center" wrapText="1"/>
    </xf>
    <xf numFmtId="0" fontId="21"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63" xfId="0" applyFont="1" applyBorder="1" applyAlignment="1">
      <alignment horizontal="center" vertical="center"/>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93"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17" fillId="0" borderId="0" xfId="0" applyFont="1" applyAlignment="1">
      <alignment horizontal="center"/>
    </xf>
  </cellXfs>
  <cellStyles count="24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33CC33"/>
      <color rgb="FF006600"/>
      <color rgb="FFFFFFCC"/>
      <color rgb="FFFFFF99"/>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21</xdr:row>
      <xdr:rowOff>148141</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0</xdr:rowOff>
    </xdr:from>
    <xdr:to>
      <xdr:col>21</xdr:col>
      <xdr:colOff>549216</xdr:colOff>
      <xdr:row>22</xdr:row>
      <xdr:rowOff>0</xdr:rowOff>
    </xdr:to>
    <xdr:pic>
      <xdr:nvPicPr>
        <xdr:cNvPr id="5" name="Obraz 4"/>
        <xdr:cNvPicPr>
          <a:picLocks noChangeAspect="1"/>
        </xdr:cNvPicPr>
      </xdr:nvPicPr>
      <xdr:blipFill>
        <a:blip xmlns:r="http://schemas.openxmlformats.org/officeDocument/2006/relationships" r:embed="rId2"/>
        <a:stretch>
          <a:fillRect/>
        </a:stretch>
      </xdr:blipFill>
      <xdr:spPr>
        <a:xfrm>
          <a:off x="6705600" y="0"/>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6" name="Obraz 5"/>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10" name="Obraz 9"/>
        <xdr:cNvPicPr>
          <a:picLocks noChangeAspect="1"/>
        </xdr:cNvPicPr>
      </xdr:nvPicPr>
      <xdr:blipFill>
        <a:blip xmlns:r="http://schemas.openxmlformats.org/officeDocument/2006/relationships" r:embed="rId4"/>
        <a:stretch>
          <a:fillRect/>
        </a:stretch>
      </xdr:blipFill>
      <xdr:spPr>
        <a:xfrm>
          <a:off x="6705600" y="3771900"/>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450E28D5-545B-472A-8F0B-089011103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8C469612-28D7-4D77-B265-0DC71504C03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39D414E0-A465-47E9-A50F-F79CA9F09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B25AF8E9-1CED-461E-8917-B3212ECC23D1}"/>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8C12FDAA-7D59-466F-A0E3-4859CF1E06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120783AE-A44A-4AFC-8C2B-4C5A50ACED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F07C957C-7BAF-463F-AD0B-816EB13D0F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6AEB4922-4E08-4F00-9EFF-ADADB704632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7E05CFA2-C4B3-401C-B282-5E3C23FC32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A86428E6-0E1B-4937-BC49-8E155FA0703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BEC97C57-30A5-4FC3-A7C9-F639BE278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1B93FD7-C3DB-4D84-880F-56F0E6FEC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39B7D35E-0694-4C9C-A059-2DE8024C53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6973BD8E-B0C8-4810-863C-CC99F71947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31B321D1-DB3D-48B4-BABD-3720989D3F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K24" sqref="K24"/>
    </sheetView>
  </sheetViews>
  <sheetFormatPr defaultRowHeight="12.75"/>
  <cols>
    <col min="1" max="1" width="7.85546875" style="869" customWidth="1"/>
    <col min="2" max="2" width="19.28515625" style="869" customWidth="1"/>
    <col min="3" max="3" width="19.85546875" style="869" customWidth="1"/>
    <col min="4" max="4" width="21" style="869" customWidth="1"/>
    <col min="5" max="5" width="14.7109375" style="869" customWidth="1"/>
    <col min="6" max="6" width="13.42578125" style="869" customWidth="1"/>
    <col min="7" max="10" width="9.140625" style="869"/>
    <col min="11" max="11" width="17.85546875" style="869" customWidth="1"/>
    <col min="12" max="16384" width="9.140625" style="869"/>
  </cols>
  <sheetData>
    <row r="1" spans="2:36" ht="15" customHeight="1">
      <c r="B1" s="3"/>
      <c r="C1" s="3"/>
      <c r="D1" s="3"/>
      <c r="E1" s="3"/>
      <c r="F1" s="3"/>
      <c r="G1" s="870"/>
      <c r="L1" s="871"/>
      <c r="M1" s="871"/>
      <c r="N1" s="871"/>
      <c r="O1" s="871"/>
      <c r="P1" s="871"/>
      <c r="Q1" s="871"/>
      <c r="R1" s="871"/>
      <c r="S1" s="871"/>
      <c r="T1" s="871"/>
    </row>
    <row r="2" spans="2:36">
      <c r="B2" s="1019"/>
      <c r="C2" s="1019"/>
      <c r="D2" s="1019"/>
      <c r="E2" s="1020"/>
      <c r="F2" s="1020"/>
      <c r="G2" s="870"/>
      <c r="L2" s="871"/>
      <c r="M2" s="871"/>
      <c r="N2" s="871"/>
      <c r="O2" s="871"/>
      <c r="P2" s="871"/>
      <c r="Q2" s="871"/>
      <c r="R2" s="871"/>
      <c r="S2" s="871"/>
      <c r="T2" s="871"/>
      <c r="AI2" s="872"/>
      <c r="AJ2" s="872"/>
    </row>
    <row r="3" spans="2:36" ht="19.5" customHeight="1">
      <c r="B3" s="1019"/>
      <c r="C3" s="1019"/>
      <c r="D3" s="1021" t="s">
        <v>427</v>
      </c>
      <c r="E3" s="1020"/>
      <c r="F3" s="1020"/>
      <c r="G3" s="873"/>
      <c r="H3" s="871"/>
      <c r="I3" s="871"/>
      <c r="J3" s="871"/>
      <c r="K3" s="871"/>
      <c r="L3" s="871"/>
      <c r="M3" s="871"/>
      <c r="N3" s="871"/>
      <c r="O3" s="871"/>
      <c r="P3" s="871"/>
      <c r="Q3" s="871"/>
      <c r="R3" s="871"/>
      <c r="S3" s="871"/>
      <c r="T3" s="871"/>
      <c r="AI3" s="872"/>
      <c r="AJ3" s="872"/>
    </row>
    <row r="4" spans="2:36" ht="15.75">
      <c r="B4" s="1019"/>
      <c r="C4" s="1019"/>
      <c r="D4" s="1021" t="s">
        <v>494</v>
      </c>
      <c r="E4" s="1020"/>
      <c r="F4" s="1020"/>
      <c r="G4" s="873"/>
      <c r="H4" s="874"/>
      <c r="I4" s="871"/>
      <c r="J4" s="871"/>
      <c r="K4" s="871"/>
      <c r="L4" s="871"/>
      <c r="M4" s="871"/>
      <c r="N4" s="871"/>
      <c r="O4" s="871"/>
      <c r="P4" s="871"/>
      <c r="Q4" s="871"/>
      <c r="R4" s="871"/>
      <c r="S4" s="871"/>
      <c r="T4" s="871"/>
    </row>
    <row r="5" spans="2:36" ht="17.25">
      <c r="B5" s="1019"/>
      <c r="C5" s="1019"/>
      <c r="D5" s="1022" t="s">
        <v>479</v>
      </c>
      <c r="E5" s="1019"/>
      <c r="F5" s="1020"/>
      <c r="G5" s="873"/>
      <c r="H5" s="874"/>
      <c r="I5" s="871"/>
      <c r="J5" s="871"/>
      <c r="K5" s="871"/>
      <c r="L5" s="871"/>
      <c r="M5" s="871"/>
      <c r="N5" s="871"/>
      <c r="O5" s="871"/>
      <c r="P5" s="871"/>
      <c r="Q5" s="871"/>
      <c r="R5" s="871"/>
      <c r="S5" s="871"/>
      <c r="T5" s="871"/>
    </row>
    <row r="6" spans="2:36" ht="18" customHeight="1">
      <c r="B6" s="1020"/>
      <c r="C6" s="1020"/>
      <c r="D6" s="1020"/>
      <c r="E6" s="1020"/>
      <c r="F6" s="1020"/>
      <c r="G6" s="873"/>
      <c r="H6" s="874"/>
      <c r="I6" s="871"/>
      <c r="J6" s="871"/>
      <c r="K6" s="871"/>
      <c r="L6" s="871"/>
      <c r="M6" s="871"/>
      <c r="N6" s="871"/>
      <c r="O6" s="871"/>
      <c r="P6" s="871"/>
      <c r="Q6" s="871"/>
      <c r="R6" s="871"/>
      <c r="S6" s="871"/>
      <c r="T6" s="871"/>
    </row>
    <row r="7" spans="2:36" ht="16.5" customHeight="1">
      <c r="B7" s="1024" t="s">
        <v>0</v>
      </c>
      <c r="C7" s="897"/>
      <c r="D7" s="897"/>
      <c r="E7" s="871"/>
      <c r="F7" s="871"/>
      <c r="G7" s="873"/>
      <c r="H7" s="871"/>
      <c r="I7" s="871"/>
      <c r="J7" s="871"/>
      <c r="K7" s="871"/>
      <c r="L7" s="871"/>
      <c r="M7" s="871"/>
      <c r="N7" s="871"/>
      <c r="O7" s="871"/>
      <c r="P7" s="871"/>
      <c r="Q7" s="871"/>
      <c r="R7" s="871"/>
      <c r="S7" s="871"/>
      <c r="T7" s="871"/>
    </row>
    <row r="8" spans="2:36" ht="23.25" customHeight="1">
      <c r="B8" s="1023"/>
      <c r="C8" s="897"/>
      <c r="D8" s="897"/>
      <c r="E8" s="871"/>
      <c r="F8" s="871"/>
      <c r="G8" s="873"/>
      <c r="H8" s="871"/>
      <c r="I8" s="871"/>
      <c r="J8" s="871"/>
      <c r="K8" s="871"/>
      <c r="L8" s="871"/>
      <c r="M8" s="871"/>
      <c r="N8" s="871"/>
      <c r="O8" s="871"/>
      <c r="P8" s="871"/>
      <c r="Q8" s="871"/>
      <c r="R8" s="871"/>
      <c r="S8" s="871"/>
      <c r="T8" s="871"/>
    </row>
    <row r="9" spans="2:36" s="870" customFormat="1" ht="33" customHeight="1">
      <c r="B9" s="875" t="s">
        <v>48</v>
      </c>
      <c r="C9" s="876"/>
      <c r="D9" s="876"/>
      <c r="E9" s="876"/>
      <c r="F9" s="873"/>
      <c r="G9" s="873"/>
      <c r="H9" s="873"/>
      <c r="I9" s="873"/>
      <c r="J9" s="873"/>
      <c r="K9" s="873"/>
      <c r="L9" s="873"/>
      <c r="M9" s="873"/>
      <c r="N9" s="873"/>
      <c r="O9" s="873"/>
      <c r="P9" s="873"/>
      <c r="Q9" s="873"/>
      <c r="R9" s="873"/>
      <c r="S9" s="873"/>
      <c r="T9" s="873"/>
    </row>
    <row r="10" spans="2:36" s="870" customFormat="1" ht="23.25" customHeight="1">
      <c r="B10" s="877"/>
      <c r="C10" s="873"/>
      <c r="D10" s="873"/>
      <c r="E10" s="873"/>
      <c r="F10" s="873"/>
      <c r="G10" s="873"/>
      <c r="H10" s="873"/>
      <c r="I10" s="873"/>
      <c r="J10" s="873"/>
      <c r="K10" s="873"/>
      <c r="L10" s="873"/>
      <c r="M10" s="873"/>
      <c r="N10" s="873"/>
      <c r="O10" s="873"/>
      <c r="P10" s="873"/>
      <c r="Q10" s="873"/>
      <c r="R10" s="873"/>
      <c r="S10" s="873"/>
      <c r="T10" s="873"/>
    </row>
    <row r="11" spans="2:36">
      <c r="B11" s="871"/>
      <c r="C11" s="871"/>
      <c r="D11" s="871"/>
      <c r="E11" s="871"/>
      <c r="F11" s="871"/>
      <c r="G11" s="873"/>
      <c r="H11" s="871"/>
      <c r="I11" s="871"/>
      <c r="J11" s="871"/>
      <c r="K11" s="871"/>
      <c r="L11" s="871"/>
      <c r="M11" s="871"/>
      <c r="N11" s="871"/>
      <c r="O11" s="871"/>
      <c r="P11" s="871"/>
      <c r="Q11" s="871"/>
      <c r="R11" s="871"/>
      <c r="S11" s="871"/>
      <c r="T11" s="871"/>
    </row>
    <row r="12" spans="2:36" ht="23.25">
      <c r="B12" s="878" t="s">
        <v>536</v>
      </c>
      <c r="C12" s="879"/>
      <c r="D12" s="880"/>
      <c r="E12" s="881" t="s">
        <v>537</v>
      </c>
      <c r="F12" s="882"/>
      <c r="G12" s="883"/>
      <c r="Q12" s="871"/>
      <c r="R12" s="871"/>
      <c r="S12" s="871"/>
      <c r="T12" s="871"/>
    </row>
    <row r="13" spans="2:36">
      <c r="B13" s="871"/>
      <c r="C13" s="871"/>
      <c r="D13" s="871"/>
      <c r="E13" s="871"/>
      <c r="F13" s="871"/>
      <c r="G13" s="873"/>
      <c r="H13" s="871"/>
      <c r="I13" s="871"/>
      <c r="J13" s="871"/>
      <c r="K13" s="871"/>
      <c r="L13" s="871"/>
      <c r="M13" s="871"/>
      <c r="N13" s="871"/>
      <c r="O13" s="871"/>
      <c r="P13" s="871"/>
      <c r="Q13" s="871"/>
      <c r="R13" s="871"/>
      <c r="S13" s="871"/>
      <c r="T13" s="871"/>
    </row>
    <row r="14" spans="2:36">
      <c r="B14" s="871"/>
      <c r="C14" s="871"/>
      <c r="D14" s="871"/>
      <c r="E14" s="871"/>
      <c r="F14" s="871"/>
      <c r="G14" s="873"/>
      <c r="H14" s="871"/>
      <c r="I14" s="871"/>
      <c r="J14" s="871"/>
      <c r="K14" s="871"/>
      <c r="L14" s="871"/>
      <c r="M14" s="871"/>
      <c r="N14" s="871"/>
      <c r="O14" s="871"/>
      <c r="P14" s="871"/>
      <c r="Q14" s="871"/>
      <c r="R14" s="871"/>
      <c r="S14" s="871"/>
      <c r="T14" s="871"/>
    </row>
    <row r="15" spans="2:36" ht="18.75">
      <c r="B15" s="1025" t="s">
        <v>480</v>
      </c>
      <c r="C15" s="1026"/>
      <c r="D15" s="1028" t="s">
        <v>538</v>
      </c>
      <c r="E15" s="1029"/>
      <c r="F15" s="1026"/>
      <c r="G15" s="1027"/>
      <c r="H15" s="871"/>
      <c r="I15" s="871"/>
      <c r="J15" s="871"/>
      <c r="K15" s="871"/>
      <c r="L15" s="871"/>
      <c r="M15" s="871"/>
      <c r="N15" s="871"/>
      <c r="O15" s="871"/>
      <c r="P15" s="871"/>
      <c r="Q15" s="871"/>
      <c r="R15" s="871"/>
      <c r="S15" s="871"/>
      <c r="T15" s="871"/>
    </row>
    <row r="16" spans="2:36" ht="15">
      <c r="B16" s="884"/>
      <c r="C16" s="884"/>
      <c r="D16" s="884"/>
      <c r="E16" s="884"/>
      <c r="F16" s="884"/>
      <c r="G16" s="873"/>
      <c r="H16" s="871"/>
      <c r="I16" s="871"/>
      <c r="J16" s="871"/>
      <c r="K16" s="871"/>
      <c r="L16" s="871"/>
      <c r="M16" s="871"/>
      <c r="N16" s="871"/>
      <c r="O16" s="871"/>
      <c r="P16" s="871"/>
      <c r="Q16" s="871"/>
      <c r="R16" s="871"/>
      <c r="S16" s="871"/>
      <c r="T16" s="871"/>
    </row>
    <row r="17" spans="2:20" ht="15">
      <c r="B17" s="871" t="s">
        <v>495</v>
      </c>
      <c r="C17" s="871"/>
      <c r="D17" s="871"/>
      <c r="E17" s="871"/>
      <c r="F17" s="884"/>
      <c r="G17" s="871"/>
      <c r="H17" s="871"/>
      <c r="I17" s="871"/>
      <c r="J17" s="871"/>
      <c r="K17" s="871"/>
      <c r="L17" s="871"/>
      <c r="M17" s="871"/>
      <c r="N17" s="871"/>
      <c r="O17" s="871"/>
      <c r="P17" s="871"/>
      <c r="Q17" s="871"/>
      <c r="R17" s="871"/>
      <c r="S17" s="871"/>
      <c r="T17" s="871"/>
    </row>
    <row r="18" spans="2:20" ht="15">
      <c r="B18" s="871" t="s">
        <v>1</v>
      </c>
      <c r="C18" s="871"/>
      <c r="D18" s="871"/>
      <c r="E18" s="871"/>
      <c r="F18" s="884"/>
      <c r="G18" s="871"/>
      <c r="H18" s="871"/>
      <c r="I18" s="871"/>
      <c r="J18" s="871"/>
      <c r="K18" s="871"/>
      <c r="L18" s="871"/>
      <c r="M18" s="871"/>
      <c r="N18" s="871"/>
      <c r="O18" s="871"/>
      <c r="P18" s="871"/>
      <c r="Q18" s="871"/>
      <c r="R18" s="871"/>
      <c r="S18" s="871"/>
      <c r="T18" s="871"/>
    </row>
    <row r="19" spans="2:20" ht="15">
      <c r="B19" s="886" t="s">
        <v>492</v>
      </c>
      <c r="C19" s="886"/>
      <c r="D19" s="886"/>
      <c r="E19" s="886"/>
      <c r="F19" s="885"/>
      <c r="G19" s="886"/>
      <c r="H19" s="886"/>
      <c r="I19" s="886"/>
      <c r="J19" s="886"/>
      <c r="K19" s="871"/>
      <c r="L19" s="871"/>
      <c r="M19" s="871"/>
      <c r="N19" s="871"/>
      <c r="O19" s="871"/>
      <c r="P19" s="871"/>
      <c r="Q19" s="871"/>
      <c r="R19" s="871"/>
      <c r="S19" s="871"/>
      <c r="T19" s="871"/>
    </row>
    <row r="20" spans="2:20" ht="15">
      <c r="B20" s="886" t="s">
        <v>493</v>
      </c>
      <c r="C20" s="886"/>
      <c r="D20" s="886"/>
      <c r="E20" s="886"/>
      <c r="F20" s="884"/>
      <c r="G20" s="871"/>
      <c r="H20" s="871"/>
      <c r="I20" s="871"/>
      <c r="J20" s="871"/>
      <c r="K20" s="871"/>
      <c r="L20" s="871"/>
      <c r="M20" s="871"/>
      <c r="N20" s="871"/>
      <c r="O20" s="871"/>
      <c r="P20" s="871"/>
      <c r="Q20" s="871"/>
      <c r="R20" s="871"/>
      <c r="S20" s="871"/>
      <c r="T20" s="871"/>
    </row>
    <row r="21" spans="2:20" ht="15">
      <c r="B21" s="871" t="s">
        <v>2</v>
      </c>
      <c r="C21" s="871"/>
      <c r="D21" s="871"/>
      <c r="E21" s="871"/>
      <c r="F21" s="884"/>
      <c r="G21" s="871"/>
      <c r="H21" s="871"/>
      <c r="I21" s="871"/>
      <c r="J21" s="871"/>
      <c r="K21" s="871"/>
      <c r="L21" s="871"/>
      <c r="M21" s="871"/>
      <c r="N21" s="871"/>
      <c r="O21" s="871"/>
      <c r="P21" s="871"/>
      <c r="Q21" s="871"/>
      <c r="R21" s="871"/>
      <c r="S21" s="871"/>
      <c r="T21" s="871"/>
    </row>
    <row r="22" spans="2:20" ht="15">
      <c r="B22" s="871" t="s">
        <v>3</v>
      </c>
      <c r="C22" s="871"/>
      <c r="D22" s="871"/>
      <c r="E22" s="871"/>
      <c r="F22" s="884"/>
      <c r="G22" s="871"/>
      <c r="H22" s="871"/>
      <c r="I22" s="871"/>
      <c r="J22" s="871"/>
      <c r="K22" s="871"/>
      <c r="L22" s="871"/>
      <c r="M22" s="871"/>
      <c r="N22" s="871"/>
      <c r="O22" s="871"/>
      <c r="P22" s="871"/>
      <c r="Q22" s="871"/>
      <c r="R22" s="871"/>
      <c r="S22" s="871"/>
      <c r="T22" s="871"/>
    </row>
    <row r="23" spans="2:20" ht="15">
      <c r="B23" s="884"/>
      <c r="C23" s="884"/>
      <c r="D23" s="884"/>
      <c r="E23" s="884"/>
      <c r="F23" s="884"/>
      <c r="G23" s="871"/>
      <c r="H23" s="871"/>
      <c r="I23" s="871"/>
      <c r="J23" s="871"/>
      <c r="K23" s="871"/>
      <c r="L23" s="871"/>
      <c r="M23" s="871"/>
      <c r="N23" s="871"/>
      <c r="O23" s="871"/>
      <c r="P23" s="871"/>
      <c r="Q23" s="871"/>
      <c r="R23" s="871"/>
      <c r="S23" s="871"/>
      <c r="T23" s="871"/>
    </row>
    <row r="24" spans="2:20" ht="15">
      <c r="B24" s="884"/>
      <c r="C24" s="887"/>
      <c r="D24" s="884"/>
      <c r="E24" s="884"/>
      <c r="F24" s="884"/>
      <c r="G24" s="871"/>
      <c r="H24" s="871"/>
      <c r="I24" s="871"/>
      <c r="J24" s="871"/>
      <c r="K24" s="871"/>
      <c r="L24" s="871"/>
      <c r="M24" s="871"/>
      <c r="N24" s="871"/>
      <c r="O24" s="871"/>
      <c r="P24" s="871"/>
      <c r="Q24" s="871"/>
      <c r="R24" s="871"/>
      <c r="S24" s="871"/>
      <c r="T24" s="871"/>
    </row>
    <row r="25" spans="2:20" ht="15">
      <c r="B25" s="884"/>
      <c r="C25" s="887"/>
      <c r="D25" s="884"/>
      <c r="E25" s="884"/>
      <c r="F25" s="884"/>
      <c r="G25" s="871"/>
      <c r="H25" s="871"/>
      <c r="I25" s="871"/>
      <c r="J25" s="871"/>
      <c r="K25" s="871"/>
      <c r="L25" s="871"/>
      <c r="M25" s="871"/>
      <c r="N25" s="871"/>
      <c r="O25" s="871"/>
      <c r="P25" s="871"/>
      <c r="Q25" s="871"/>
      <c r="R25" s="871"/>
      <c r="S25" s="871"/>
      <c r="T25" s="871"/>
    </row>
    <row r="26" spans="2:20" ht="15">
      <c r="B26" s="885" t="s">
        <v>481</v>
      </c>
      <c r="C26" s="884"/>
      <c r="D26" s="884"/>
      <c r="E26" s="884"/>
      <c r="F26" s="884"/>
      <c r="G26" s="871"/>
      <c r="H26" s="871"/>
      <c r="I26" s="871"/>
      <c r="J26" s="871"/>
      <c r="K26" s="871"/>
      <c r="L26" s="871"/>
      <c r="M26" s="871"/>
      <c r="N26" s="871"/>
      <c r="O26" s="871"/>
      <c r="P26" s="871"/>
      <c r="Q26" s="871"/>
      <c r="R26" s="871"/>
      <c r="S26" s="871"/>
      <c r="T26" s="871"/>
    </row>
    <row r="27" spans="2:20" ht="15">
      <c r="B27" s="885" t="s">
        <v>486</v>
      </c>
      <c r="C27" s="885"/>
      <c r="D27" s="885"/>
      <c r="E27" s="885"/>
      <c r="F27" s="885"/>
      <c r="G27" s="886"/>
      <c r="H27" s="886"/>
      <c r="I27" s="886"/>
      <c r="J27" s="886"/>
      <c r="K27" s="871"/>
      <c r="L27" s="871"/>
      <c r="M27" s="871"/>
      <c r="N27" s="871"/>
      <c r="O27" s="871"/>
      <c r="P27" s="871"/>
      <c r="Q27" s="871"/>
      <c r="R27" s="871"/>
      <c r="S27" s="871"/>
      <c r="T27" s="871"/>
    </row>
    <row r="28" spans="2:20" ht="15">
      <c r="B28" s="884" t="s">
        <v>482</v>
      </c>
      <c r="C28" s="895" t="s">
        <v>506</v>
      </c>
      <c r="D28" s="884"/>
      <c r="E28" s="884"/>
      <c r="F28" s="884"/>
      <c r="G28" s="871"/>
      <c r="H28" s="871"/>
      <c r="I28" s="871"/>
      <c r="J28" s="871"/>
      <c r="K28" s="871"/>
      <c r="L28" s="871"/>
      <c r="M28" s="871"/>
      <c r="N28" s="871"/>
      <c r="O28" s="871"/>
      <c r="P28" s="871"/>
      <c r="Q28" s="871"/>
      <c r="R28" s="871"/>
      <c r="S28" s="871"/>
      <c r="T28" s="871"/>
    </row>
    <row r="29" spans="2:20" ht="15">
      <c r="B29" s="884" t="s">
        <v>496</v>
      </c>
      <c r="C29" s="884"/>
      <c r="D29" s="884"/>
      <c r="E29" s="884"/>
      <c r="F29" s="884"/>
      <c r="G29" s="871"/>
      <c r="H29" s="871"/>
      <c r="I29" s="871"/>
      <c r="J29" s="871"/>
      <c r="K29" s="871"/>
      <c r="L29" s="871"/>
      <c r="M29" s="871"/>
      <c r="N29" s="871"/>
      <c r="O29" s="871"/>
      <c r="P29" s="871"/>
      <c r="Q29" s="871"/>
      <c r="R29" s="871"/>
      <c r="S29" s="871"/>
      <c r="T29" s="871"/>
    </row>
    <row r="30" spans="2:20" ht="15">
      <c r="B30" s="884"/>
      <c r="C30" s="884"/>
      <c r="D30" s="884"/>
      <c r="E30" s="884"/>
      <c r="F30" s="884"/>
      <c r="G30" s="871"/>
      <c r="H30" s="871"/>
      <c r="I30" s="871"/>
      <c r="J30" s="871"/>
      <c r="K30" s="871"/>
      <c r="L30" s="871"/>
      <c r="M30" s="871"/>
      <c r="N30" s="871"/>
      <c r="O30" s="871"/>
      <c r="P30" s="871"/>
      <c r="Q30" s="871"/>
      <c r="R30" s="871"/>
      <c r="S30" s="871"/>
      <c r="T30" s="871"/>
    </row>
    <row r="31" spans="2:20" ht="15">
      <c r="B31" s="888" t="s">
        <v>483</v>
      </c>
      <c r="C31" s="889"/>
      <c r="D31" s="889"/>
      <c r="E31" s="889"/>
      <c r="F31" s="889"/>
      <c r="G31" s="890"/>
      <c r="H31" s="890"/>
      <c r="I31" s="890"/>
      <c r="J31" s="890"/>
      <c r="K31" s="890"/>
      <c r="L31" s="890"/>
      <c r="M31" s="890"/>
      <c r="N31" s="890"/>
      <c r="O31" s="890"/>
      <c r="P31" s="890"/>
      <c r="Q31" s="871"/>
      <c r="R31" s="871"/>
      <c r="S31" s="871"/>
      <c r="T31" s="871"/>
    </row>
    <row r="32" spans="2:20" ht="15">
      <c r="B32" s="891" t="s">
        <v>484</v>
      </c>
      <c r="C32" s="889"/>
      <c r="D32" s="889"/>
      <c r="E32" s="889"/>
      <c r="F32" s="889"/>
      <c r="G32" s="890"/>
      <c r="H32" s="890"/>
      <c r="I32" s="890"/>
      <c r="J32" s="890"/>
      <c r="K32" s="890"/>
      <c r="L32" s="890"/>
      <c r="M32" s="890"/>
      <c r="N32" s="890"/>
      <c r="O32" s="890"/>
      <c r="P32" s="890"/>
      <c r="Q32" s="871"/>
      <c r="R32" s="871"/>
      <c r="S32" s="871"/>
      <c r="T32" s="871"/>
    </row>
    <row r="33" spans="2:20" ht="15.75">
      <c r="B33" s="891" t="s">
        <v>485</v>
      </c>
      <c r="C33" s="884"/>
      <c r="D33" s="884"/>
      <c r="E33" s="884"/>
      <c r="F33" s="884"/>
      <c r="G33" s="871"/>
      <c r="H33" s="871"/>
      <c r="I33" s="871"/>
      <c r="J33" s="871"/>
      <c r="K33" s="871"/>
      <c r="L33" s="871"/>
      <c r="M33" s="871"/>
      <c r="N33" s="892"/>
      <c r="O33" s="871"/>
      <c r="P33" s="871"/>
      <c r="Q33" s="871"/>
      <c r="R33" s="871"/>
      <c r="S33" s="871"/>
      <c r="T33" s="871"/>
    </row>
    <row r="34" spans="2:20" ht="15.75">
      <c r="B34" s="884"/>
      <c r="C34" s="884"/>
      <c r="D34" s="884"/>
      <c r="E34" s="884"/>
      <c r="F34" s="884"/>
      <c r="G34" s="871"/>
      <c r="H34" s="871"/>
      <c r="I34" s="871"/>
      <c r="J34" s="871"/>
      <c r="K34" s="871"/>
      <c r="L34" s="871"/>
      <c r="M34" s="871"/>
      <c r="N34" s="892"/>
      <c r="O34" s="871"/>
      <c r="P34" s="871"/>
      <c r="Q34" s="871"/>
      <c r="R34" s="871"/>
      <c r="S34" s="871"/>
      <c r="T34" s="871"/>
    </row>
    <row r="35" spans="2:20" ht="15.75">
      <c r="B35" s="871"/>
      <c r="C35" s="871"/>
      <c r="D35" s="871"/>
      <c r="E35" s="871"/>
      <c r="F35" s="871"/>
      <c r="G35" s="871"/>
      <c r="H35" s="871"/>
      <c r="I35" s="871"/>
      <c r="J35" s="871"/>
      <c r="K35" s="871"/>
      <c r="L35" s="871"/>
      <c r="M35" s="871"/>
      <c r="N35" s="892"/>
      <c r="O35" s="871"/>
      <c r="P35" s="871"/>
      <c r="Q35" s="871"/>
      <c r="R35" s="871"/>
      <c r="S35" s="871"/>
      <c r="T35" s="871"/>
    </row>
    <row r="36" spans="2:20" ht="15.75">
      <c r="B36" s="871"/>
      <c r="C36" s="871"/>
      <c r="D36" s="871"/>
      <c r="E36" s="871"/>
      <c r="F36" s="871"/>
      <c r="G36" s="871"/>
      <c r="H36" s="871"/>
      <c r="I36" s="871"/>
      <c r="J36" s="871"/>
      <c r="K36" s="871"/>
      <c r="L36" s="871"/>
      <c r="M36" s="871"/>
      <c r="N36" s="892"/>
      <c r="O36" s="871"/>
      <c r="P36" s="871"/>
      <c r="Q36" s="871"/>
      <c r="R36" s="871"/>
      <c r="S36" s="871"/>
      <c r="T36" s="871"/>
    </row>
    <row r="37" spans="2:20" ht="15.75">
      <c r="B37" s="893"/>
      <c r="C37" s="893"/>
      <c r="D37" s="893"/>
      <c r="E37" s="893"/>
      <c r="F37" s="893"/>
      <c r="G37" s="893"/>
      <c r="H37" s="893"/>
      <c r="I37" s="893"/>
      <c r="J37" s="893"/>
      <c r="K37" s="893"/>
      <c r="N37" s="894"/>
    </row>
    <row r="38" spans="2:20" ht="15.75">
      <c r="B38" s="893"/>
      <c r="C38" s="893"/>
      <c r="D38" s="893"/>
      <c r="E38" s="893"/>
      <c r="F38" s="893"/>
      <c r="G38" s="893"/>
      <c r="H38" s="893"/>
      <c r="I38" s="893"/>
      <c r="J38" s="893"/>
      <c r="K38" s="893"/>
      <c r="N38" s="894"/>
    </row>
    <row r="39" spans="2:20">
      <c r="B39" s="893"/>
      <c r="C39" s="893"/>
      <c r="D39" s="893"/>
      <c r="E39" s="893"/>
      <c r="F39" s="893"/>
      <c r="G39" s="893"/>
      <c r="H39" s="893"/>
      <c r="I39" s="893"/>
      <c r="J39" s="893"/>
      <c r="K39" s="893"/>
    </row>
    <row r="40" spans="2:20">
      <c r="B40" s="893"/>
      <c r="C40" s="893"/>
      <c r="D40" s="893"/>
      <c r="E40" s="893"/>
      <c r="F40" s="893"/>
      <c r="G40" s="893"/>
      <c r="H40" s="893"/>
      <c r="I40" s="893"/>
      <c r="J40" s="893"/>
      <c r="K40" s="893"/>
    </row>
    <row r="41" spans="2:20">
      <c r="B41" s="893"/>
      <c r="C41" s="893"/>
      <c r="D41" s="893"/>
      <c r="E41" s="893"/>
      <c r="F41" s="893"/>
      <c r="G41" s="893"/>
      <c r="H41" s="893"/>
      <c r="I41" s="893"/>
      <c r="J41" s="893"/>
      <c r="K41" s="893"/>
    </row>
    <row r="42" spans="2:20">
      <c r="B42" s="893"/>
      <c r="C42" s="893"/>
      <c r="D42" s="893"/>
      <c r="E42" s="893"/>
      <c r="F42" s="893"/>
      <c r="G42" s="893"/>
      <c r="H42" s="893"/>
      <c r="I42" s="893"/>
      <c r="J42" s="893"/>
      <c r="K42" s="893"/>
    </row>
    <row r="43" spans="2:20">
      <c r="B43" s="893"/>
      <c r="C43" s="893"/>
      <c r="D43" s="893"/>
      <c r="E43" s="893"/>
      <c r="F43" s="893"/>
      <c r="G43" s="893"/>
      <c r="H43" s="893"/>
      <c r="I43" s="893"/>
      <c r="J43" s="893"/>
      <c r="K43" s="893"/>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38" t="s">
        <v>433</v>
      </c>
      <c r="B1" s="1638"/>
      <c r="C1" s="1638"/>
      <c r="D1" s="1638"/>
      <c r="E1" s="1638"/>
      <c r="F1" s="1638"/>
      <c r="G1" s="471"/>
      <c r="H1" s="471"/>
    </row>
    <row r="2" spans="1:8" ht="18.75" customHeight="1" thickBot="1">
      <c r="A2" s="913"/>
      <c r="B2" s="912"/>
      <c r="C2" s="912"/>
      <c r="D2" s="912"/>
      <c r="E2" s="912"/>
      <c r="F2" s="912"/>
    </row>
    <row r="3" spans="1:8" ht="27" customHeight="1">
      <c r="A3" s="1634" t="s">
        <v>53</v>
      </c>
      <c r="B3" s="1634" t="s">
        <v>90</v>
      </c>
      <c r="C3" s="1639" t="s">
        <v>59</v>
      </c>
      <c r="D3" s="1640"/>
      <c r="E3" s="1641"/>
      <c r="F3" s="1636" t="s">
        <v>91</v>
      </c>
      <c r="G3" s="1637"/>
      <c r="H3" s="3"/>
    </row>
    <row r="4" spans="1:8" ht="32.25" customHeight="1" thickBot="1">
      <c r="A4" s="1635"/>
      <c r="B4" s="1635"/>
      <c r="C4" s="1039">
        <v>45291</v>
      </c>
      <c r="D4" s="1039">
        <v>45277</v>
      </c>
      <c r="E4" s="1040">
        <v>44927</v>
      </c>
      <c r="F4" s="1041" t="s">
        <v>277</v>
      </c>
      <c r="G4" s="1042" t="s">
        <v>92</v>
      </c>
      <c r="H4" s="3"/>
    </row>
    <row r="5" spans="1:8" ht="29.25" customHeight="1">
      <c r="A5" s="1333" t="s">
        <v>96</v>
      </c>
      <c r="B5" s="1334" t="s">
        <v>261</v>
      </c>
      <c r="C5" s="1043" t="s">
        <v>200</v>
      </c>
      <c r="D5" s="1043" t="s">
        <v>200</v>
      </c>
      <c r="E5" s="1044" t="s">
        <v>200</v>
      </c>
      <c r="F5" s="1045" t="s">
        <v>73</v>
      </c>
      <c r="G5" s="1046" t="s">
        <v>73</v>
      </c>
      <c r="H5" s="3"/>
    </row>
    <row r="6" spans="1:8" ht="28.5" customHeight="1" thickBot="1">
      <c r="A6" s="1335" t="s">
        <v>97</v>
      </c>
      <c r="B6" s="1336" t="s">
        <v>261</v>
      </c>
      <c r="C6" s="1047" t="s">
        <v>200</v>
      </c>
      <c r="D6" s="1047" t="s">
        <v>200</v>
      </c>
      <c r="E6" s="1048" t="s">
        <v>200</v>
      </c>
      <c r="F6" s="1049" t="s">
        <v>73</v>
      </c>
      <c r="G6" s="1050" t="s">
        <v>73</v>
      </c>
      <c r="H6" s="3"/>
    </row>
    <row r="7" spans="1:8" ht="32.25" customHeight="1" thickBot="1">
      <c r="A7" s="1337" t="s">
        <v>93</v>
      </c>
      <c r="B7" s="1338" t="s">
        <v>94</v>
      </c>
      <c r="C7" s="1047" t="s">
        <v>200</v>
      </c>
      <c r="D7" s="1047" t="s">
        <v>200</v>
      </c>
      <c r="E7" s="1051" t="s">
        <v>200</v>
      </c>
      <c r="F7" s="1049" t="s">
        <v>73</v>
      </c>
      <c r="G7" s="1050" t="s">
        <v>73</v>
      </c>
      <c r="H7" s="3"/>
    </row>
    <row r="8" spans="1:8" s="3" customFormat="1" ht="15.75">
      <c r="A8" s="601"/>
      <c r="B8" s="602"/>
      <c r="D8" s="580"/>
      <c r="E8" s="581"/>
      <c r="F8" s="582"/>
      <c r="G8" s="582"/>
    </row>
    <row r="9" spans="1:8" ht="19.5" customHeight="1">
      <c r="A9" s="1015" t="s">
        <v>38</v>
      </c>
      <c r="B9" s="897"/>
      <c r="C9" s="3"/>
      <c r="E9" s="3"/>
      <c r="F9" s="3"/>
      <c r="G9" s="3"/>
      <c r="H9" s="3"/>
    </row>
    <row r="10" spans="1:8">
      <c r="A10" s="1016" t="s">
        <v>491</v>
      </c>
      <c r="B10" s="897"/>
      <c r="C10" s="3"/>
      <c r="E10" s="3"/>
      <c r="F10" s="3"/>
      <c r="G10" s="3"/>
      <c r="H10" s="3"/>
    </row>
    <row r="11" spans="1:8" ht="15">
      <c r="A11" s="1017"/>
      <c r="B11" s="897"/>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897" customWidth="1"/>
    <col min="2" max="2" width="38.85546875" style="897" bestFit="1" customWidth="1"/>
    <col min="3" max="3" width="16" style="897" bestFit="1" customWidth="1"/>
    <col min="4" max="4" width="15.7109375" style="897" customWidth="1"/>
    <col min="5" max="5" width="11.42578125" style="897" customWidth="1"/>
    <col min="6" max="6" width="26.7109375" style="897" customWidth="1"/>
    <col min="7" max="8" width="10.28515625" style="897" bestFit="1" customWidth="1"/>
    <col min="9" max="9" width="11.28515625" style="897" bestFit="1" customWidth="1"/>
    <col min="10" max="16384" width="9.140625" style="897"/>
  </cols>
  <sheetData>
    <row r="1" spans="1:14" ht="27.75" customHeight="1">
      <c r="A1" s="904" t="s">
        <v>539</v>
      </c>
      <c r="B1" s="905"/>
      <c r="C1" s="905"/>
      <c r="D1" s="905"/>
      <c r="E1" s="905"/>
      <c r="F1" s="906"/>
      <c r="G1" s="906"/>
      <c r="H1" s="906"/>
      <c r="I1" s="906"/>
      <c r="J1" s="906"/>
      <c r="K1" s="906"/>
      <c r="L1" s="906"/>
      <c r="M1" s="906"/>
      <c r="N1" s="906"/>
    </row>
    <row r="2" spans="1:14" ht="21">
      <c r="A2" s="907" t="s">
        <v>428</v>
      </c>
      <c r="B2" s="905"/>
      <c r="C2" s="905"/>
      <c r="D2" s="905"/>
      <c r="E2" s="905"/>
      <c r="F2" s="906"/>
      <c r="G2" s="906"/>
      <c r="H2" s="906"/>
      <c r="I2" s="906"/>
      <c r="J2" s="906"/>
      <c r="K2" s="906"/>
      <c r="L2" s="906"/>
      <c r="M2" s="906"/>
      <c r="N2" s="906"/>
    </row>
    <row r="3" spans="1:14" ht="25.5" customHeight="1">
      <c r="A3" s="1010"/>
      <c r="B3" s="908"/>
      <c r="C3" s="909"/>
      <c r="D3" s="909"/>
      <c r="E3" s="909"/>
      <c r="F3" s="909"/>
      <c r="G3" s="909"/>
      <c r="H3" s="909"/>
    </row>
    <row r="4" spans="1:14" ht="34.5" customHeight="1" thickBot="1">
      <c r="A4" s="900"/>
      <c r="B4" s="913"/>
    </row>
    <row r="5" spans="1:14" ht="24.95" customHeight="1">
      <c r="B5" s="1642" t="s">
        <v>95</v>
      </c>
      <c r="C5" s="1644" t="s">
        <v>429</v>
      </c>
      <c r="D5" s="1645"/>
      <c r="E5" s="1646" t="s">
        <v>430</v>
      </c>
      <c r="F5" s="910"/>
    </row>
    <row r="6" spans="1:14" ht="24.95" customHeight="1" thickBot="1">
      <c r="B6" s="1643"/>
      <c r="C6" s="1339">
        <v>45291</v>
      </c>
      <c r="D6" s="1340">
        <v>45277</v>
      </c>
      <c r="E6" s="1647"/>
    </row>
    <row r="7" spans="1:14" ht="24.95" customHeight="1" thickBot="1">
      <c r="B7" s="1648" t="s">
        <v>446</v>
      </c>
      <c r="C7" s="1649"/>
      <c r="D7" s="1649"/>
      <c r="E7" s="1650"/>
    </row>
    <row r="8" spans="1:14" ht="24.95" customHeight="1">
      <c r="B8" s="1341" t="s">
        <v>475</v>
      </c>
      <c r="C8" s="1342">
        <v>64.23</v>
      </c>
      <c r="D8" s="1343">
        <v>63.48</v>
      </c>
      <c r="E8" s="1471">
        <v>1.18147448015124</v>
      </c>
    </row>
    <row r="9" spans="1:14" ht="24.95" customHeight="1">
      <c r="B9" s="1345" t="s">
        <v>447</v>
      </c>
      <c r="C9" s="1346">
        <v>34.99</v>
      </c>
      <c r="D9" s="1347">
        <v>35.909999999999997</v>
      </c>
      <c r="E9" s="1344">
        <v>-2.561960456697284</v>
      </c>
    </row>
    <row r="10" spans="1:14" ht="24.95" customHeight="1" thickBot="1">
      <c r="B10" s="1348" t="s">
        <v>448</v>
      </c>
      <c r="C10" s="1349">
        <v>24.03</v>
      </c>
      <c r="D10" s="1350">
        <v>24.18</v>
      </c>
      <c r="E10" s="1351">
        <v>-0.62034739454093712</v>
      </c>
    </row>
    <row r="11" spans="1:14" ht="25.5" customHeight="1" thickBot="1">
      <c r="B11" s="1651" t="s">
        <v>449</v>
      </c>
      <c r="C11" s="1649"/>
      <c r="D11" s="1649"/>
      <c r="E11" s="1650"/>
    </row>
    <row r="12" spans="1:14" ht="20.25" customHeight="1" thickBot="1">
      <c r="B12" s="1352" t="s">
        <v>447</v>
      </c>
      <c r="C12" s="1353">
        <v>33.86</v>
      </c>
      <c r="D12" s="1354">
        <v>34.57</v>
      </c>
      <c r="E12" s="1355">
        <v>-2.0538038761932333</v>
      </c>
    </row>
    <row r="13" spans="1:14" ht="15.75">
      <c r="B13" s="911" t="s">
        <v>477</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3" stopIfTrue="1" operator="lessThan">
      <formula>0</formula>
    </cfRule>
    <cfRule type="cellIs" dxfId="30" priority="14" stopIfTrue="1" operator="greaterThan">
      <formula>0</formula>
    </cfRule>
    <cfRule type="cellIs" dxfId="29" priority="15" stopIfTrue="1" operator="equal">
      <formula>0</formula>
    </cfRule>
  </conditionalFormatting>
  <conditionalFormatting sqref="E12">
    <cfRule type="cellIs" dxfId="28" priority="10" stopIfTrue="1" operator="lessThan">
      <formula>0</formula>
    </cfRule>
    <cfRule type="cellIs" dxfId="27" priority="11" stopIfTrue="1" operator="greaterThan">
      <formula>0</formula>
    </cfRule>
    <cfRule type="cellIs" dxfId="26" priority="12" stopIfTrue="1" operator="equal">
      <formula>0</formula>
    </cfRule>
  </conditionalFormatting>
  <conditionalFormatting sqref="E9:E10">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22" customWidth="1"/>
    <col min="2" max="2" width="1" style="722" customWidth="1"/>
    <col min="3" max="7" width="7.42578125" style="722" customWidth="1"/>
    <col min="8" max="8" width="7.7109375" style="722" customWidth="1"/>
    <col min="9" max="9" width="0.5703125" style="722" customWidth="1"/>
    <col min="10" max="15" width="7.42578125" style="722" customWidth="1"/>
    <col min="16" max="16" width="0.5703125" style="722" customWidth="1"/>
    <col min="17" max="22" width="7.42578125" style="722" customWidth="1"/>
    <col min="23" max="23" width="0.5703125" style="722" customWidth="1"/>
    <col min="24" max="24" width="7" style="722" customWidth="1"/>
    <col min="25" max="26" width="7.42578125" style="722" customWidth="1"/>
    <col min="27" max="27" width="9.42578125" style="722" customWidth="1"/>
    <col min="28" max="29" width="2.5703125" style="722" customWidth="1"/>
    <col min="30" max="31" width="9.42578125" style="722" customWidth="1"/>
    <col min="32" max="33" width="9.42578125" style="722"/>
    <col min="34" max="34" width="3.42578125" style="722" customWidth="1"/>
    <col min="35" max="16384" width="9.42578125" style="722"/>
  </cols>
  <sheetData>
    <row r="1" spans="1:35" s="712" customFormat="1" ht="56.1" customHeight="1">
      <c r="A1" s="1068" t="s">
        <v>416</v>
      </c>
      <c r="B1" s="1069"/>
      <c r="C1" s="1069"/>
      <c r="D1" s="1070"/>
      <c r="E1" s="1070"/>
      <c r="F1" s="1069"/>
      <c r="G1" s="1069"/>
      <c r="H1" s="1069"/>
      <c r="I1" s="1069"/>
      <c r="J1" s="1069"/>
      <c r="K1" s="1069"/>
      <c r="L1" s="1069"/>
      <c r="M1" s="1069"/>
      <c r="N1" s="1069"/>
      <c r="O1" s="1069"/>
      <c r="P1" s="1069"/>
      <c r="Q1" s="1069"/>
      <c r="R1" s="1069"/>
      <c r="S1" s="1069"/>
      <c r="T1" s="1069"/>
      <c r="U1" s="1069"/>
      <c r="V1" s="1069"/>
      <c r="W1" s="1069"/>
      <c r="X1" s="1069"/>
      <c r="Y1" s="1069"/>
      <c r="Z1" s="1071"/>
      <c r="AA1" s="1071" t="s">
        <v>421</v>
      </c>
      <c r="AD1" s="713">
        <v>1</v>
      </c>
      <c r="AE1" s="713"/>
      <c r="AF1" s="713"/>
      <c r="AG1" s="713">
        <v>0</v>
      </c>
      <c r="AH1" s="713">
        <v>0</v>
      </c>
      <c r="AI1" s="713">
        <v>0</v>
      </c>
    </row>
    <row r="2" spans="1:35" s="715" customFormat="1" ht="18" customHeight="1">
      <c r="A2" s="1072"/>
      <c r="B2" s="1073"/>
      <c r="C2" s="1073"/>
      <c r="D2" s="1074"/>
      <c r="E2" s="1074"/>
      <c r="F2" s="1073"/>
      <c r="G2" s="1073"/>
      <c r="H2" s="1073"/>
      <c r="I2" s="1073"/>
      <c r="J2" s="1073"/>
      <c r="K2" s="1073"/>
      <c r="L2" s="1073"/>
      <c r="M2" s="1073"/>
      <c r="N2" s="1073"/>
      <c r="O2" s="1073"/>
      <c r="P2" s="1073"/>
      <c r="Q2" s="1073"/>
      <c r="R2" s="1073"/>
      <c r="S2" s="1073"/>
      <c r="T2" s="1073"/>
      <c r="U2" s="1073"/>
      <c r="V2" s="1073"/>
      <c r="W2" s="1073"/>
      <c r="X2" s="1073"/>
      <c r="Y2" s="1073"/>
      <c r="Z2" s="714"/>
      <c r="AA2" s="1075" t="s">
        <v>541</v>
      </c>
      <c r="AD2" s="716"/>
      <c r="AF2" s="717"/>
    </row>
    <row r="3" spans="1:35" s="712" customFormat="1" ht="15" customHeight="1">
      <c r="A3" s="718"/>
      <c r="B3" s="719"/>
      <c r="C3" s="720"/>
      <c r="D3" s="1356"/>
      <c r="E3" s="1356"/>
      <c r="F3" s="720"/>
      <c r="G3" s="720"/>
      <c r="H3" s="720"/>
      <c r="I3" s="720"/>
      <c r="J3" s="720"/>
      <c r="K3" s="720"/>
      <c r="L3" s="720"/>
      <c r="M3" s="720"/>
      <c r="N3" s="720"/>
      <c r="Y3" s="721"/>
      <c r="Z3" s="722"/>
      <c r="AA3" s="723"/>
    </row>
    <row r="4" spans="1:35" ht="15">
      <c r="A4" s="718"/>
      <c r="Y4" s="1657">
        <v>52</v>
      </c>
      <c r="Z4" s="1657"/>
      <c r="AA4" s="1657"/>
    </row>
    <row r="5" spans="1:35" ht="15.75">
      <c r="A5" s="1076" t="s">
        <v>542</v>
      </c>
      <c r="B5" s="724"/>
      <c r="C5" s="724"/>
      <c r="D5" s="724"/>
      <c r="E5" s="724"/>
      <c r="F5" s="724"/>
      <c r="G5" s="724"/>
      <c r="H5" s="724"/>
      <c r="I5" s="724"/>
      <c r="J5" s="724"/>
      <c r="Y5" s="1504"/>
      <c r="Z5" s="1505" t="s">
        <v>422</v>
      </c>
      <c r="AA5" s="1506">
        <v>45285</v>
      </c>
      <c r="AE5" s="712"/>
      <c r="AF5" s="712"/>
      <c r="AG5" s="712"/>
      <c r="AH5" s="712"/>
      <c r="AI5" s="712"/>
    </row>
    <row r="6" spans="1:35">
      <c r="Y6" s="1504"/>
      <c r="Z6" s="1507" t="s">
        <v>423</v>
      </c>
      <c r="AA6" s="1508">
        <v>45291</v>
      </c>
      <c r="AE6" s="712"/>
      <c r="AF6" s="712"/>
      <c r="AG6" s="712"/>
      <c r="AH6" s="712"/>
      <c r="AI6" s="712"/>
    </row>
    <row r="7" spans="1:35" s="724" customFormat="1" ht="15.75">
      <c r="A7" s="1658" t="s">
        <v>424</v>
      </c>
      <c r="B7" s="1658"/>
      <c r="C7" s="1658"/>
      <c r="D7" s="1658"/>
      <c r="E7" s="1658"/>
      <c r="F7" s="1658"/>
      <c r="G7" s="1658"/>
      <c r="H7" s="1658"/>
      <c r="I7" s="1658"/>
      <c r="J7" s="1658"/>
      <c r="K7" s="1658"/>
      <c r="L7" s="1658"/>
      <c r="M7" s="1658"/>
      <c r="N7" s="1658"/>
      <c r="O7" s="1658"/>
      <c r="P7" s="1658"/>
      <c r="Q7" s="1658"/>
      <c r="R7" s="1658"/>
      <c r="S7" s="1658"/>
      <c r="T7" s="1658"/>
      <c r="U7" s="1658"/>
      <c r="V7" s="1658"/>
      <c r="W7" s="1658"/>
      <c r="X7" s="1658"/>
      <c r="Y7" s="1658"/>
      <c r="Z7" s="1658"/>
      <c r="AA7" s="1562"/>
      <c r="AB7" s="1509"/>
      <c r="AC7" s="1509"/>
      <c r="AD7" s="1509"/>
      <c r="AE7" s="712"/>
      <c r="AF7" s="712"/>
      <c r="AG7" s="712"/>
      <c r="AH7" s="712"/>
      <c r="AI7" s="712"/>
    </row>
    <row r="8" spans="1:35" s="724" customFormat="1" ht="15.75">
      <c r="A8" s="1658" t="s">
        <v>425</v>
      </c>
      <c r="B8" s="1658"/>
      <c r="C8" s="1658"/>
      <c r="D8" s="1658"/>
      <c r="E8" s="1658"/>
      <c r="F8" s="1658"/>
      <c r="G8" s="1658"/>
      <c r="H8" s="1658"/>
      <c r="I8" s="1658"/>
      <c r="J8" s="1658"/>
      <c r="K8" s="1658"/>
      <c r="L8" s="1658"/>
      <c r="M8" s="1658"/>
      <c r="N8" s="1658"/>
      <c r="O8" s="1658"/>
      <c r="P8" s="1658"/>
      <c r="Q8" s="1658"/>
      <c r="R8" s="1658"/>
      <c r="S8" s="1658"/>
      <c r="T8" s="1658"/>
      <c r="U8" s="1658"/>
      <c r="V8" s="1658"/>
      <c r="W8" s="1658"/>
      <c r="X8" s="1658"/>
      <c r="Y8" s="1658"/>
      <c r="Z8" s="1658"/>
      <c r="AA8" s="1562"/>
      <c r="AB8" s="1509"/>
      <c r="AC8" s="1509"/>
      <c r="AD8" s="1509"/>
      <c r="AE8" s="712"/>
      <c r="AF8" s="712"/>
      <c r="AG8" s="712"/>
      <c r="AH8" s="712"/>
      <c r="AI8" s="712"/>
    </row>
    <row r="9" spans="1:35" s="724" customFormat="1" ht="13.5" thickBot="1">
      <c r="A9" s="1510"/>
      <c r="B9" s="1510"/>
      <c r="C9" s="1511"/>
      <c r="D9" s="1511"/>
      <c r="E9" s="1511"/>
      <c r="F9" s="1511"/>
      <c r="G9" s="1511"/>
      <c r="H9" s="1512"/>
      <c r="I9" s="1511"/>
      <c r="J9" s="1511"/>
      <c r="K9" s="1511"/>
      <c r="L9" s="1511"/>
      <c r="M9" s="1511"/>
      <c r="N9" s="1511"/>
      <c r="O9" s="1511"/>
      <c r="P9" s="1511"/>
      <c r="Q9" s="1511"/>
      <c r="R9" s="1511"/>
      <c r="S9" s="1511"/>
      <c r="T9" s="1511"/>
      <c r="U9" s="1511"/>
      <c r="V9" s="1511"/>
      <c r="W9" s="1511"/>
      <c r="X9" s="1511"/>
      <c r="Y9" s="1511"/>
      <c r="Z9" s="1510"/>
      <c r="AA9" s="1510"/>
      <c r="AB9" s="1509"/>
      <c r="AC9" s="1509"/>
      <c r="AD9" s="1509"/>
      <c r="AE9" s="712"/>
      <c r="AF9" s="712"/>
      <c r="AG9" s="712"/>
      <c r="AH9" s="712"/>
      <c r="AI9" s="712"/>
    </row>
    <row r="10" spans="1:35" s="724" customFormat="1" ht="13.5" thickBot="1">
      <c r="A10" s="1513" t="s">
        <v>310</v>
      </c>
      <c r="B10" s="1510"/>
      <c r="C10" s="1659" t="s">
        <v>362</v>
      </c>
      <c r="D10" s="1660"/>
      <c r="E10" s="1660"/>
      <c r="F10" s="1660"/>
      <c r="G10" s="1660"/>
      <c r="H10" s="1661"/>
      <c r="I10" s="1511"/>
      <c r="J10" s="1659" t="s">
        <v>363</v>
      </c>
      <c r="K10" s="1660"/>
      <c r="L10" s="1660"/>
      <c r="M10" s="1660"/>
      <c r="N10" s="1660"/>
      <c r="O10" s="1661"/>
      <c r="P10" s="1511"/>
      <c r="Q10" s="1659" t="s">
        <v>364</v>
      </c>
      <c r="R10" s="1660"/>
      <c r="S10" s="1660"/>
      <c r="T10" s="1660"/>
      <c r="U10" s="1660"/>
      <c r="V10" s="1661"/>
      <c r="W10" s="1511"/>
      <c r="X10" s="1662" t="s">
        <v>365</v>
      </c>
      <c r="Y10" s="1663"/>
      <c r="Z10" s="1663"/>
      <c r="AA10" s="1664"/>
      <c r="AB10" s="1509"/>
      <c r="AC10" s="1509"/>
      <c r="AD10" s="1509"/>
      <c r="AE10" s="712"/>
      <c r="AF10" s="712"/>
      <c r="AG10" s="712"/>
      <c r="AH10" s="712"/>
      <c r="AI10" s="712"/>
    </row>
    <row r="11" spans="1:35" s="724" customFormat="1" ht="12" customHeight="1">
      <c r="A11" s="1510"/>
      <c r="B11" s="1510"/>
      <c r="C11" s="1652" t="s">
        <v>311</v>
      </c>
      <c r="D11" s="1652" t="s">
        <v>312</v>
      </c>
      <c r="E11" s="1652" t="s">
        <v>313</v>
      </c>
      <c r="F11" s="1652" t="s">
        <v>314</v>
      </c>
      <c r="G11" s="1514" t="s">
        <v>357</v>
      </c>
      <c r="H11" s="1515"/>
      <c r="I11" s="1511"/>
      <c r="J11" s="1656" t="s">
        <v>315</v>
      </c>
      <c r="K11" s="1656" t="s">
        <v>316</v>
      </c>
      <c r="L11" s="1656" t="s">
        <v>317</v>
      </c>
      <c r="M11" s="1656" t="s">
        <v>314</v>
      </c>
      <c r="N11" s="1514" t="s">
        <v>357</v>
      </c>
      <c r="O11" s="1514"/>
      <c r="P11" s="1511"/>
      <c r="Q11" s="1652" t="s">
        <v>311</v>
      </c>
      <c r="R11" s="1652" t="s">
        <v>312</v>
      </c>
      <c r="S11" s="1652" t="s">
        <v>313</v>
      </c>
      <c r="T11" s="1652" t="s">
        <v>314</v>
      </c>
      <c r="U11" s="1514" t="s">
        <v>357</v>
      </c>
      <c r="V11" s="1515"/>
      <c r="W11" s="1511"/>
      <c r="X11" s="1654" t="s">
        <v>318</v>
      </c>
      <c r="Y11" s="1516" t="s">
        <v>319</v>
      </c>
      <c r="Z11" s="1514" t="s">
        <v>357</v>
      </c>
      <c r="AA11" s="1514"/>
      <c r="AB11" s="1509"/>
      <c r="AC11" s="1509"/>
      <c r="AD11" s="1509"/>
      <c r="AE11" s="712"/>
      <c r="AF11" s="712"/>
      <c r="AG11" s="712"/>
      <c r="AH11" s="712"/>
      <c r="AI11" s="712"/>
    </row>
    <row r="12" spans="1:35" s="724" customFormat="1" ht="12" customHeight="1" thickBot="1">
      <c r="A12" s="1517" t="s">
        <v>358</v>
      </c>
      <c r="B12" s="1510"/>
      <c r="C12" s="1653"/>
      <c r="D12" s="1653"/>
      <c r="E12" s="1653"/>
      <c r="F12" s="1653"/>
      <c r="G12" s="1518" t="s">
        <v>359</v>
      </c>
      <c r="H12" s="1519" t="s">
        <v>320</v>
      </c>
      <c r="I12" s="1520"/>
      <c r="J12" s="1653"/>
      <c r="K12" s="1653"/>
      <c r="L12" s="1653"/>
      <c r="M12" s="1653"/>
      <c r="N12" s="1518" t="s">
        <v>359</v>
      </c>
      <c r="O12" s="1519" t="s">
        <v>320</v>
      </c>
      <c r="P12" s="1510"/>
      <c r="Q12" s="1653"/>
      <c r="R12" s="1653"/>
      <c r="S12" s="1653"/>
      <c r="T12" s="1653"/>
      <c r="U12" s="1518" t="s">
        <v>359</v>
      </c>
      <c r="V12" s="1519" t="s">
        <v>320</v>
      </c>
      <c r="W12" s="1510"/>
      <c r="X12" s="1655"/>
      <c r="Y12" s="1521" t="s">
        <v>321</v>
      </c>
      <c r="Z12" s="1518" t="s">
        <v>359</v>
      </c>
      <c r="AA12" s="1518" t="s">
        <v>320</v>
      </c>
      <c r="AB12" s="1509"/>
      <c r="AC12" s="1509"/>
      <c r="AD12" s="1509"/>
      <c r="AE12" s="1509"/>
    </row>
    <row r="13" spans="1:35" s="724" customFormat="1" ht="15.75" thickBot="1">
      <c r="A13" s="1522" t="s">
        <v>360</v>
      </c>
      <c r="B13" s="1510"/>
      <c r="C13" s="1523">
        <v>500.03699999999998</v>
      </c>
      <c r="D13" s="1524">
        <v>492.03199999999998</v>
      </c>
      <c r="E13" s="1525"/>
      <c r="F13" s="1526">
        <v>493.274</v>
      </c>
      <c r="G13" s="725">
        <v>1.1890000000000214</v>
      </c>
      <c r="H13" s="726">
        <v>2.4162492252355339E-3</v>
      </c>
      <c r="I13" s="1520"/>
      <c r="J13" s="1523">
        <v>390.86200000000002</v>
      </c>
      <c r="K13" s="1524">
        <v>511.54300000000001</v>
      </c>
      <c r="L13" s="1525">
        <v>522.79</v>
      </c>
      <c r="M13" s="1526">
        <v>514.93799999999999</v>
      </c>
      <c r="N13" s="725">
        <v>9.7939999999999827</v>
      </c>
      <c r="O13" s="726">
        <v>1.9388530795179104E-2</v>
      </c>
      <c r="P13" s="1510"/>
      <c r="Q13" s="1523">
        <v>502.411</v>
      </c>
      <c r="R13" s="1524">
        <v>503.41699999999997</v>
      </c>
      <c r="S13" s="1525"/>
      <c r="T13" s="1526">
        <v>489.642</v>
      </c>
      <c r="U13" s="725">
        <v>2.8879999999999768</v>
      </c>
      <c r="V13" s="726">
        <v>5.9331818536672021E-3</v>
      </c>
      <c r="W13" s="1510"/>
      <c r="X13" s="1527">
        <v>495.49180000000001</v>
      </c>
      <c r="Y13" s="757">
        <v>222.79307553956835</v>
      </c>
      <c r="Z13" s="725">
        <v>2.6487999999999943</v>
      </c>
      <c r="AA13" s="726">
        <v>5.3745310372674826E-3</v>
      </c>
      <c r="AB13" s="1509"/>
      <c r="AC13" s="1509"/>
      <c r="AD13" s="1509"/>
      <c r="AE13" s="1509"/>
      <c r="AF13" s="727"/>
    </row>
    <row r="14" spans="1:35" s="724" customFormat="1" ht="2.1" customHeight="1">
      <c r="A14" s="1528"/>
      <c r="B14" s="1510"/>
      <c r="C14" s="1528"/>
      <c r="D14" s="1511"/>
      <c r="E14" s="1511"/>
      <c r="F14" s="1511"/>
      <c r="G14" s="1511"/>
      <c r="H14" s="728"/>
      <c r="I14" s="1511"/>
      <c r="J14" s="1511"/>
      <c r="K14" s="1511"/>
      <c r="L14" s="1511"/>
      <c r="M14" s="1511"/>
      <c r="N14" s="1511"/>
      <c r="O14" s="729"/>
      <c r="P14" s="1510"/>
      <c r="Q14" s="1528"/>
      <c r="R14" s="1511"/>
      <c r="S14" s="1511"/>
      <c r="T14" s="1511"/>
      <c r="U14" s="1511"/>
      <c r="V14" s="728"/>
      <c r="W14" s="1510"/>
      <c r="X14" s="1529"/>
      <c r="Y14" s="1530"/>
      <c r="Z14" s="1528"/>
      <c r="AA14" s="1528"/>
      <c r="AB14" s="1509"/>
      <c r="AC14" s="1509"/>
      <c r="AD14" s="1509"/>
      <c r="AE14" s="1509"/>
    </row>
    <row r="15" spans="1:35" s="724" customFormat="1" ht="2.85" customHeight="1">
      <c r="A15" s="1531"/>
      <c r="B15" s="1510"/>
      <c r="C15" s="1531"/>
      <c r="D15" s="1531"/>
      <c r="E15" s="1531"/>
      <c r="F15" s="1531"/>
      <c r="G15" s="730"/>
      <c r="H15" s="731"/>
      <c r="I15" s="1531"/>
      <c r="J15" s="1531"/>
      <c r="K15" s="1531"/>
      <c r="L15" s="1531"/>
      <c r="M15" s="1531"/>
      <c r="N15" s="1531"/>
      <c r="O15" s="732"/>
      <c r="P15" s="1531"/>
      <c r="Q15" s="1531"/>
      <c r="R15" s="1531"/>
      <c r="S15" s="1531"/>
      <c r="T15" s="1531"/>
      <c r="U15" s="730"/>
      <c r="V15" s="731"/>
      <c r="W15" s="1531"/>
      <c r="X15" s="1531"/>
      <c r="Y15" s="1531"/>
      <c r="Z15" s="1532"/>
      <c r="AA15" s="1532"/>
      <c r="AB15" s="1509"/>
      <c r="AC15" s="1509"/>
      <c r="AD15" s="1509"/>
      <c r="AE15" s="1509"/>
    </row>
    <row r="16" spans="1:35" s="724" customFormat="1" ht="13.5" thickBot="1">
      <c r="A16" s="1531"/>
      <c r="B16" s="1510"/>
      <c r="C16" s="1560" t="s">
        <v>322</v>
      </c>
      <c r="D16" s="1560" t="s">
        <v>323</v>
      </c>
      <c r="E16" s="1560" t="s">
        <v>324</v>
      </c>
      <c r="F16" s="1560" t="s">
        <v>325</v>
      </c>
      <c r="G16" s="1560"/>
      <c r="H16" s="733"/>
      <c r="I16" s="1511"/>
      <c r="J16" s="1560" t="s">
        <v>322</v>
      </c>
      <c r="K16" s="1560" t="s">
        <v>323</v>
      </c>
      <c r="L16" s="1560" t="s">
        <v>324</v>
      </c>
      <c r="M16" s="1560" t="s">
        <v>325</v>
      </c>
      <c r="N16" s="1533"/>
      <c r="O16" s="734"/>
      <c r="P16" s="1511"/>
      <c r="Q16" s="1560" t="s">
        <v>322</v>
      </c>
      <c r="R16" s="1560" t="s">
        <v>323</v>
      </c>
      <c r="S16" s="1560" t="s">
        <v>324</v>
      </c>
      <c r="T16" s="1560" t="s">
        <v>325</v>
      </c>
      <c r="U16" s="1560"/>
      <c r="V16" s="733"/>
      <c r="W16" s="1510"/>
      <c r="X16" s="1561" t="s">
        <v>318</v>
      </c>
      <c r="Y16" s="1511"/>
      <c r="Z16" s="1532"/>
      <c r="AA16" s="1532"/>
      <c r="AB16" s="1509"/>
      <c r="AC16" s="1509"/>
      <c r="AD16" s="1509"/>
      <c r="AE16" s="1509"/>
    </row>
    <row r="17" spans="1:31" s="724" customFormat="1">
      <c r="A17" s="1534" t="s">
        <v>326</v>
      </c>
      <c r="B17" s="1510"/>
      <c r="C17" s="1535">
        <v>458.97859999999997</v>
      </c>
      <c r="D17" s="1536">
        <v>424.0813</v>
      </c>
      <c r="E17" s="1536" t="s">
        <v>372</v>
      </c>
      <c r="F17" s="1537">
        <v>454.43599999999998</v>
      </c>
      <c r="G17" s="735">
        <v>-0.48600000000004684</v>
      </c>
      <c r="H17" s="736">
        <v>-1.0683150078476533E-3</v>
      </c>
      <c r="I17" s="1538"/>
      <c r="J17" s="1535" t="s">
        <v>372</v>
      </c>
      <c r="K17" s="1536" t="s">
        <v>372</v>
      </c>
      <c r="L17" s="1536" t="s">
        <v>372</v>
      </c>
      <c r="M17" s="1537" t="s">
        <v>372</v>
      </c>
      <c r="N17" s="735"/>
      <c r="O17" s="736"/>
      <c r="P17" s="1510"/>
      <c r="Q17" s="1535" t="s">
        <v>372</v>
      </c>
      <c r="R17" s="1536" t="s">
        <v>372</v>
      </c>
      <c r="S17" s="1536" t="s">
        <v>372</v>
      </c>
      <c r="T17" s="1537" t="s">
        <v>372</v>
      </c>
      <c r="U17" s="735" t="s">
        <v>372</v>
      </c>
      <c r="V17" s="737" t="s">
        <v>372</v>
      </c>
      <c r="W17" s="1510"/>
      <c r="X17" s="1539">
        <v>454.43599999999998</v>
      </c>
      <c r="Y17" s="1540"/>
      <c r="Z17" s="738">
        <v>-0.48600000000004684</v>
      </c>
      <c r="AA17" s="737">
        <v>-1.0683150078476533E-3</v>
      </c>
      <c r="AB17" s="1541"/>
      <c r="AC17" s="1541"/>
      <c r="AD17" s="1541"/>
      <c r="AE17" s="1541"/>
    </row>
    <row r="18" spans="1:31" s="724" customFormat="1">
      <c r="A18" s="1542" t="s">
        <v>327</v>
      </c>
      <c r="B18" s="1510"/>
      <c r="C18" s="1543" t="s">
        <v>372</v>
      </c>
      <c r="D18" s="1544">
        <v>533.34270000000004</v>
      </c>
      <c r="E18" s="1544" t="s">
        <v>372</v>
      </c>
      <c r="F18" s="1545">
        <v>533.34270000000004</v>
      </c>
      <c r="G18" s="739"/>
      <c r="H18" s="740">
        <v>0</v>
      </c>
      <c r="I18" s="1538"/>
      <c r="J18" s="1543" t="s">
        <v>372</v>
      </c>
      <c r="K18" s="1544" t="s">
        <v>372</v>
      </c>
      <c r="L18" s="1544" t="s">
        <v>372</v>
      </c>
      <c r="M18" s="1545" t="s">
        <v>372</v>
      </c>
      <c r="N18" s="739" t="s">
        <v>372</v>
      </c>
      <c r="O18" s="741" t="s">
        <v>372</v>
      </c>
      <c r="P18" s="1510"/>
      <c r="Q18" s="1543" t="s">
        <v>372</v>
      </c>
      <c r="R18" s="1544" t="s">
        <v>372</v>
      </c>
      <c r="S18" s="1544" t="s">
        <v>372</v>
      </c>
      <c r="T18" s="1545" t="s">
        <v>372</v>
      </c>
      <c r="U18" s="739" t="s">
        <v>372</v>
      </c>
      <c r="V18" s="741" t="s">
        <v>372</v>
      </c>
      <c r="W18" s="1510"/>
      <c r="X18" s="1546">
        <v>533.34270000000004</v>
      </c>
      <c r="Y18" s="1511"/>
      <c r="Z18" s="742" t="s">
        <v>372</v>
      </c>
      <c r="AA18" s="741" t="s">
        <v>372</v>
      </c>
      <c r="AB18" s="1541"/>
      <c r="AC18" s="1541"/>
      <c r="AD18" s="1541"/>
      <c r="AE18" s="1541"/>
    </row>
    <row r="19" spans="1:31" s="724" customFormat="1">
      <c r="A19" s="1542" t="s">
        <v>328</v>
      </c>
      <c r="B19" s="1510"/>
      <c r="C19" s="1543">
        <v>430.55009999999999</v>
      </c>
      <c r="D19" s="1544">
        <v>437.21469999999999</v>
      </c>
      <c r="E19" s="1544">
        <v>434.5317</v>
      </c>
      <c r="F19" s="1545">
        <v>434.62240000000003</v>
      </c>
      <c r="G19" s="739">
        <v>-4.3554999999999495</v>
      </c>
      <c r="H19" s="740">
        <v>-9.9219117864474127E-3</v>
      </c>
      <c r="I19" s="1538"/>
      <c r="J19" s="1543" t="s">
        <v>372</v>
      </c>
      <c r="K19" s="1544" t="s">
        <v>372</v>
      </c>
      <c r="L19" s="1544" t="s">
        <v>372</v>
      </c>
      <c r="M19" s="1545" t="s">
        <v>372</v>
      </c>
      <c r="N19" s="739" t="s">
        <v>372</v>
      </c>
      <c r="O19" s="741" t="s">
        <v>372</v>
      </c>
      <c r="P19" s="1510"/>
      <c r="Q19" s="1543" t="s">
        <v>372</v>
      </c>
      <c r="R19" s="1544" t="s">
        <v>372</v>
      </c>
      <c r="S19" s="1544">
        <v>314.30689999999998</v>
      </c>
      <c r="T19" s="1545">
        <v>314.30689999999998</v>
      </c>
      <c r="U19" s="739">
        <v>-1.5739000000000374</v>
      </c>
      <c r="V19" s="741">
        <v>-4.9825757057726516E-3</v>
      </c>
      <c r="W19" s="1510"/>
      <c r="X19" s="1546">
        <v>430.7971</v>
      </c>
      <c r="Y19" s="1511"/>
      <c r="Z19" s="742">
        <v>-4.2671000000000276</v>
      </c>
      <c r="AA19" s="741">
        <v>-9.8079777651206568E-3</v>
      </c>
      <c r="AB19" s="1541"/>
      <c r="AC19" s="1541"/>
      <c r="AD19" s="1541"/>
      <c r="AE19" s="1541"/>
    </row>
    <row r="20" spans="1:31" s="724" customFormat="1">
      <c r="A20" s="1542" t="s">
        <v>329</v>
      </c>
      <c r="B20" s="1510"/>
      <c r="C20" s="1543" t="s">
        <v>372</v>
      </c>
      <c r="D20" s="1544">
        <v>412.02080000000001</v>
      </c>
      <c r="E20" s="1544">
        <v>400.59699999999998</v>
      </c>
      <c r="F20" s="1545">
        <v>405.23259999999999</v>
      </c>
      <c r="G20" s="739">
        <v>-6.459699999999998</v>
      </c>
      <c r="H20" s="740">
        <v>-1.5690601937417781E-2</v>
      </c>
      <c r="I20" s="1538"/>
      <c r="J20" s="1543" t="s">
        <v>372</v>
      </c>
      <c r="K20" s="1544" t="s">
        <v>372</v>
      </c>
      <c r="L20" s="1544" t="s">
        <v>372</v>
      </c>
      <c r="M20" s="1545" t="s">
        <v>372</v>
      </c>
      <c r="N20" s="739" t="s">
        <v>372</v>
      </c>
      <c r="O20" s="741" t="s">
        <v>372</v>
      </c>
      <c r="P20" s="1510"/>
      <c r="Q20" s="1543" t="s">
        <v>372</v>
      </c>
      <c r="R20" s="1544">
        <v>447.10329999999999</v>
      </c>
      <c r="S20" s="1544">
        <v>464.41340000000002</v>
      </c>
      <c r="T20" s="1545">
        <v>459.59370000000001</v>
      </c>
      <c r="U20" s="739">
        <v>-1.7394999999999641</v>
      </c>
      <c r="V20" s="741">
        <v>-3.7705935753159503E-3</v>
      </c>
      <c r="W20" s="1510"/>
      <c r="X20" s="1547">
        <v>444.16120000000001</v>
      </c>
      <c r="Y20" s="1510"/>
      <c r="Z20" s="742">
        <v>-3.0794999999999959</v>
      </c>
      <c r="AA20" s="741">
        <v>-6.8855540204636467E-3</v>
      </c>
      <c r="AB20" s="1541"/>
      <c r="AC20" s="1541"/>
      <c r="AD20" s="1541"/>
      <c r="AE20" s="1541"/>
    </row>
    <row r="21" spans="1:31" s="724" customFormat="1">
      <c r="A21" s="1542" t="s">
        <v>330</v>
      </c>
      <c r="B21" s="1510"/>
      <c r="C21" s="1543">
        <v>475.23630000000003</v>
      </c>
      <c r="D21" s="1544">
        <v>486.45710000000003</v>
      </c>
      <c r="E21" s="1544" t="s">
        <v>372</v>
      </c>
      <c r="F21" s="1545">
        <v>480.71850000000001</v>
      </c>
      <c r="G21" s="739">
        <v>1.0679999999999836</v>
      </c>
      <c r="H21" s="740">
        <v>2.2266212586039558E-3</v>
      </c>
      <c r="I21" s="1538"/>
      <c r="J21" s="1543" t="s">
        <v>372</v>
      </c>
      <c r="K21" s="1544" t="s">
        <v>372</v>
      </c>
      <c r="L21" s="1544" t="s">
        <v>372</v>
      </c>
      <c r="M21" s="1545" t="s">
        <v>372</v>
      </c>
      <c r="N21" s="739" t="s">
        <v>372</v>
      </c>
      <c r="O21" s="741" t="s">
        <v>372</v>
      </c>
      <c r="P21" s="1510"/>
      <c r="Q21" s="1543" t="s">
        <v>372</v>
      </c>
      <c r="R21" s="1544" t="s">
        <v>372</v>
      </c>
      <c r="S21" s="1544" t="s">
        <v>372</v>
      </c>
      <c r="T21" s="1545" t="s">
        <v>372</v>
      </c>
      <c r="U21" s="739" t="s">
        <v>372</v>
      </c>
      <c r="V21" s="741" t="s">
        <v>372</v>
      </c>
      <c r="W21" s="1510"/>
      <c r="X21" s="1547">
        <v>480.71850000000001</v>
      </c>
      <c r="Y21" s="1511"/>
      <c r="Z21" s="742">
        <v>1.0679999999999836</v>
      </c>
      <c r="AA21" s="741">
        <v>2.2266212586039558E-3</v>
      </c>
      <c r="AB21" s="1541"/>
      <c r="AC21" s="1541"/>
      <c r="AD21" s="1541"/>
      <c r="AE21" s="1541"/>
    </row>
    <row r="22" spans="1:31" s="724" customFormat="1">
      <c r="A22" s="1542" t="s">
        <v>331</v>
      </c>
      <c r="B22" s="1510"/>
      <c r="C22" s="1543" t="s">
        <v>372</v>
      </c>
      <c r="D22" s="1544" t="s">
        <v>504</v>
      </c>
      <c r="E22" s="1544" t="s">
        <v>372</v>
      </c>
      <c r="F22" s="1545" t="s">
        <v>504</v>
      </c>
      <c r="G22" s="753" t="s">
        <v>372</v>
      </c>
      <c r="H22" s="754" t="s">
        <v>372</v>
      </c>
      <c r="I22" s="1538"/>
      <c r="J22" s="1543" t="s">
        <v>372</v>
      </c>
      <c r="K22" s="1544" t="s">
        <v>372</v>
      </c>
      <c r="L22" s="1544" t="s">
        <v>372</v>
      </c>
      <c r="M22" s="1545" t="s">
        <v>372</v>
      </c>
      <c r="N22" s="739" t="s">
        <v>372</v>
      </c>
      <c r="O22" s="741" t="s">
        <v>372</v>
      </c>
      <c r="P22" s="1510"/>
      <c r="Q22" s="1543" t="s">
        <v>372</v>
      </c>
      <c r="R22" s="1544" t="s">
        <v>372</v>
      </c>
      <c r="S22" s="1544" t="s">
        <v>372</v>
      </c>
      <c r="T22" s="1545" t="s">
        <v>372</v>
      </c>
      <c r="U22" s="739" t="s">
        <v>372</v>
      </c>
      <c r="V22" s="741" t="s">
        <v>372</v>
      </c>
      <c r="W22" s="1510"/>
      <c r="X22" s="1547" t="s">
        <v>504</v>
      </c>
      <c r="Y22" s="1511"/>
      <c r="Z22" s="742"/>
      <c r="AA22" s="741"/>
      <c r="AB22" s="1541"/>
      <c r="AC22" s="1541"/>
      <c r="AD22" s="1541"/>
      <c r="AE22" s="1541"/>
    </row>
    <row r="23" spans="1:31" s="724" customFormat="1">
      <c r="A23" s="1542" t="s">
        <v>332</v>
      </c>
      <c r="B23" s="1510"/>
      <c r="C23" s="1548" t="s">
        <v>372</v>
      </c>
      <c r="D23" s="1549" t="s">
        <v>372</v>
      </c>
      <c r="E23" s="1549" t="s">
        <v>372</v>
      </c>
      <c r="F23" s="1550" t="s">
        <v>372</v>
      </c>
      <c r="G23" s="739"/>
      <c r="H23" s="740"/>
      <c r="I23" s="1551"/>
      <c r="J23" s="1548">
        <v>491.24959999999999</v>
      </c>
      <c r="K23" s="1549">
        <v>509.27440000000001</v>
      </c>
      <c r="L23" s="1549">
        <v>529.95180000000005</v>
      </c>
      <c r="M23" s="1550">
        <v>518.34379999999999</v>
      </c>
      <c r="N23" s="739">
        <v>9.9363999999999919</v>
      </c>
      <c r="O23" s="741">
        <v>1.9544168711942422E-2</v>
      </c>
      <c r="P23" s="1510"/>
      <c r="Q23" s="1548" t="s">
        <v>372</v>
      </c>
      <c r="R23" s="1549" t="s">
        <v>372</v>
      </c>
      <c r="S23" s="1549" t="s">
        <v>372</v>
      </c>
      <c r="T23" s="1550" t="s">
        <v>372</v>
      </c>
      <c r="U23" s="739" t="s">
        <v>372</v>
      </c>
      <c r="V23" s="741" t="s">
        <v>372</v>
      </c>
      <c r="W23" s="1510"/>
      <c r="X23" s="1547">
        <v>518.34379999999999</v>
      </c>
      <c r="Y23" s="1540"/>
      <c r="Z23" s="742">
        <v>9.9363999999999919</v>
      </c>
      <c r="AA23" s="741">
        <v>1.9544168711942422E-2</v>
      </c>
      <c r="AB23" s="1541"/>
      <c r="AC23" s="1541"/>
      <c r="AD23" s="1541"/>
      <c r="AE23" s="1541"/>
    </row>
    <row r="24" spans="1:31" s="724" customFormat="1">
      <c r="A24" s="1542" t="s">
        <v>333</v>
      </c>
      <c r="B24" s="1510"/>
      <c r="C24" s="1543" t="s">
        <v>372</v>
      </c>
      <c r="D24" s="1544" t="s">
        <v>372</v>
      </c>
      <c r="E24" s="1544" t="s">
        <v>372</v>
      </c>
      <c r="F24" s="1545" t="s">
        <v>372</v>
      </c>
      <c r="G24" s="739">
        <v>0</v>
      </c>
      <c r="H24" s="740" t="s">
        <v>372</v>
      </c>
      <c r="I24" s="1538"/>
      <c r="J24" s="1543" t="s">
        <v>372</v>
      </c>
      <c r="K24" s="1544" t="s">
        <v>372</v>
      </c>
      <c r="L24" s="1544" t="s">
        <v>372</v>
      </c>
      <c r="M24" s="1545" t="s">
        <v>372</v>
      </c>
      <c r="N24" s="739" t="s">
        <v>372</v>
      </c>
      <c r="O24" s="741" t="s">
        <v>372</v>
      </c>
      <c r="P24" s="1510"/>
      <c r="Q24" s="1543" t="s">
        <v>372</v>
      </c>
      <c r="R24" s="1544" t="s">
        <v>372</v>
      </c>
      <c r="S24" s="1544" t="s">
        <v>372</v>
      </c>
      <c r="T24" s="1545" t="s">
        <v>372</v>
      </c>
      <c r="U24" s="739" t="s">
        <v>372</v>
      </c>
      <c r="V24" s="741" t="s">
        <v>372</v>
      </c>
      <c r="W24" s="1510"/>
      <c r="X24" s="1547" t="s">
        <v>372</v>
      </c>
      <c r="Y24" s="1540"/>
      <c r="Z24" s="742" t="s">
        <v>372</v>
      </c>
      <c r="AA24" s="741" t="s">
        <v>372</v>
      </c>
      <c r="AB24" s="1541"/>
      <c r="AC24" s="1541"/>
      <c r="AD24" s="1541"/>
      <c r="AE24" s="1541"/>
    </row>
    <row r="25" spans="1:31" s="724" customFormat="1">
      <c r="A25" s="1542" t="s">
        <v>334</v>
      </c>
      <c r="B25" s="1510"/>
      <c r="C25" s="1543">
        <v>494.91500000000002</v>
      </c>
      <c r="D25" s="1544">
        <v>501.80860000000001</v>
      </c>
      <c r="E25" s="1544" t="s">
        <v>372</v>
      </c>
      <c r="F25" s="1545">
        <v>497.32650000000001</v>
      </c>
      <c r="G25" s="739">
        <v>3.8965000000000032</v>
      </c>
      <c r="H25" s="740">
        <v>7.8967634720223945E-3</v>
      </c>
      <c r="I25" s="1538"/>
      <c r="J25" s="1543" t="s">
        <v>372</v>
      </c>
      <c r="K25" s="1544" t="s">
        <v>372</v>
      </c>
      <c r="L25" s="1544" t="s">
        <v>372</v>
      </c>
      <c r="M25" s="1545" t="s">
        <v>372</v>
      </c>
      <c r="N25" s="739" t="s">
        <v>372</v>
      </c>
      <c r="O25" s="741" t="s">
        <v>372</v>
      </c>
      <c r="P25" s="1510"/>
      <c r="Q25" s="1543">
        <v>498.31470000000002</v>
      </c>
      <c r="R25" s="1544">
        <v>517.42060000000004</v>
      </c>
      <c r="S25" s="1544" t="s">
        <v>372</v>
      </c>
      <c r="T25" s="1545">
        <v>509.93509999999998</v>
      </c>
      <c r="U25" s="739">
        <v>2.6744999999999663</v>
      </c>
      <c r="V25" s="741">
        <v>5.2724378751276557E-3</v>
      </c>
      <c r="W25" s="1510"/>
      <c r="X25" s="1547">
        <v>504.06790000000001</v>
      </c>
      <c r="Y25" s="1540"/>
      <c r="Z25" s="742">
        <v>3.2432000000000016</v>
      </c>
      <c r="AA25" s="741">
        <v>6.4757189491653211E-3</v>
      </c>
      <c r="AB25" s="1541"/>
      <c r="AC25" s="1541"/>
      <c r="AD25" s="1541"/>
      <c r="AE25" s="1541"/>
    </row>
    <row r="26" spans="1:31" s="724" customFormat="1">
      <c r="A26" s="1542" t="s">
        <v>335</v>
      </c>
      <c r="B26" s="1510"/>
      <c r="C26" s="1548">
        <v>518.13149999999996</v>
      </c>
      <c r="D26" s="1549">
        <v>521.60799999999995</v>
      </c>
      <c r="E26" s="1549">
        <v>497.62979999999999</v>
      </c>
      <c r="F26" s="1550">
        <v>516.13559999999995</v>
      </c>
      <c r="G26" s="739">
        <v>1.5788000000000011</v>
      </c>
      <c r="H26" s="740">
        <v>3.0682715688530315E-3</v>
      </c>
      <c r="I26" s="1538"/>
      <c r="J26" s="1548" t="s">
        <v>372</v>
      </c>
      <c r="K26" s="1549">
        <v>528</v>
      </c>
      <c r="L26" s="1549" t="s">
        <v>95</v>
      </c>
      <c r="M26" s="1550">
        <v>497.9948</v>
      </c>
      <c r="N26" s="739">
        <v>9.0898000000000252</v>
      </c>
      <c r="O26" s="741">
        <v>1.8592160031089877E-2</v>
      </c>
      <c r="P26" s="1510"/>
      <c r="Q26" s="1548" t="s">
        <v>372</v>
      </c>
      <c r="R26" s="1549" t="s">
        <v>372</v>
      </c>
      <c r="S26" s="1549" t="s">
        <v>372</v>
      </c>
      <c r="T26" s="1550" t="s">
        <v>372</v>
      </c>
      <c r="U26" s="739" t="s">
        <v>372</v>
      </c>
      <c r="V26" s="741" t="s">
        <v>372</v>
      </c>
      <c r="W26" s="1510"/>
      <c r="X26" s="1547">
        <v>513.31880000000001</v>
      </c>
      <c r="Y26" s="1511"/>
      <c r="Z26" s="742">
        <v>2.7451000000000363</v>
      </c>
      <c r="AA26" s="741">
        <v>5.3765009831099331E-3</v>
      </c>
      <c r="AB26" s="1541"/>
      <c r="AC26" s="1541"/>
      <c r="AD26" s="1541"/>
      <c r="AE26" s="1541"/>
    </row>
    <row r="27" spans="1:31" s="724" customFormat="1">
      <c r="A27" s="1542" t="s">
        <v>336</v>
      </c>
      <c r="B27" s="1510"/>
      <c r="C27" s="1548">
        <v>507.5949</v>
      </c>
      <c r="D27" s="1549">
        <v>513.69839999999999</v>
      </c>
      <c r="E27" s="1549" t="s">
        <v>372</v>
      </c>
      <c r="F27" s="1550">
        <v>512.22919999999999</v>
      </c>
      <c r="G27" s="739">
        <v>-2.9542999999999893</v>
      </c>
      <c r="H27" s="740">
        <v>-5.7344616044574526E-3</v>
      </c>
      <c r="I27" s="1538"/>
      <c r="J27" s="1548" t="s">
        <v>372</v>
      </c>
      <c r="K27" s="1549" t="s">
        <v>372</v>
      </c>
      <c r="L27" s="1549" t="s">
        <v>372</v>
      </c>
      <c r="M27" s="1550" t="s">
        <v>372</v>
      </c>
      <c r="N27" s="739" t="s">
        <v>372</v>
      </c>
      <c r="O27" s="741" t="s">
        <v>372</v>
      </c>
      <c r="P27" s="1510"/>
      <c r="Q27" s="1548">
        <v>691.57090000000005</v>
      </c>
      <c r="R27" s="1549">
        <v>572.97540000000004</v>
      </c>
      <c r="S27" s="1549">
        <v>572.97540000000004</v>
      </c>
      <c r="T27" s="1550">
        <v>588.83270000000005</v>
      </c>
      <c r="U27" s="739" t="s">
        <v>372</v>
      </c>
      <c r="V27" s="741" t="s">
        <v>372</v>
      </c>
      <c r="W27" s="1510"/>
      <c r="X27" s="1547">
        <v>515.56380000000001</v>
      </c>
      <c r="Y27" s="1511"/>
      <c r="Z27" s="742">
        <v>-2.8256999999999834</v>
      </c>
      <c r="AA27" s="741">
        <v>-5.4509205915628245E-3</v>
      </c>
      <c r="AB27" s="1541"/>
      <c r="AC27" s="1541"/>
      <c r="AD27" s="1541"/>
      <c r="AE27" s="1541"/>
    </row>
    <row r="28" spans="1:31" s="724" customFormat="1">
      <c r="A28" s="1542" t="s">
        <v>337</v>
      </c>
      <c r="B28" s="1510"/>
      <c r="C28" s="1543">
        <v>538.95309999999995</v>
      </c>
      <c r="D28" s="1544">
        <v>489.02690000000001</v>
      </c>
      <c r="E28" s="1544">
        <v>451.49009999999998</v>
      </c>
      <c r="F28" s="1545">
        <v>530.65099999999995</v>
      </c>
      <c r="G28" s="743">
        <v>0</v>
      </c>
      <c r="H28" s="740">
        <v>0</v>
      </c>
      <c r="I28" s="1538"/>
      <c r="J28" s="1543" t="s">
        <v>372</v>
      </c>
      <c r="K28" s="1544" t="s">
        <v>372</v>
      </c>
      <c r="L28" s="1544" t="s">
        <v>372</v>
      </c>
      <c r="M28" s="1545" t="s">
        <v>372</v>
      </c>
      <c r="N28" s="739" t="s">
        <v>372</v>
      </c>
      <c r="O28" s="741" t="s">
        <v>372</v>
      </c>
      <c r="P28" s="1510"/>
      <c r="Q28" s="1543">
        <v>587.71569999999997</v>
      </c>
      <c r="R28" s="1544">
        <v>540.95650000000001</v>
      </c>
      <c r="S28" s="1544">
        <v>573.90530000000001</v>
      </c>
      <c r="T28" s="1545">
        <v>566.48609999999996</v>
      </c>
      <c r="U28" s="739" t="s">
        <v>372</v>
      </c>
      <c r="V28" s="741" t="s">
        <v>372</v>
      </c>
      <c r="W28" s="1510"/>
      <c r="X28" s="1547">
        <v>532.45939999999996</v>
      </c>
      <c r="Y28" s="1511"/>
      <c r="Z28" s="742" t="s">
        <v>372</v>
      </c>
      <c r="AA28" s="741" t="s">
        <v>372</v>
      </c>
      <c r="AB28" s="1541"/>
      <c r="AC28" s="1541"/>
      <c r="AD28" s="1541"/>
      <c r="AE28" s="1541"/>
    </row>
    <row r="29" spans="1:31" s="724" customFormat="1">
      <c r="A29" s="1542" t="s">
        <v>338</v>
      </c>
      <c r="B29" s="1510"/>
      <c r="C29" s="1543" t="s">
        <v>372</v>
      </c>
      <c r="D29" s="1544" t="s">
        <v>372</v>
      </c>
      <c r="E29" s="1544" t="s">
        <v>372</v>
      </c>
      <c r="F29" s="1545" t="s">
        <v>372</v>
      </c>
      <c r="G29" s="739">
        <v>0</v>
      </c>
      <c r="H29" s="740">
        <v>0</v>
      </c>
      <c r="I29" s="1538"/>
      <c r="J29" s="1543" t="s">
        <v>372</v>
      </c>
      <c r="K29" s="1544" t="s">
        <v>372</v>
      </c>
      <c r="L29" s="1544" t="s">
        <v>372</v>
      </c>
      <c r="M29" s="1545" t="s">
        <v>372</v>
      </c>
      <c r="N29" s="739" t="s">
        <v>372</v>
      </c>
      <c r="O29" s="741" t="s">
        <v>372</v>
      </c>
      <c r="P29" s="1510"/>
      <c r="Q29" s="1543" t="s">
        <v>372</v>
      </c>
      <c r="R29" s="1544" t="s">
        <v>372</v>
      </c>
      <c r="S29" s="1544" t="s">
        <v>372</v>
      </c>
      <c r="T29" s="1545" t="s">
        <v>372</v>
      </c>
      <c r="U29" s="739" t="s">
        <v>372</v>
      </c>
      <c r="V29" s="741" t="s">
        <v>372</v>
      </c>
      <c r="W29" s="1510"/>
      <c r="X29" s="1547" t="s">
        <v>372</v>
      </c>
      <c r="Y29" s="1540"/>
      <c r="Z29" s="742" t="s">
        <v>372</v>
      </c>
      <c r="AA29" s="741" t="s">
        <v>372</v>
      </c>
      <c r="AB29" s="1541"/>
      <c r="AC29" s="1541"/>
      <c r="AD29" s="1541"/>
      <c r="AE29" s="1541"/>
    </row>
    <row r="30" spans="1:31" s="724" customFormat="1">
      <c r="A30" s="1542" t="s">
        <v>339</v>
      </c>
      <c r="B30" s="1510"/>
      <c r="C30" s="1543" t="s">
        <v>372</v>
      </c>
      <c r="D30" s="1544">
        <v>442.5711</v>
      </c>
      <c r="E30" s="1544" t="s">
        <v>372</v>
      </c>
      <c r="F30" s="1545">
        <v>442.5711</v>
      </c>
      <c r="G30" s="739">
        <v>-20.796800000000019</v>
      </c>
      <c r="H30" s="740">
        <v>-4.4881831477752376E-2</v>
      </c>
      <c r="I30" s="1538"/>
      <c r="J30" s="1543" t="s">
        <v>372</v>
      </c>
      <c r="K30" s="1544" t="s">
        <v>372</v>
      </c>
      <c r="L30" s="1544" t="s">
        <v>372</v>
      </c>
      <c r="M30" s="1545" t="s">
        <v>372</v>
      </c>
      <c r="N30" s="739" t="s">
        <v>372</v>
      </c>
      <c r="O30" s="741" t="s">
        <v>372</v>
      </c>
      <c r="P30" s="1510"/>
      <c r="Q30" s="1543" t="s">
        <v>372</v>
      </c>
      <c r="R30" s="1544">
        <v>320.00790000000001</v>
      </c>
      <c r="S30" s="1544" t="s">
        <v>372</v>
      </c>
      <c r="T30" s="1545">
        <v>320.00790000000001</v>
      </c>
      <c r="U30" s="739">
        <v>13.327200000000005</v>
      </c>
      <c r="V30" s="741">
        <v>4.3456272272758056E-2</v>
      </c>
      <c r="W30" s="1510"/>
      <c r="X30" s="1547">
        <v>417.38510000000002</v>
      </c>
      <c r="Y30" s="1540"/>
      <c r="Z30" s="742">
        <v>-13.784599999999955</v>
      </c>
      <c r="AA30" s="741">
        <v>-3.1970242806950377E-2</v>
      </c>
      <c r="AB30" s="1541"/>
      <c r="AC30" s="1541"/>
      <c r="AD30" s="1541"/>
      <c r="AE30" s="1541"/>
    </row>
    <row r="31" spans="1:31" s="724" customFormat="1">
      <c r="A31" s="1542" t="s">
        <v>340</v>
      </c>
      <c r="B31" s="1510"/>
      <c r="C31" s="1543" t="s">
        <v>372</v>
      </c>
      <c r="D31" s="1544">
        <v>388.51530000000002</v>
      </c>
      <c r="E31" s="1544" t="s">
        <v>504</v>
      </c>
      <c r="F31" s="1545" t="s">
        <v>504</v>
      </c>
      <c r="G31" s="739" t="s">
        <v>372</v>
      </c>
      <c r="H31" s="740" t="s">
        <v>372</v>
      </c>
      <c r="I31" s="1538"/>
      <c r="J31" s="1543" t="s">
        <v>372</v>
      </c>
      <c r="K31" s="1544" t="s">
        <v>372</v>
      </c>
      <c r="L31" s="1544" t="s">
        <v>372</v>
      </c>
      <c r="M31" s="1545" t="s">
        <v>372</v>
      </c>
      <c r="N31" s="739" t="s">
        <v>372</v>
      </c>
      <c r="O31" s="741" t="s">
        <v>372</v>
      </c>
      <c r="P31" s="1510"/>
      <c r="Q31" s="1543" t="s">
        <v>372</v>
      </c>
      <c r="R31" s="1544" t="s">
        <v>504</v>
      </c>
      <c r="S31" s="1544" t="s">
        <v>372</v>
      </c>
      <c r="T31" s="1545" t="s">
        <v>504</v>
      </c>
      <c r="U31" s="739" t="s">
        <v>372</v>
      </c>
      <c r="V31" s="741" t="s">
        <v>372</v>
      </c>
      <c r="W31" s="1510"/>
      <c r="X31" s="1547" t="s">
        <v>504</v>
      </c>
      <c r="Y31" s="1540"/>
      <c r="Z31" s="742" t="s">
        <v>372</v>
      </c>
      <c r="AA31" s="741" t="s">
        <v>372</v>
      </c>
      <c r="AB31" s="1541"/>
      <c r="AC31" s="1541"/>
      <c r="AD31" s="1541"/>
      <c r="AE31" s="1541"/>
    </row>
    <row r="32" spans="1:31" s="724" customFormat="1">
      <c r="A32" s="1542" t="s">
        <v>341</v>
      </c>
      <c r="B32" s="1510"/>
      <c r="C32" s="1543" t="s">
        <v>504</v>
      </c>
      <c r="D32" s="1549" t="s">
        <v>504</v>
      </c>
      <c r="E32" s="1549" t="s">
        <v>372</v>
      </c>
      <c r="F32" s="1550" t="s">
        <v>504</v>
      </c>
      <c r="G32" s="739" t="s">
        <v>372</v>
      </c>
      <c r="H32" s="740" t="s">
        <v>372</v>
      </c>
      <c r="I32" s="1538"/>
      <c r="J32" s="1543" t="s">
        <v>372</v>
      </c>
      <c r="K32" s="1549" t="s">
        <v>372</v>
      </c>
      <c r="L32" s="1549" t="s">
        <v>372</v>
      </c>
      <c r="M32" s="1550" t="s">
        <v>372</v>
      </c>
      <c r="N32" s="739" t="s">
        <v>372</v>
      </c>
      <c r="O32" s="741" t="s">
        <v>372</v>
      </c>
      <c r="P32" s="1510"/>
      <c r="Q32" s="1543" t="s">
        <v>372</v>
      </c>
      <c r="R32" s="1549" t="s">
        <v>372</v>
      </c>
      <c r="S32" s="1549" t="s">
        <v>372</v>
      </c>
      <c r="T32" s="1550" t="s">
        <v>372</v>
      </c>
      <c r="U32" s="739" t="s">
        <v>372</v>
      </c>
      <c r="V32" s="741" t="s">
        <v>372</v>
      </c>
      <c r="W32" s="1510"/>
      <c r="X32" s="1547" t="s">
        <v>504</v>
      </c>
      <c r="Y32" s="1540"/>
      <c r="Z32" s="742" t="s">
        <v>372</v>
      </c>
      <c r="AA32" s="741" t="s">
        <v>372</v>
      </c>
      <c r="AB32" s="1541"/>
      <c r="AC32" s="1541"/>
      <c r="AD32" s="1541"/>
      <c r="AE32" s="1541"/>
    </row>
    <row r="33" spans="1:31" s="724" customFormat="1">
      <c r="A33" s="1542" t="s">
        <v>342</v>
      </c>
      <c r="B33" s="1510"/>
      <c r="C33" s="1543" t="s">
        <v>372</v>
      </c>
      <c r="D33" s="1549">
        <v>220.1386</v>
      </c>
      <c r="E33" s="1549" t="s">
        <v>372</v>
      </c>
      <c r="F33" s="1550">
        <v>220.1386</v>
      </c>
      <c r="G33" s="739">
        <v>0.52359999999998763</v>
      </c>
      <c r="H33" s="740">
        <v>2.3841723015276539E-3</v>
      </c>
      <c r="I33" s="1538"/>
      <c r="J33" s="1543" t="s">
        <v>372</v>
      </c>
      <c r="K33" s="1549" t="s">
        <v>372</v>
      </c>
      <c r="L33" s="1549" t="s">
        <v>372</v>
      </c>
      <c r="M33" s="1550" t="s">
        <v>372</v>
      </c>
      <c r="N33" s="739" t="s">
        <v>372</v>
      </c>
      <c r="O33" s="741" t="s">
        <v>372</v>
      </c>
      <c r="P33" s="1510"/>
      <c r="Q33" s="1543" t="s">
        <v>372</v>
      </c>
      <c r="R33" s="1549" t="s">
        <v>372</v>
      </c>
      <c r="S33" s="1549" t="s">
        <v>372</v>
      </c>
      <c r="T33" s="1550" t="s">
        <v>372</v>
      </c>
      <c r="U33" s="739" t="s">
        <v>372</v>
      </c>
      <c r="V33" s="741" t="s">
        <v>372</v>
      </c>
      <c r="W33" s="1510"/>
      <c r="X33" s="1547">
        <v>220.1386</v>
      </c>
      <c r="Y33" s="1540"/>
      <c r="Z33" s="742">
        <v>0.52359999999998763</v>
      </c>
      <c r="AA33" s="741">
        <v>2.3841723015276539E-3</v>
      </c>
      <c r="AB33" s="1541"/>
      <c r="AC33" s="1541"/>
      <c r="AD33" s="1541"/>
      <c r="AE33" s="1541"/>
    </row>
    <row r="34" spans="1:31" s="724" customFormat="1">
      <c r="A34" s="1542" t="s">
        <v>343</v>
      </c>
      <c r="B34" s="1510"/>
      <c r="C34" s="1543" t="s">
        <v>372</v>
      </c>
      <c r="D34" s="1549" t="s">
        <v>372</v>
      </c>
      <c r="E34" s="1549" t="s">
        <v>372</v>
      </c>
      <c r="F34" s="1550" t="s">
        <v>372</v>
      </c>
      <c r="G34" s="739"/>
      <c r="H34" s="740" t="s">
        <v>372</v>
      </c>
      <c r="I34" s="1538"/>
      <c r="J34" s="1543" t="s">
        <v>372</v>
      </c>
      <c r="K34" s="1549" t="s">
        <v>372</v>
      </c>
      <c r="L34" s="1549" t="s">
        <v>372</v>
      </c>
      <c r="M34" s="1550" t="s">
        <v>372</v>
      </c>
      <c r="N34" s="739" t="s">
        <v>372</v>
      </c>
      <c r="O34" s="741" t="s">
        <v>372</v>
      </c>
      <c r="P34" s="1510"/>
      <c r="Q34" s="1543" t="s">
        <v>372</v>
      </c>
      <c r="R34" s="1549" t="s">
        <v>372</v>
      </c>
      <c r="S34" s="1549" t="s">
        <v>372</v>
      </c>
      <c r="T34" s="1550" t="s">
        <v>372</v>
      </c>
      <c r="U34" s="739" t="s">
        <v>372</v>
      </c>
      <c r="V34" s="741" t="s">
        <v>372</v>
      </c>
      <c r="W34" s="1510"/>
      <c r="X34" s="1547" t="s">
        <v>372</v>
      </c>
      <c r="Y34" s="1540"/>
      <c r="Z34" s="742" t="s">
        <v>372</v>
      </c>
      <c r="AA34" s="741" t="s">
        <v>372</v>
      </c>
      <c r="AB34" s="1541"/>
      <c r="AC34" s="1541"/>
      <c r="AD34" s="1541"/>
      <c r="AE34" s="1541"/>
    </row>
    <row r="35" spans="1:31" s="724" customFormat="1">
      <c r="A35" s="1542" t="s">
        <v>344</v>
      </c>
      <c r="B35" s="1510"/>
      <c r="C35" s="1543" t="s">
        <v>372</v>
      </c>
      <c r="D35" s="1544">
        <v>361.66329999999999</v>
      </c>
      <c r="E35" s="1544">
        <v>170.73589999999999</v>
      </c>
      <c r="F35" s="1545">
        <v>264.77510000000001</v>
      </c>
      <c r="G35" s="739">
        <v>0</v>
      </c>
      <c r="H35" s="740">
        <v>0</v>
      </c>
      <c r="I35" s="1538"/>
      <c r="J35" s="1543" t="s">
        <v>372</v>
      </c>
      <c r="K35" s="1544" t="s">
        <v>372</v>
      </c>
      <c r="L35" s="1544" t="s">
        <v>372</v>
      </c>
      <c r="M35" s="1545" t="s">
        <v>372</v>
      </c>
      <c r="N35" s="739" t="s">
        <v>372</v>
      </c>
      <c r="O35" s="741" t="s">
        <v>372</v>
      </c>
      <c r="P35" s="1510"/>
      <c r="Q35" s="1543" t="s">
        <v>372</v>
      </c>
      <c r="R35" s="1544">
        <v>451.95119999999997</v>
      </c>
      <c r="S35" s="1544">
        <v>419.85910000000001</v>
      </c>
      <c r="T35" s="1545">
        <v>425.3313</v>
      </c>
      <c r="U35" s="739" t="s">
        <v>372</v>
      </c>
      <c r="V35" s="741" t="s">
        <v>372</v>
      </c>
      <c r="W35" s="1510"/>
      <c r="X35" s="1547">
        <v>388.43549999999999</v>
      </c>
      <c r="Y35" s="1511"/>
      <c r="Z35" s="742" t="s">
        <v>372</v>
      </c>
      <c r="AA35" s="741" t="s">
        <v>372</v>
      </c>
      <c r="AB35" s="1541"/>
      <c r="AC35" s="1541"/>
      <c r="AD35" s="1541"/>
      <c r="AE35" s="1541"/>
    </row>
    <row r="36" spans="1:31" s="724" customFormat="1">
      <c r="A36" s="1542" t="s">
        <v>345</v>
      </c>
      <c r="B36" s="1510"/>
      <c r="C36" s="1543">
        <v>484.91219999999998</v>
      </c>
      <c r="D36" s="1544">
        <v>492.91489999999999</v>
      </c>
      <c r="E36" s="1544" t="s">
        <v>372</v>
      </c>
      <c r="F36" s="1545">
        <v>487.54849999999999</v>
      </c>
      <c r="G36" s="739">
        <v>3.6216000000000008</v>
      </c>
      <c r="H36" s="740">
        <v>7.4837749255105557E-3</v>
      </c>
      <c r="I36" s="1538"/>
      <c r="J36" s="1543" t="s">
        <v>372</v>
      </c>
      <c r="K36" s="1544" t="s">
        <v>372</v>
      </c>
      <c r="L36" s="1544" t="s">
        <v>372</v>
      </c>
      <c r="M36" s="1545" t="s">
        <v>372</v>
      </c>
      <c r="N36" s="739" t="s">
        <v>372</v>
      </c>
      <c r="O36" s="741" t="s">
        <v>372</v>
      </c>
      <c r="P36" s="1510"/>
      <c r="Q36" s="1543">
        <v>534.57050000000004</v>
      </c>
      <c r="R36" s="1544">
        <v>520.87099999999998</v>
      </c>
      <c r="S36" s="1544" t="s">
        <v>372</v>
      </c>
      <c r="T36" s="1545">
        <v>528.97749999999996</v>
      </c>
      <c r="U36" s="739">
        <v>2.2306999999999562</v>
      </c>
      <c r="V36" s="741">
        <v>4.2348619868217696E-3</v>
      </c>
      <c r="W36" s="1510"/>
      <c r="X36" s="1547">
        <v>490.70979999999997</v>
      </c>
      <c r="Y36" s="1511"/>
      <c r="Z36" s="742">
        <v>3.5154999999999745</v>
      </c>
      <c r="AA36" s="741">
        <v>7.2158069172811867E-3</v>
      </c>
      <c r="AB36" s="1541"/>
      <c r="AC36" s="1541"/>
      <c r="AD36" s="1541"/>
      <c r="AE36" s="1541"/>
    </row>
    <row r="37" spans="1:31" s="724" customFormat="1">
      <c r="A37" s="1542" t="s">
        <v>346</v>
      </c>
      <c r="B37" s="1510"/>
      <c r="C37" s="1543" t="s">
        <v>372</v>
      </c>
      <c r="D37" s="1544">
        <v>476.81380000000001</v>
      </c>
      <c r="E37" s="1544">
        <v>479.75830000000002</v>
      </c>
      <c r="F37" s="1545">
        <v>478.78160000000003</v>
      </c>
      <c r="G37" s="739">
        <v>-0.22709999999995034</v>
      </c>
      <c r="H37" s="740">
        <v>-4.7410412378723343E-4</v>
      </c>
      <c r="I37" s="1538"/>
      <c r="J37" s="1543" t="s">
        <v>372</v>
      </c>
      <c r="K37" s="1544" t="s">
        <v>372</v>
      </c>
      <c r="L37" s="1544" t="s">
        <v>372</v>
      </c>
      <c r="M37" s="1545" t="s">
        <v>372</v>
      </c>
      <c r="N37" s="739" t="s">
        <v>372</v>
      </c>
      <c r="O37" s="741" t="s">
        <v>372</v>
      </c>
      <c r="P37" s="1510"/>
      <c r="Q37" s="1543" t="s">
        <v>372</v>
      </c>
      <c r="R37" s="1544">
        <v>448.45080000000002</v>
      </c>
      <c r="S37" s="1544">
        <v>461.53820000000002</v>
      </c>
      <c r="T37" s="1545">
        <v>458.03829999999999</v>
      </c>
      <c r="U37" s="739">
        <v>-0.21719999999999118</v>
      </c>
      <c r="V37" s="741">
        <v>-4.7397139805194222E-4</v>
      </c>
      <c r="W37" s="1510"/>
      <c r="X37" s="1547">
        <v>478.60770000000002</v>
      </c>
      <c r="Y37" s="1511"/>
      <c r="Z37" s="742">
        <v>-0.22699999999997544</v>
      </c>
      <c r="AA37" s="741">
        <v>-4.7406756444334786E-4</v>
      </c>
      <c r="AB37" s="1541"/>
      <c r="AC37" s="1541"/>
      <c r="AD37" s="1541"/>
      <c r="AE37" s="1541"/>
    </row>
    <row r="38" spans="1:31" s="724" customFormat="1">
      <c r="A38" s="1542" t="s">
        <v>347</v>
      </c>
      <c r="B38" s="1510"/>
      <c r="C38" s="1543">
        <v>490.23649999999998</v>
      </c>
      <c r="D38" s="1544">
        <v>483.73329999999999</v>
      </c>
      <c r="E38" s="1544" t="s">
        <v>372</v>
      </c>
      <c r="F38" s="1545">
        <v>487.37880000000001</v>
      </c>
      <c r="G38" s="739">
        <v>2.4712999999999852</v>
      </c>
      <c r="H38" s="740">
        <v>5.0964359181906449E-3</v>
      </c>
      <c r="I38" s="1538"/>
      <c r="J38" s="1543" t="s">
        <v>372</v>
      </c>
      <c r="K38" s="1544" t="s">
        <v>372</v>
      </c>
      <c r="L38" s="1544" t="s">
        <v>372</v>
      </c>
      <c r="M38" s="1545" t="s">
        <v>372</v>
      </c>
      <c r="N38" s="739" t="s">
        <v>372</v>
      </c>
      <c r="O38" s="741" t="s">
        <v>372</v>
      </c>
      <c r="P38" s="1510"/>
      <c r="Q38" s="1543">
        <v>468.9427</v>
      </c>
      <c r="R38" s="1544">
        <v>447.28640000000001</v>
      </c>
      <c r="S38" s="1544" t="s">
        <v>372</v>
      </c>
      <c r="T38" s="1545">
        <v>450.84440000000001</v>
      </c>
      <c r="U38" s="739">
        <v>10.913999999999987</v>
      </c>
      <c r="V38" s="741">
        <v>2.4808469703389457E-2</v>
      </c>
      <c r="W38" s="1510"/>
      <c r="X38" s="1547">
        <v>470.06610000000001</v>
      </c>
      <c r="Y38" s="1511"/>
      <c r="Z38" s="742">
        <v>6.47199999999998</v>
      </c>
      <c r="AA38" s="741">
        <v>1.3960488280588601E-2</v>
      </c>
      <c r="AB38" s="1509"/>
      <c r="AC38" s="1509"/>
      <c r="AD38" s="1509"/>
      <c r="AE38" s="1509"/>
    </row>
    <row r="39" spans="1:31" s="724" customFormat="1">
      <c r="A39" s="1542" t="s">
        <v>348</v>
      </c>
      <c r="B39" s="1510"/>
      <c r="C39" s="1543">
        <v>420.90499999999997</v>
      </c>
      <c r="D39" s="1544">
        <v>440.51679999999999</v>
      </c>
      <c r="E39" s="1544">
        <v>457.9907</v>
      </c>
      <c r="F39" s="1545">
        <v>451.73419999999999</v>
      </c>
      <c r="G39" s="739">
        <v>23.742999999999995</v>
      </c>
      <c r="H39" s="740">
        <v>5.5475439681937466E-2</v>
      </c>
      <c r="I39" s="1538"/>
      <c r="J39" s="1543" t="s">
        <v>372</v>
      </c>
      <c r="K39" s="1544" t="s">
        <v>372</v>
      </c>
      <c r="L39" s="1544" t="s">
        <v>372</v>
      </c>
      <c r="M39" s="1545" t="s">
        <v>372</v>
      </c>
      <c r="N39" s="739" t="s">
        <v>372</v>
      </c>
      <c r="O39" s="741" t="s">
        <v>372</v>
      </c>
      <c r="P39" s="1510"/>
      <c r="Q39" s="1543">
        <v>355.7894</v>
      </c>
      <c r="R39" s="1544">
        <v>406.91570000000002</v>
      </c>
      <c r="S39" s="1544">
        <v>409.21530000000001</v>
      </c>
      <c r="T39" s="1545">
        <v>408.49509999999998</v>
      </c>
      <c r="U39" s="739">
        <v>14.065399999999954</v>
      </c>
      <c r="V39" s="741">
        <v>3.5660093547722038E-2</v>
      </c>
      <c r="W39" s="1510"/>
      <c r="X39" s="1547">
        <v>420.4708</v>
      </c>
      <c r="Y39" s="1511"/>
      <c r="Z39" s="742">
        <v>16.745799999999974</v>
      </c>
      <c r="AA39" s="741">
        <v>4.1478233946374399E-2</v>
      </c>
      <c r="AB39" s="1541"/>
      <c r="AC39" s="1541"/>
      <c r="AD39" s="1541"/>
      <c r="AE39" s="1541"/>
    </row>
    <row r="40" spans="1:31" s="724" customFormat="1">
      <c r="A40" s="1542" t="s">
        <v>349</v>
      </c>
      <c r="B40" s="1510"/>
      <c r="C40" s="1543">
        <v>472.06819999999999</v>
      </c>
      <c r="D40" s="1544">
        <v>485.06020000000001</v>
      </c>
      <c r="E40" s="1544">
        <v>494.70710000000003</v>
      </c>
      <c r="F40" s="1545">
        <v>481.95119999999997</v>
      </c>
      <c r="G40" s="739">
        <v>2.8923999999999523</v>
      </c>
      <c r="H40" s="740">
        <v>6.0376722022430496E-3</v>
      </c>
      <c r="I40" s="1538"/>
      <c r="J40" s="1543" t="s">
        <v>372</v>
      </c>
      <c r="K40" s="1544" t="s">
        <v>372</v>
      </c>
      <c r="L40" s="1544" t="s">
        <v>372</v>
      </c>
      <c r="M40" s="1545" t="s">
        <v>372</v>
      </c>
      <c r="N40" s="739" t="s">
        <v>372</v>
      </c>
      <c r="O40" s="741" t="s">
        <v>372</v>
      </c>
      <c r="P40" s="1510"/>
      <c r="Q40" s="1543">
        <v>434.48020000000002</v>
      </c>
      <c r="R40" s="1544">
        <v>483.18639999999999</v>
      </c>
      <c r="S40" s="1544">
        <v>470.3766</v>
      </c>
      <c r="T40" s="1545">
        <v>475.2276</v>
      </c>
      <c r="U40" s="739">
        <v>28.051100000000019</v>
      </c>
      <c r="V40" s="741">
        <v>6.2729369723140582E-2</v>
      </c>
      <c r="W40" s="1510"/>
      <c r="X40" s="1547">
        <v>481.3963</v>
      </c>
      <c r="Y40" s="1511"/>
      <c r="Z40" s="742">
        <v>4.9685999999999808</v>
      </c>
      <c r="AA40" s="741">
        <v>1.0428864652495928E-2</v>
      </c>
      <c r="AB40" s="1541"/>
      <c r="AC40" s="1541"/>
      <c r="AD40" s="1541"/>
      <c r="AE40" s="1541"/>
    </row>
    <row r="41" spans="1:31" s="724" customFormat="1">
      <c r="A41" s="1542" t="s">
        <v>350</v>
      </c>
      <c r="B41" s="1510"/>
      <c r="C41" s="1543" t="s">
        <v>372</v>
      </c>
      <c r="D41" s="1544">
        <v>456.32870000000003</v>
      </c>
      <c r="E41" s="1544" t="s">
        <v>504</v>
      </c>
      <c r="F41" s="1545" t="s">
        <v>504</v>
      </c>
      <c r="G41" s="739" t="s">
        <v>372</v>
      </c>
      <c r="H41" s="740" t="s">
        <v>372</v>
      </c>
      <c r="I41" s="1538"/>
      <c r="J41" s="1543" t="s">
        <v>372</v>
      </c>
      <c r="K41" s="1544" t="s">
        <v>372</v>
      </c>
      <c r="L41" s="1544" t="s">
        <v>372</v>
      </c>
      <c r="M41" s="1545" t="s">
        <v>372</v>
      </c>
      <c r="N41" s="739" t="s">
        <v>372</v>
      </c>
      <c r="O41" s="741" t="s">
        <v>372</v>
      </c>
      <c r="P41" s="1510"/>
      <c r="Q41" s="1543" t="s">
        <v>372</v>
      </c>
      <c r="R41" s="1544" t="s">
        <v>372</v>
      </c>
      <c r="S41" s="1544" t="s">
        <v>504</v>
      </c>
      <c r="T41" s="1545" t="s">
        <v>504</v>
      </c>
      <c r="U41" s="739" t="s">
        <v>372</v>
      </c>
      <c r="V41" s="741" t="s">
        <v>372</v>
      </c>
      <c r="W41" s="1510"/>
      <c r="X41" s="1547" t="s">
        <v>504</v>
      </c>
      <c r="Y41" s="1511"/>
      <c r="Z41" s="742" t="s">
        <v>372</v>
      </c>
      <c r="AA41" s="741" t="s">
        <v>372</v>
      </c>
      <c r="AB41" s="1541"/>
      <c r="AC41" s="1541"/>
      <c r="AD41" s="1541"/>
      <c r="AE41" s="1541"/>
    </row>
    <row r="42" spans="1:31" s="724" customFormat="1">
      <c r="A42" s="1542" t="s">
        <v>351</v>
      </c>
      <c r="B42" s="1510"/>
      <c r="C42" s="1543" t="s">
        <v>372</v>
      </c>
      <c r="D42" s="1544">
        <v>501.13760000000002</v>
      </c>
      <c r="E42" s="1544">
        <v>490.2</v>
      </c>
      <c r="F42" s="1545">
        <v>492.54140000000001</v>
      </c>
      <c r="G42" s="739">
        <v>-5.5176000000000158</v>
      </c>
      <c r="H42" s="740">
        <v>-1.107820559411643E-2</v>
      </c>
      <c r="I42" s="1538"/>
      <c r="J42" s="1543" t="s">
        <v>372</v>
      </c>
      <c r="K42" s="1544" t="s">
        <v>372</v>
      </c>
      <c r="L42" s="1544" t="s">
        <v>372</v>
      </c>
      <c r="M42" s="1545" t="s">
        <v>372</v>
      </c>
      <c r="N42" s="739" t="s">
        <v>372</v>
      </c>
      <c r="O42" s="741" t="s">
        <v>372</v>
      </c>
      <c r="P42" s="1510"/>
      <c r="Q42" s="1543" t="s">
        <v>372</v>
      </c>
      <c r="R42" s="1544" t="s">
        <v>372</v>
      </c>
      <c r="S42" s="1544" t="s">
        <v>372</v>
      </c>
      <c r="T42" s="1545" t="s">
        <v>372</v>
      </c>
      <c r="U42" s="739" t="s">
        <v>372</v>
      </c>
      <c r="V42" s="741" t="s">
        <v>372</v>
      </c>
      <c r="W42" s="1510"/>
      <c r="X42" s="1547">
        <v>492.54140000000001</v>
      </c>
      <c r="Y42" s="1511"/>
      <c r="Z42" s="742">
        <v>-5.5176000000000158</v>
      </c>
      <c r="AA42" s="741">
        <v>-1.107820559411643E-2</v>
      </c>
      <c r="AB42" s="1541"/>
      <c r="AC42" s="1541"/>
      <c r="AD42" s="1541"/>
      <c r="AE42" s="1541"/>
    </row>
    <row r="43" spans="1:31" s="724" customFormat="1" ht="13.5" thickBot="1">
      <c r="A43" s="1552" t="s">
        <v>352</v>
      </c>
      <c r="B43" s="1510"/>
      <c r="C43" s="1553" t="s">
        <v>372</v>
      </c>
      <c r="D43" s="1554">
        <v>519.94619999999998</v>
      </c>
      <c r="E43" s="1554">
        <v>543.30650000000003</v>
      </c>
      <c r="F43" s="1555">
        <v>533.49009999999998</v>
      </c>
      <c r="G43" s="744">
        <v>8.1131000000000313</v>
      </c>
      <c r="H43" s="745">
        <v>1.544243467072226E-2</v>
      </c>
      <c r="I43" s="1538"/>
      <c r="J43" s="1553" t="s">
        <v>372</v>
      </c>
      <c r="K43" s="1554" t="s">
        <v>372</v>
      </c>
      <c r="L43" s="1554" t="s">
        <v>372</v>
      </c>
      <c r="M43" s="1555" t="s">
        <v>372</v>
      </c>
      <c r="N43" s="744" t="s">
        <v>372</v>
      </c>
      <c r="O43" s="746" t="s">
        <v>372</v>
      </c>
      <c r="P43" s="1510"/>
      <c r="Q43" s="1553" t="s">
        <v>372</v>
      </c>
      <c r="R43" s="1554">
        <v>552.04560000000004</v>
      </c>
      <c r="S43" s="1554" t="s">
        <v>372</v>
      </c>
      <c r="T43" s="1555">
        <v>552.04560000000004</v>
      </c>
      <c r="U43" s="744">
        <v>31.230000000000018</v>
      </c>
      <c r="V43" s="746">
        <v>5.9963641642070575E-2</v>
      </c>
      <c r="W43" s="1510"/>
      <c r="X43" s="1556">
        <v>534.5915</v>
      </c>
      <c r="Y43" s="1511"/>
      <c r="Z43" s="747">
        <v>9.485300000000052</v>
      </c>
      <c r="AA43" s="746">
        <v>1.8063584090227902E-2</v>
      </c>
      <c r="AB43" s="1509"/>
      <c r="AC43" s="1509"/>
      <c r="AD43" s="1509"/>
      <c r="AE43" s="1509"/>
    </row>
    <row r="44" spans="1:31">
      <c r="A44" s="1557" t="s">
        <v>401</v>
      </c>
    </row>
    <row r="55" spans="3:5" ht="15">
      <c r="D55" s="1509"/>
      <c r="E55" s="727"/>
    </row>
    <row r="59" spans="3:5" ht="20.85" customHeight="1">
      <c r="C59" s="712"/>
      <c r="D59" s="748" t="s">
        <v>426</v>
      </c>
    </row>
    <row r="60" spans="3:5">
      <c r="C60" s="715"/>
      <c r="D60" s="717"/>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C1" sqref="A1:XFD1048576"/>
    </sheetView>
  </sheetViews>
  <sheetFormatPr defaultRowHeight="12.75" outlineLevelCol="1"/>
  <cols>
    <col min="1" max="2" width="8.7109375" style="683" hidden="1" customWidth="1" outlineLevel="1"/>
    <col min="3" max="3" width="32" style="3" customWidth="1" collapsed="1"/>
    <col min="4" max="19" width="10.42578125" style="3" customWidth="1"/>
    <col min="20" max="16384" width="9.140625" style="3"/>
  </cols>
  <sheetData>
    <row r="1" spans="1:31" ht="53.1" customHeight="1">
      <c r="C1" s="1068" t="s">
        <v>416</v>
      </c>
      <c r="D1" s="1069"/>
      <c r="E1" s="1069"/>
      <c r="F1" s="1070"/>
      <c r="G1" s="1070"/>
      <c r="H1" s="1069"/>
      <c r="I1" s="1069"/>
      <c r="J1" s="1069"/>
      <c r="K1" s="1069"/>
      <c r="L1" s="1069"/>
      <c r="M1" s="1069"/>
      <c r="N1" s="1069"/>
      <c r="O1" s="1069"/>
      <c r="P1" s="1069"/>
      <c r="Q1" s="1069"/>
      <c r="R1" s="1069"/>
      <c r="S1" s="1071" t="s">
        <v>417</v>
      </c>
      <c r="U1" s="683">
        <v>0</v>
      </c>
      <c r="AE1" s="3">
        <v>0</v>
      </c>
    </row>
    <row r="2" spans="1:31" s="635" customFormat="1" ht="20.85" customHeight="1">
      <c r="A2" s="1129"/>
      <c r="B2" s="1129"/>
      <c r="C2" s="1072"/>
      <c r="D2" s="1073"/>
      <c r="E2" s="1073"/>
      <c r="F2" s="1074"/>
      <c r="G2" s="1074"/>
      <c r="H2" s="1073"/>
      <c r="I2" s="1073"/>
      <c r="J2" s="1073"/>
      <c r="K2" s="1073"/>
      <c r="L2" s="1073"/>
      <c r="M2" s="1073"/>
      <c r="N2" s="1073"/>
      <c r="O2" s="1073"/>
      <c r="P2" s="1073"/>
      <c r="Q2" s="1073"/>
      <c r="R2" s="1073"/>
      <c r="S2" s="1075" t="s">
        <v>541</v>
      </c>
      <c r="U2" s="1129"/>
    </row>
    <row r="3" spans="1:31" s="684" customFormat="1">
      <c r="C3" s="1130"/>
      <c r="Q3" s="1131" t="s">
        <v>543</v>
      </c>
      <c r="R3" s="1132" t="s">
        <v>418</v>
      </c>
      <c r="S3" s="1133">
        <v>45285</v>
      </c>
    </row>
    <row r="4" spans="1:31" s="684" customFormat="1">
      <c r="C4" s="1130"/>
      <c r="R4" s="1132" t="s">
        <v>419</v>
      </c>
      <c r="S4" s="1133">
        <v>45291</v>
      </c>
    </row>
    <row r="5" spans="1:31" ht="6.6" customHeight="1">
      <c r="C5" s="1076"/>
    </row>
    <row r="6" spans="1:31" ht="28.35" customHeight="1">
      <c r="C6" s="1665" t="s">
        <v>420</v>
      </c>
      <c r="D6" s="1665"/>
      <c r="E6" s="1665"/>
      <c r="F6" s="1665"/>
      <c r="G6" s="1665"/>
      <c r="H6" s="1665"/>
      <c r="I6" s="1665"/>
      <c r="J6" s="1665"/>
      <c r="K6" s="1665"/>
      <c r="L6" s="1665"/>
      <c r="M6" s="1665"/>
      <c r="N6" s="1665"/>
      <c r="O6" s="1665"/>
      <c r="P6" s="1665"/>
      <c r="Q6" s="1665"/>
      <c r="R6" s="1665"/>
      <c r="S6" s="1665"/>
    </row>
    <row r="7" spans="1:31" ht="5.85" customHeight="1">
      <c r="C7" s="1077"/>
      <c r="D7" s="1077"/>
      <c r="E7" s="1077"/>
      <c r="F7" s="1077"/>
      <c r="G7" s="1077"/>
      <c r="H7" s="1077"/>
      <c r="I7" s="1077"/>
      <c r="J7" s="1077"/>
      <c r="K7" s="1077"/>
      <c r="L7" s="1077"/>
      <c r="M7" s="1077"/>
      <c r="N7" s="1077"/>
      <c r="O7" s="1077"/>
      <c r="P7" s="1077"/>
      <c r="Q7" s="1078"/>
      <c r="R7" s="1077"/>
      <c r="S7" s="1077"/>
    </row>
    <row r="8" spans="1:31" ht="13.5" thickBot="1">
      <c r="A8" s="1134"/>
      <c r="B8" s="1134"/>
      <c r="C8" s="1077"/>
      <c r="D8" s="1077"/>
      <c r="E8" s="1077"/>
      <c r="F8" s="1077"/>
      <c r="G8" s="1077"/>
      <c r="H8" s="1077"/>
      <c r="I8" s="1077"/>
      <c r="J8" s="1077"/>
      <c r="K8" s="1077"/>
      <c r="L8" s="1077"/>
      <c r="M8" s="1077"/>
      <c r="N8" s="1077"/>
      <c r="O8" s="1077"/>
      <c r="P8" s="1077"/>
      <c r="Q8" s="1077"/>
      <c r="R8" s="1077"/>
      <c r="S8" s="1077"/>
    </row>
    <row r="9" spans="1:31" ht="18.75" thickBot="1">
      <c r="A9" s="1134"/>
      <c r="B9" s="1134"/>
      <c r="C9" s="1079" t="s">
        <v>376</v>
      </c>
      <c r="D9" s="1080"/>
      <c r="E9" s="1080"/>
      <c r="F9" s="1080"/>
      <c r="G9" s="1080"/>
      <c r="H9" s="1080"/>
      <c r="I9" s="1080"/>
      <c r="J9" s="1080"/>
      <c r="K9" s="1080"/>
      <c r="L9" s="1080"/>
      <c r="M9" s="1080"/>
      <c r="N9" s="1080"/>
      <c r="O9" s="1080"/>
      <c r="P9" s="1080"/>
      <c r="Q9" s="1080"/>
      <c r="R9" s="1081"/>
      <c r="S9" s="1077"/>
    </row>
    <row r="10" spans="1:31" ht="13.5" thickBot="1">
      <c r="A10" s="683" t="s">
        <v>378</v>
      </c>
      <c r="B10" s="683" t="s">
        <v>379</v>
      </c>
      <c r="C10" s="1082"/>
      <c r="D10" s="1083" t="s">
        <v>326</v>
      </c>
      <c r="E10" s="1084" t="s">
        <v>329</v>
      </c>
      <c r="F10" s="1084" t="s">
        <v>330</v>
      </c>
      <c r="G10" s="1084" t="s">
        <v>332</v>
      </c>
      <c r="H10" s="1084" t="s">
        <v>334</v>
      </c>
      <c r="I10" s="1084" t="s">
        <v>335</v>
      </c>
      <c r="J10" s="1084" t="s">
        <v>337</v>
      </c>
      <c r="K10" s="1084" t="s">
        <v>344</v>
      </c>
      <c r="L10" s="1084" t="s">
        <v>345</v>
      </c>
      <c r="M10" s="1084" t="s">
        <v>346</v>
      </c>
      <c r="N10" s="1084" t="s">
        <v>347</v>
      </c>
      <c r="O10" s="1084" t="s">
        <v>348</v>
      </c>
      <c r="P10" s="1085" t="s">
        <v>349</v>
      </c>
      <c r="Q10" s="1085" t="s">
        <v>352</v>
      </c>
      <c r="R10" s="1086" t="s">
        <v>377</v>
      </c>
      <c r="S10" s="1077"/>
    </row>
    <row r="11" spans="1:31" ht="14.25">
      <c r="C11" s="1087" t="s">
        <v>380</v>
      </c>
      <c r="D11" s="1088"/>
      <c r="E11" s="1089"/>
      <c r="F11" s="1089"/>
      <c r="G11" s="1089"/>
      <c r="H11" s="1089"/>
      <c r="I11" s="1089"/>
      <c r="J11" s="1089"/>
      <c r="K11" s="1089"/>
      <c r="L11" s="1089"/>
      <c r="M11" s="1089"/>
      <c r="N11" s="1089"/>
      <c r="O11" s="1089"/>
      <c r="P11" s="1089"/>
      <c r="Q11" s="1089"/>
      <c r="R11" s="1090"/>
      <c r="S11" s="1077"/>
    </row>
    <row r="12" spans="1:31">
      <c r="C12" s="1091" t="s">
        <v>381</v>
      </c>
      <c r="D12" s="1135">
        <v>60.08</v>
      </c>
      <c r="E12" s="1136">
        <v>100.6071</v>
      </c>
      <c r="F12" s="1136">
        <v>100.46</v>
      </c>
      <c r="G12" s="1136">
        <v>81.89</v>
      </c>
      <c r="H12" s="1136">
        <v>93.04</v>
      </c>
      <c r="I12" s="1136">
        <v>54.45</v>
      </c>
      <c r="J12" s="1136">
        <v>120.23</v>
      </c>
      <c r="K12" s="1136">
        <v>72</v>
      </c>
      <c r="L12" s="1136">
        <v>135.25</v>
      </c>
      <c r="M12" s="1136">
        <v>189.1233</v>
      </c>
      <c r="N12" s="1136" t="e">
        <v>#N/A</v>
      </c>
      <c r="O12" s="1136">
        <v>48.259599999999999</v>
      </c>
      <c r="P12" s="1137" t="e">
        <v>#N/A</v>
      </c>
      <c r="Q12" s="1137" t="e">
        <v>#N/A</v>
      </c>
      <c r="R12" s="1138">
        <v>96.5411</v>
      </c>
      <c r="S12" s="1077"/>
    </row>
    <row r="13" spans="1:31">
      <c r="A13" s="1139"/>
      <c r="B13" s="1139"/>
      <c r="C13" s="1092" t="s">
        <v>382</v>
      </c>
      <c r="D13" s="1140">
        <v>60.08</v>
      </c>
      <c r="E13" s="1141">
        <v>100.5917</v>
      </c>
      <c r="F13" s="1141">
        <v>95.31</v>
      </c>
      <c r="G13" s="1141">
        <v>82</v>
      </c>
      <c r="H13" s="1141">
        <v>93.7</v>
      </c>
      <c r="I13" s="1141">
        <v>54.45</v>
      </c>
      <c r="J13" s="1141">
        <v>120.23</v>
      </c>
      <c r="K13" s="1141">
        <v>72</v>
      </c>
      <c r="L13" s="1141">
        <v>135.25</v>
      </c>
      <c r="M13" s="1141">
        <v>189.21299999999999</v>
      </c>
      <c r="N13" s="1141" t="e">
        <v>#N/A</v>
      </c>
      <c r="O13" s="1141">
        <v>48.285699999999999</v>
      </c>
      <c r="P13" s="1142" t="e">
        <v>#N/A</v>
      </c>
      <c r="Q13" s="1142" t="e">
        <v>#N/A</v>
      </c>
      <c r="R13" s="1143">
        <v>95.474999999999994</v>
      </c>
      <c r="S13" s="1077"/>
    </row>
    <row r="14" spans="1:31">
      <c r="A14" s="1139"/>
      <c r="B14" s="1139"/>
      <c r="C14" s="1093" t="s">
        <v>383</v>
      </c>
      <c r="D14" s="1144">
        <v>0</v>
      </c>
      <c r="E14" s="1145">
        <v>1.5399999999999636E-2</v>
      </c>
      <c r="F14" s="1145">
        <v>5.1499999999999915</v>
      </c>
      <c r="G14" s="1145">
        <v>-0.10999999999999943</v>
      </c>
      <c r="H14" s="1145">
        <v>-0.65999999999999659</v>
      </c>
      <c r="I14" s="1145">
        <v>0</v>
      </c>
      <c r="J14" s="1145">
        <v>0</v>
      </c>
      <c r="K14" s="1145">
        <v>0</v>
      </c>
      <c r="L14" s="1145">
        <v>0</v>
      </c>
      <c r="M14" s="1145">
        <v>-8.9699999999993452E-2</v>
      </c>
      <c r="N14" s="1146" t="e">
        <v>#N/A</v>
      </c>
      <c r="O14" s="1145">
        <v>-2.6099999999999568E-2</v>
      </c>
      <c r="P14" s="1147"/>
      <c r="Q14" s="1148"/>
      <c r="R14" s="1149">
        <v>1.0661000000000058</v>
      </c>
      <c r="S14" s="1077"/>
    </row>
    <row r="15" spans="1:31">
      <c r="A15" s="1150"/>
      <c r="B15" s="1150"/>
      <c r="C15" s="1093" t="s">
        <v>384</v>
      </c>
      <c r="D15" s="1094">
        <v>62.232562090135701</v>
      </c>
      <c r="E15" s="1095">
        <v>104.21167772068063</v>
      </c>
      <c r="F15" s="1095">
        <v>104.05930738307312</v>
      </c>
      <c r="G15" s="1095">
        <v>84.823976523988236</v>
      </c>
      <c r="H15" s="1095">
        <v>96.373461665549712</v>
      </c>
      <c r="I15" s="1095">
        <v>56.400848964845032</v>
      </c>
      <c r="J15" s="1095">
        <v>124.5376321587386</v>
      </c>
      <c r="K15" s="1095">
        <v>74.579634994836397</v>
      </c>
      <c r="L15" s="1095">
        <v>140.09577268127254</v>
      </c>
      <c r="M15" s="1095">
        <v>195.89925948637418</v>
      </c>
      <c r="N15" s="1095"/>
      <c r="O15" s="1095">
        <v>49.988657680511203</v>
      </c>
      <c r="P15" s="1096"/>
      <c r="Q15" s="1096"/>
      <c r="R15" s="1097"/>
      <c r="S15" s="1077"/>
    </row>
    <row r="16" spans="1:31">
      <c r="A16" s="683" t="s">
        <v>378</v>
      </c>
      <c r="B16" s="683" t="s">
        <v>386</v>
      </c>
      <c r="C16" s="1098" t="s">
        <v>385</v>
      </c>
      <c r="D16" s="1099">
        <v>3.1</v>
      </c>
      <c r="E16" s="1100">
        <v>3.17</v>
      </c>
      <c r="F16" s="1100">
        <v>21.7</v>
      </c>
      <c r="G16" s="1100">
        <v>8.6</v>
      </c>
      <c r="H16" s="1100">
        <v>4.6100000000000003</v>
      </c>
      <c r="I16" s="1100">
        <v>18.399999999999999</v>
      </c>
      <c r="J16" s="1100">
        <v>10.62</v>
      </c>
      <c r="K16" s="1100">
        <v>8.94</v>
      </c>
      <c r="L16" s="1100">
        <v>3.14</v>
      </c>
      <c r="M16" s="1100">
        <v>11.6</v>
      </c>
      <c r="N16" s="1100">
        <v>0</v>
      </c>
      <c r="O16" s="1100">
        <v>6.13</v>
      </c>
      <c r="P16" s="1101"/>
      <c r="Q16" s="1102"/>
      <c r="R16" s="1103">
        <v>100.00999999999999</v>
      </c>
      <c r="S16" s="1077"/>
    </row>
    <row r="17" spans="1:19" ht="14.25">
      <c r="C17" s="1087" t="s">
        <v>387</v>
      </c>
      <c r="D17" s="1104"/>
      <c r="E17" s="1105"/>
      <c r="F17" s="1105"/>
      <c r="G17" s="1105"/>
      <c r="H17" s="1105"/>
      <c r="I17" s="1105"/>
      <c r="J17" s="1105"/>
      <c r="K17" s="1105"/>
      <c r="L17" s="1105"/>
      <c r="M17" s="1105"/>
      <c r="N17" s="1105"/>
      <c r="O17" s="1105"/>
      <c r="P17" s="1105"/>
      <c r="Q17" s="1105"/>
      <c r="R17" s="1106"/>
      <c r="S17" s="1077"/>
    </row>
    <row r="18" spans="1:19">
      <c r="C18" s="1091" t="s">
        <v>381</v>
      </c>
      <c r="D18" s="1135">
        <v>357.22</v>
      </c>
      <c r="E18" s="1136">
        <v>164.60220000000001</v>
      </c>
      <c r="F18" s="1136">
        <v>169.2</v>
      </c>
      <c r="G18" s="1136">
        <v>235.32</v>
      </c>
      <c r="H18" s="1136">
        <v>233.86</v>
      </c>
      <c r="I18" s="1136">
        <v>222.13</v>
      </c>
      <c r="J18" s="1136">
        <v>243.2</v>
      </c>
      <c r="K18" s="1136">
        <v>165</v>
      </c>
      <c r="L18" s="1136">
        <v>294</v>
      </c>
      <c r="M18" s="1136">
        <v>284.86270000000002</v>
      </c>
      <c r="N18" s="1136" t="e">
        <v>#N/A</v>
      </c>
      <c r="O18" s="1136">
        <v>394.92469999999997</v>
      </c>
      <c r="P18" s="1137"/>
      <c r="Q18" s="1137"/>
      <c r="R18" s="1138">
        <v>233.51329999999999</v>
      </c>
      <c r="S18" s="1077"/>
    </row>
    <row r="19" spans="1:19">
      <c r="A19" s="1139"/>
      <c r="B19" s="1139"/>
      <c r="C19" s="1092" t="s">
        <v>382</v>
      </c>
      <c r="D19" s="1140">
        <v>357.22</v>
      </c>
      <c r="E19" s="1141">
        <v>164.60220000000001</v>
      </c>
      <c r="F19" s="1141">
        <v>191.3</v>
      </c>
      <c r="G19" s="1141">
        <v>235.32</v>
      </c>
      <c r="H19" s="1141">
        <v>233.7</v>
      </c>
      <c r="I19" s="1141">
        <v>222.13</v>
      </c>
      <c r="J19" s="1141">
        <v>243.2</v>
      </c>
      <c r="K19" s="1141">
        <v>165</v>
      </c>
      <c r="L19" s="1141">
        <v>294</v>
      </c>
      <c r="M19" s="1141">
        <v>284.99779999999998</v>
      </c>
      <c r="N19" s="1141" t="e">
        <v>#N/A</v>
      </c>
      <c r="O19" s="1141">
        <v>395.13810000000001</v>
      </c>
      <c r="P19" s="1142"/>
      <c r="Q19" s="1142"/>
      <c r="R19" s="1143">
        <v>237.33709999999999</v>
      </c>
      <c r="S19" s="1077"/>
    </row>
    <row r="20" spans="1:19">
      <c r="A20" s="1139"/>
      <c r="B20" s="1139"/>
      <c r="C20" s="1093" t="s">
        <v>383</v>
      </c>
      <c r="D20" s="1144">
        <v>0</v>
      </c>
      <c r="E20" s="1146">
        <v>0</v>
      </c>
      <c r="F20" s="1145">
        <v>-22.100000000000023</v>
      </c>
      <c r="G20" s="1145">
        <v>0</v>
      </c>
      <c r="H20" s="1145">
        <v>0.16000000000002501</v>
      </c>
      <c r="I20" s="1145">
        <v>0</v>
      </c>
      <c r="J20" s="1145">
        <v>0</v>
      </c>
      <c r="K20" s="1145">
        <v>0</v>
      </c>
      <c r="L20" s="1145">
        <v>0</v>
      </c>
      <c r="M20" s="1145">
        <v>-0.1350999999999658</v>
      </c>
      <c r="N20" s="1146">
        <v>0</v>
      </c>
      <c r="O20" s="1145">
        <v>-0.21340000000003556</v>
      </c>
      <c r="P20" s="1147"/>
      <c r="Q20" s="1148"/>
      <c r="R20" s="1149">
        <v>-3.8238000000000056</v>
      </c>
      <c r="S20" s="1077"/>
    </row>
    <row r="21" spans="1:19">
      <c r="A21" s="1150"/>
      <c r="B21" s="1150"/>
      <c r="C21" s="1093" t="s">
        <v>384</v>
      </c>
      <c r="D21" s="1094">
        <v>152.97629728156815</v>
      </c>
      <c r="E21" s="1107">
        <v>70.489432507698709</v>
      </c>
      <c r="F21" s="1095">
        <v>72.458399585805182</v>
      </c>
      <c r="G21" s="1095">
        <v>100.77370325373329</v>
      </c>
      <c r="H21" s="1095">
        <v>100.14847120056973</v>
      </c>
      <c r="I21" s="1095">
        <v>95.125202718646008</v>
      </c>
      <c r="J21" s="1095">
        <v>104.14824337628734</v>
      </c>
      <c r="K21" s="1095">
        <v>70.659786830129164</v>
      </c>
      <c r="L21" s="1095">
        <v>125.90289289732107</v>
      </c>
      <c r="M21" s="1095">
        <v>121.98992519912144</v>
      </c>
      <c r="N21" s="1095"/>
      <c r="O21" s="1095">
        <v>169.1230007027437</v>
      </c>
      <c r="P21" s="1096"/>
      <c r="Q21" s="1096"/>
      <c r="R21" s="1097"/>
      <c r="S21" s="1077"/>
    </row>
    <row r="22" spans="1:19" ht="13.5" thickBot="1">
      <c r="C22" s="1108" t="s">
        <v>385</v>
      </c>
      <c r="D22" s="1109">
        <v>3.57</v>
      </c>
      <c r="E22" s="1110">
        <v>0</v>
      </c>
      <c r="F22" s="1110">
        <v>17.29</v>
      </c>
      <c r="G22" s="1110">
        <v>9.2799999999999994</v>
      </c>
      <c r="H22" s="1110">
        <v>11.3</v>
      </c>
      <c r="I22" s="1110">
        <v>27.46</v>
      </c>
      <c r="J22" s="1110">
        <v>9.18</v>
      </c>
      <c r="K22" s="1110">
        <v>6.31</v>
      </c>
      <c r="L22" s="1110">
        <v>2.77</v>
      </c>
      <c r="M22" s="1110">
        <v>8.49</v>
      </c>
      <c r="N22" s="1110">
        <v>0</v>
      </c>
      <c r="O22" s="1110">
        <v>4.3499999999999996</v>
      </c>
      <c r="P22" s="1111"/>
      <c r="Q22" s="1112"/>
      <c r="R22" s="1113">
        <v>100</v>
      </c>
      <c r="S22" s="1077"/>
    </row>
    <row r="23" spans="1:19" ht="13.5" thickBot="1">
      <c r="A23" s="1134"/>
      <c r="B23" s="1134"/>
      <c r="C23" s="1077"/>
      <c r="D23" s="1077"/>
      <c r="E23" s="1077"/>
      <c r="F23" s="1077"/>
      <c r="G23" s="1077"/>
      <c r="H23" s="1077"/>
      <c r="I23" s="1077"/>
      <c r="J23" s="1077"/>
      <c r="K23" s="1077"/>
      <c r="L23" s="1077"/>
      <c r="M23" s="1077"/>
      <c r="N23" s="1077"/>
      <c r="O23" s="1077"/>
      <c r="P23" s="1077"/>
      <c r="Q23" s="1077"/>
      <c r="R23" s="1077"/>
      <c r="S23" s="1077"/>
    </row>
    <row r="24" spans="1:19" ht="18.75" thickBot="1">
      <c r="A24" s="1134"/>
      <c r="B24" s="1134"/>
      <c r="C24" s="1114" t="s">
        <v>388</v>
      </c>
      <c r="D24" s="1080"/>
      <c r="E24" s="1080"/>
      <c r="F24" s="1080"/>
      <c r="G24" s="1080"/>
      <c r="H24" s="1080"/>
      <c r="I24" s="1080"/>
      <c r="J24" s="1080"/>
      <c r="K24" s="1080"/>
      <c r="L24" s="1080"/>
      <c r="M24" s="1080"/>
      <c r="N24" s="1080"/>
      <c r="O24" s="1080"/>
      <c r="P24" s="1080"/>
      <c r="Q24" s="1080"/>
      <c r="R24" s="1081"/>
      <c r="S24" s="1077"/>
    </row>
    <row r="25" spans="1:19" ht="13.5" thickBot="1">
      <c r="A25" s="683" t="s">
        <v>389</v>
      </c>
      <c r="B25" s="683" t="s">
        <v>390</v>
      </c>
      <c r="C25" s="1082"/>
      <c r="D25" s="1083" t="s">
        <v>326</v>
      </c>
      <c r="E25" s="1084" t="s">
        <v>329</v>
      </c>
      <c r="F25" s="1084" t="s">
        <v>330</v>
      </c>
      <c r="G25" s="1084" t="s">
        <v>332</v>
      </c>
      <c r="H25" s="1084" t="s">
        <v>334</v>
      </c>
      <c r="I25" s="1084" t="s">
        <v>335</v>
      </c>
      <c r="J25" s="1084" t="s">
        <v>337</v>
      </c>
      <c r="K25" s="1084" t="s">
        <v>344</v>
      </c>
      <c r="L25" s="1084" t="s">
        <v>345</v>
      </c>
      <c r="M25" s="1084" t="s">
        <v>346</v>
      </c>
      <c r="N25" s="1084" t="s">
        <v>347</v>
      </c>
      <c r="O25" s="1084" t="s">
        <v>348</v>
      </c>
      <c r="P25" s="1085" t="s">
        <v>349</v>
      </c>
      <c r="Q25" s="1085" t="s">
        <v>352</v>
      </c>
      <c r="R25" s="1086" t="s">
        <v>377</v>
      </c>
      <c r="S25" s="1077"/>
    </row>
    <row r="26" spans="1:19" ht="14.25">
      <c r="C26" s="1087" t="s">
        <v>391</v>
      </c>
      <c r="D26" s="1088"/>
      <c r="E26" s="1089"/>
      <c r="F26" s="1089"/>
      <c r="G26" s="1089"/>
      <c r="H26" s="1089"/>
      <c r="I26" s="1089"/>
      <c r="J26" s="1089"/>
      <c r="K26" s="1089"/>
      <c r="L26" s="1089"/>
      <c r="M26" s="1089"/>
      <c r="N26" s="1089"/>
      <c r="O26" s="1089"/>
      <c r="P26" s="1089"/>
      <c r="Q26" s="1089"/>
      <c r="R26" s="1090"/>
      <c r="S26" s="1077"/>
    </row>
    <row r="27" spans="1:19">
      <c r="C27" s="1091" t="s">
        <v>392</v>
      </c>
      <c r="D27" s="1135">
        <v>4.63</v>
      </c>
      <c r="E27" s="1136"/>
      <c r="F27" s="1136"/>
      <c r="G27" s="1136">
        <v>2.4900000000000002</v>
      </c>
      <c r="H27" s="1136">
        <v>3.21</v>
      </c>
      <c r="I27" s="1136">
        <v>3.35</v>
      </c>
      <c r="J27" s="1136">
        <v>3.44</v>
      </c>
      <c r="K27" s="1136"/>
      <c r="L27" s="1136">
        <v>2.72</v>
      </c>
      <c r="M27" s="1136" t="s">
        <v>372</v>
      </c>
      <c r="N27" s="1136">
        <v>2.86</v>
      </c>
      <c r="O27" s="1136"/>
      <c r="P27" s="1137"/>
      <c r="Q27" s="1137">
        <v>2.5827</v>
      </c>
      <c r="R27" s="1138">
        <v>3.1478000000000002</v>
      </c>
      <c r="S27" s="1077"/>
    </row>
    <row r="28" spans="1:19">
      <c r="A28" s="1139"/>
      <c r="B28" s="1139"/>
      <c r="C28" s="1092" t="s">
        <v>382</v>
      </c>
      <c r="D28" s="1140">
        <v>4.63</v>
      </c>
      <c r="E28" s="1115"/>
      <c r="F28" s="1116"/>
      <c r="G28" s="1116">
        <v>2.4900000000000002</v>
      </c>
      <c r="H28" s="1116">
        <v>3.21</v>
      </c>
      <c r="I28" s="1116">
        <v>3.35</v>
      </c>
      <c r="J28" s="1116">
        <v>3.44</v>
      </c>
      <c r="K28" s="1116"/>
      <c r="L28" s="1116">
        <v>2.72</v>
      </c>
      <c r="M28" s="1116" t="s">
        <v>372</v>
      </c>
      <c r="N28" s="1116">
        <v>2.86</v>
      </c>
      <c r="O28" s="1116"/>
      <c r="P28" s="1117"/>
      <c r="Q28" s="1117">
        <v>2.5017</v>
      </c>
      <c r="R28" s="1143">
        <v>3.1440999999999999</v>
      </c>
      <c r="S28" s="1077"/>
    </row>
    <row r="29" spans="1:19">
      <c r="A29" s="1139"/>
      <c r="B29" s="1139"/>
      <c r="C29" s="1093" t="s">
        <v>383</v>
      </c>
      <c r="D29" s="1144">
        <v>0</v>
      </c>
      <c r="E29" s="1146"/>
      <c r="F29" s="1145"/>
      <c r="G29" s="1145">
        <v>0</v>
      </c>
      <c r="H29" s="1145">
        <v>0</v>
      </c>
      <c r="I29" s="1145">
        <v>0</v>
      </c>
      <c r="J29" s="1145">
        <v>0</v>
      </c>
      <c r="K29" s="1145"/>
      <c r="L29" s="1145">
        <v>0</v>
      </c>
      <c r="M29" s="1145" t="e">
        <v>#VALUE!</v>
      </c>
      <c r="N29" s="1145">
        <v>0</v>
      </c>
      <c r="O29" s="1146"/>
      <c r="P29" s="1148"/>
      <c r="Q29" s="1147">
        <v>8.0999999999999961E-2</v>
      </c>
      <c r="R29" s="1149">
        <v>3.7000000000002586E-3</v>
      </c>
      <c r="S29" s="1077"/>
    </row>
    <row r="30" spans="1:19">
      <c r="A30" s="1150"/>
      <c r="B30" s="1150"/>
      <c r="C30" s="1093" t="s">
        <v>384</v>
      </c>
      <c r="D30" s="1094">
        <v>147.08685431094733</v>
      </c>
      <c r="E30" s="1107"/>
      <c r="F30" s="1095"/>
      <c r="G30" s="1095">
        <v>79.10286549336044</v>
      </c>
      <c r="H30" s="1095">
        <v>101.97598322638032</v>
      </c>
      <c r="I30" s="1095">
        <v>106.42353389668975</v>
      </c>
      <c r="J30" s="1095">
        <v>109.28267361331723</v>
      </c>
      <c r="K30" s="1095"/>
      <c r="L30" s="1095">
        <v>86.409555880297347</v>
      </c>
      <c r="M30" s="1095" t="e">
        <v>#VALUE!</v>
      </c>
      <c r="N30" s="1095">
        <v>90.857106550606773</v>
      </c>
      <c r="O30" s="1095"/>
      <c r="P30" s="1096"/>
      <c r="Q30" s="1096">
        <v>82.04777940148675</v>
      </c>
      <c r="R30" s="1118"/>
      <c r="S30" s="1077"/>
    </row>
    <row r="31" spans="1:19">
      <c r="A31" s="683" t="s">
        <v>389</v>
      </c>
      <c r="B31" s="683" t="s">
        <v>393</v>
      </c>
      <c r="C31" s="1098" t="s">
        <v>385</v>
      </c>
      <c r="D31" s="1099">
        <v>5.45</v>
      </c>
      <c r="E31" s="1100"/>
      <c r="F31" s="1100">
        <v>0</v>
      </c>
      <c r="G31" s="1100">
        <v>20.34</v>
      </c>
      <c r="H31" s="1100">
        <v>7.69</v>
      </c>
      <c r="I31" s="1100">
        <v>44.62</v>
      </c>
      <c r="J31" s="1100">
        <v>7.21</v>
      </c>
      <c r="K31" s="1100"/>
      <c r="L31" s="1100">
        <v>5.73</v>
      </c>
      <c r="M31" s="1100">
        <v>0</v>
      </c>
      <c r="N31" s="1100">
        <v>4.37</v>
      </c>
      <c r="O31" s="1100"/>
      <c r="P31" s="1101"/>
      <c r="Q31" s="1102">
        <v>4.59</v>
      </c>
      <c r="R31" s="1103">
        <v>100</v>
      </c>
      <c r="S31" s="1077"/>
    </row>
    <row r="32" spans="1:19" ht="14.25">
      <c r="C32" s="1087" t="s">
        <v>394</v>
      </c>
      <c r="D32" s="1104"/>
      <c r="E32" s="1105"/>
      <c r="F32" s="1105"/>
      <c r="G32" s="1105"/>
      <c r="H32" s="1105"/>
      <c r="I32" s="1105"/>
      <c r="J32" s="1105"/>
      <c r="K32" s="1105"/>
      <c r="L32" s="1105"/>
      <c r="M32" s="1105"/>
      <c r="N32" s="1105"/>
      <c r="O32" s="1105"/>
      <c r="P32" s="1105"/>
      <c r="Q32" s="1105"/>
      <c r="R32" s="1106"/>
      <c r="S32" s="1077"/>
    </row>
    <row r="33" spans="1:19">
      <c r="C33" s="1091" t="s">
        <v>392</v>
      </c>
      <c r="D33" s="1135">
        <v>4.43</v>
      </c>
      <c r="E33" s="1136"/>
      <c r="F33" s="1136">
        <v>4.57</v>
      </c>
      <c r="G33" s="1136">
        <v>2.37</v>
      </c>
      <c r="H33" s="1136" t="e">
        <v>#N/A</v>
      </c>
      <c r="I33" s="1136">
        <v>3.15</v>
      </c>
      <c r="J33" s="1136">
        <v>3.66</v>
      </c>
      <c r="K33" s="1136"/>
      <c r="L33" s="1136">
        <v>2</v>
      </c>
      <c r="M33" s="1136"/>
      <c r="N33" s="1136">
        <v>2.42</v>
      </c>
      <c r="O33" s="1136"/>
      <c r="P33" s="1137"/>
      <c r="Q33" s="1137">
        <v>2.5301999999999998</v>
      </c>
      <c r="R33" s="1138">
        <v>3.3508</v>
      </c>
      <c r="S33" s="1077"/>
    </row>
    <row r="34" spans="1:19">
      <c r="A34" s="1139"/>
      <c r="B34" s="1139"/>
      <c r="C34" s="1092" t="s">
        <v>382</v>
      </c>
      <c r="D34" s="1140">
        <v>4.43</v>
      </c>
      <c r="E34" s="1141"/>
      <c r="F34" s="1141">
        <v>4.57</v>
      </c>
      <c r="G34" s="1141">
        <v>2.37</v>
      </c>
      <c r="H34" s="1141" t="e">
        <v>#N/A</v>
      </c>
      <c r="I34" s="1141">
        <v>3.15</v>
      </c>
      <c r="J34" s="1141">
        <v>3.66</v>
      </c>
      <c r="K34" s="1141"/>
      <c r="L34" s="1141">
        <v>2</v>
      </c>
      <c r="M34" s="1141"/>
      <c r="N34" s="1141">
        <v>2.42</v>
      </c>
      <c r="O34" s="1141"/>
      <c r="P34" s="1142"/>
      <c r="Q34" s="1142">
        <v>2.1753999999999998</v>
      </c>
      <c r="R34" s="1143">
        <v>3.3384999999999998</v>
      </c>
      <c r="S34" s="1077"/>
    </row>
    <row r="35" spans="1:19">
      <c r="A35" s="1139"/>
      <c r="B35" s="1139"/>
      <c r="C35" s="1093" t="s">
        <v>383</v>
      </c>
      <c r="D35" s="1144">
        <v>0</v>
      </c>
      <c r="E35" s="1146"/>
      <c r="F35" s="1145">
        <v>0</v>
      </c>
      <c r="G35" s="1145">
        <v>0</v>
      </c>
      <c r="H35" s="1145" t="e">
        <v>#N/A</v>
      </c>
      <c r="I35" s="1145">
        <v>0</v>
      </c>
      <c r="J35" s="1145">
        <v>0</v>
      </c>
      <c r="K35" s="1145"/>
      <c r="L35" s="1145">
        <v>0</v>
      </c>
      <c r="M35" s="1145"/>
      <c r="N35" s="1145">
        <v>0</v>
      </c>
      <c r="O35" s="1146"/>
      <c r="P35" s="1148"/>
      <c r="Q35" s="1147">
        <v>0.3548</v>
      </c>
      <c r="R35" s="1149">
        <v>1.23000000000002E-2</v>
      </c>
      <c r="S35" s="1077"/>
    </row>
    <row r="36" spans="1:19">
      <c r="A36" s="1150"/>
      <c r="B36" s="1150"/>
      <c r="C36" s="1093" t="s">
        <v>384</v>
      </c>
      <c r="D36" s="1094">
        <v>132.20723409335082</v>
      </c>
      <c r="E36" s="1107"/>
      <c r="F36" s="1095">
        <v>136.38534081413394</v>
      </c>
      <c r="G36" s="1095">
        <v>70.729378058970994</v>
      </c>
      <c r="H36" s="1095" t="e">
        <v>#N/A</v>
      </c>
      <c r="I36" s="1095">
        <v>94.007401217619673</v>
      </c>
      <c r="J36" s="1095">
        <v>109.22764712904383</v>
      </c>
      <c r="K36" s="1095"/>
      <c r="L36" s="1095">
        <v>59.687238868329949</v>
      </c>
      <c r="M36" s="1095"/>
      <c r="N36" s="1095">
        <v>72.221559030679245</v>
      </c>
      <c r="O36" s="1095"/>
      <c r="P36" s="1096"/>
      <c r="Q36" s="1096">
        <v>75.510325892324218</v>
      </c>
      <c r="R36" s="1097"/>
      <c r="S36" s="1077"/>
    </row>
    <row r="37" spans="1:19">
      <c r="A37" s="683" t="s">
        <v>389</v>
      </c>
      <c r="B37" s="683" t="s">
        <v>395</v>
      </c>
      <c r="C37" s="1098" t="s">
        <v>385</v>
      </c>
      <c r="D37" s="1099">
        <v>2.85</v>
      </c>
      <c r="E37" s="1100"/>
      <c r="F37" s="1100">
        <v>25.17</v>
      </c>
      <c r="G37" s="1100">
        <v>24.15</v>
      </c>
      <c r="H37" s="1100">
        <v>0</v>
      </c>
      <c r="I37" s="1100">
        <v>21.5</v>
      </c>
      <c r="J37" s="1100">
        <v>16.48</v>
      </c>
      <c r="K37" s="1100"/>
      <c r="L37" s="1100">
        <v>4.92</v>
      </c>
      <c r="M37" s="1100"/>
      <c r="N37" s="1100">
        <v>1.46</v>
      </c>
      <c r="O37" s="1100"/>
      <c r="P37" s="1101"/>
      <c r="Q37" s="1102">
        <v>3.47</v>
      </c>
      <c r="R37" s="1103">
        <v>100</v>
      </c>
      <c r="S37" s="1077"/>
    </row>
    <row r="38" spans="1:19" ht="14.25">
      <c r="C38" s="1087" t="s">
        <v>396</v>
      </c>
      <c r="D38" s="1104"/>
      <c r="E38" s="1105"/>
      <c r="F38" s="1105"/>
      <c r="G38" s="1105"/>
      <c r="H38" s="1105"/>
      <c r="I38" s="1105"/>
      <c r="J38" s="1105"/>
      <c r="K38" s="1105"/>
      <c r="L38" s="1105"/>
      <c r="M38" s="1105"/>
      <c r="N38" s="1105"/>
      <c r="O38" s="1105"/>
      <c r="P38" s="1105"/>
      <c r="Q38" s="1105"/>
      <c r="R38" s="1106"/>
      <c r="S38" s="1077"/>
    </row>
    <row r="39" spans="1:19">
      <c r="C39" s="1091" t="s">
        <v>392</v>
      </c>
      <c r="D39" s="1135">
        <v>3.13</v>
      </c>
      <c r="E39" s="1136"/>
      <c r="F39" s="1136">
        <v>2.42</v>
      </c>
      <c r="G39" s="1136">
        <v>2.33</v>
      </c>
      <c r="H39" s="1136" t="e">
        <v>#N/A</v>
      </c>
      <c r="I39" s="1136">
        <v>3.23</v>
      </c>
      <c r="J39" s="1136">
        <v>2.94</v>
      </c>
      <c r="K39" s="1136"/>
      <c r="L39" s="1136">
        <v>2.33</v>
      </c>
      <c r="M39" s="1136"/>
      <c r="N39" s="1136">
        <v>2.4900000000000002</v>
      </c>
      <c r="O39" s="1136"/>
      <c r="P39" s="1137"/>
      <c r="Q39" s="1137">
        <v>2.3386999999999998</v>
      </c>
      <c r="R39" s="1138">
        <v>2.7747000000000002</v>
      </c>
      <c r="S39" s="1077"/>
    </row>
    <row r="40" spans="1:19">
      <c r="A40" s="1139"/>
      <c r="B40" s="1139"/>
      <c r="C40" s="1092" t="s">
        <v>382</v>
      </c>
      <c r="D40" s="1140">
        <v>3.13</v>
      </c>
      <c r="E40" s="1141"/>
      <c r="F40" s="1141">
        <v>2.42</v>
      </c>
      <c r="G40" s="1141">
        <v>2.33</v>
      </c>
      <c r="H40" s="1141" t="e">
        <v>#N/A</v>
      </c>
      <c r="I40" s="1141">
        <v>3.23</v>
      </c>
      <c r="J40" s="1141">
        <v>2.94</v>
      </c>
      <c r="K40" s="1141"/>
      <c r="L40" s="1141">
        <v>2.33</v>
      </c>
      <c r="M40" s="1141"/>
      <c r="N40" s="1141">
        <v>2.4900000000000002</v>
      </c>
      <c r="O40" s="1141"/>
      <c r="P40" s="1142"/>
      <c r="Q40" s="1142">
        <v>1.9641</v>
      </c>
      <c r="R40" s="1143">
        <v>2.7631999999999999</v>
      </c>
      <c r="S40" s="1077"/>
    </row>
    <row r="41" spans="1:19">
      <c r="A41" s="1139"/>
      <c r="B41" s="1139"/>
      <c r="C41" s="1093" t="s">
        <v>383</v>
      </c>
      <c r="D41" s="1144">
        <v>0</v>
      </c>
      <c r="E41" s="1146"/>
      <c r="F41" s="1145">
        <v>0</v>
      </c>
      <c r="G41" s="1145">
        <v>0</v>
      </c>
      <c r="H41" s="1145" t="e">
        <v>#N/A</v>
      </c>
      <c r="I41" s="1145">
        <v>0</v>
      </c>
      <c r="J41" s="1145">
        <v>0</v>
      </c>
      <c r="K41" s="1145"/>
      <c r="L41" s="1145">
        <v>0</v>
      </c>
      <c r="M41" s="1145"/>
      <c r="N41" s="1145">
        <v>0</v>
      </c>
      <c r="O41" s="1146"/>
      <c r="P41" s="1148"/>
      <c r="Q41" s="1147">
        <v>0.37459999999999982</v>
      </c>
      <c r="R41" s="1149">
        <v>1.1500000000000288E-2</v>
      </c>
      <c r="S41" s="1077"/>
    </row>
    <row r="42" spans="1:19">
      <c r="A42" s="1150"/>
      <c r="B42" s="1150"/>
      <c r="C42" s="1093" t="s">
        <v>384</v>
      </c>
      <c r="D42" s="1094">
        <v>112.80498792662269</v>
      </c>
      <c r="E42" s="1107"/>
      <c r="F42" s="1095">
        <v>87.216636032724253</v>
      </c>
      <c r="G42" s="1095">
        <v>83.973042130680795</v>
      </c>
      <c r="H42" s="1095" t="e">
        <v>#N/A</v>
      </c>
      <c r="I42" s="1095">
        <v>116.40898115111543</v>
      </c>
      <c r="J42" s="1095">
        <v>105.95740080008649</v>
      </c>
      <c r="K42" s="1095"/>
      <c r="L42" s="1095">
        <v>83.973042130680795</v>
      </c>
      <c r="M42" s="1095"/>
      <c r="N42" s="1095">
        <v>89.739431289869174</v>
      </c>
      <c r="O42" s="1095"/>
      <c r="P42" s="1096"/>
      <c r="Q42" s="1096">
        <v>84.286589541211654</v>
      </c>
      <c r="R42" s="1097"/>
      <c r="S42" s="1077"/>
    </row>
    <row r="43" spans="1:19" ht="13.5" thickBot="1">
      <c r="C43" s="1108" t="s">
        <v>385</v>
      </c>
      <c r="D43" s="1109">
        <v>5.14</v>
      </c>
      <c r="E43" s="1110"/>
      <c r="F43" s="1110">
        <v>25.14</v>
      </c>
      <c r="G43" s="1110">
        <v>14.29</v>
      </c>
      <c r="H43" s="1110">
        <v>0</v>
      </c>
      <c r="I43" s="1110">
        <v>32.54</v>
      </c>
      <c r="J43" s="1110">
        <v>13.84</v>
      </c>
      <c r="K43" s="1110"/>
      <c r="L43" s="1110">
        <v>3.79</v>
      </c>
      <c r="M43" s="1110"/>
      <c r="N43" s="1110">
        <v>2.1800000000000002</v>
      </c>
      <c r="O43" s="1110"/>
      <c r="P43" s="1111"/>
      <c r="Q43" s="1112">
        <v>3.09</v>
      </c>
      <c r="R43" s="1113">
        <v>100.01000000000002</v>
      </c>
      <c r="S43" s="1077"/>
    </row>
    <row r="44" spans="1:19" ht="13.5" thickBot="1">
      <c r="A44" s="1134" t="s">
        <v>397</v>
      </c>
      <c r="B44" s="1134" t="s">
        <v>398</v>
      </c>
      <c r="C44" s="1077"/>
      <c r="D44" s="1077"/>
      <c r="E44" s="1077"/>
      <c r="F44" s="1077"/>
      <c r="G44" s="1077"/>
      <c r="H44" s="1077"/>
      <c r="I44" s="1077"/>
      <c r="J44" s="1077"/>
      <c r="K44" s="1077"/>
      <c r="L44" s="1077"/>
      <c r="M44" s="1077"/>
      <c r="N44" s="1077"/>
      <c r="O44" s="1077"/>
      <c r="P44" s="1077"/>
      <c r="Q44" s="1077"/>
      <c r="R44" s="1077"/>
      <c r="S44" s="1077"/>
    </row>
    <row r="45" spans="1:19" ht="18.75" thickBot="1">
      <c r="A45" s="1134"/>
      <c r="B45" s="1134"/>
      <c r="C45" s="1079" t="s">
        <v>399</v>
      </c>
      <c r="D45" s="1080"/>
      <c r="E45" s="1080"/>
      <c r="F45" s="1080"/>
      <c r="G45" s="1080"/>
      <c r="H45" s="1080"/>
      <c r="I45" s="1080"/>
      <c r="J45" s="1080"/>
      <c r="K45" s="1080"/>
      <c r="L45" s="1080"/>
      <c r="M45" s="1080"/>
      <c r="N45" s="1080"/>
      <c r="O45" s="1080"/>
      <c r="P45" s="1080"/>
      <c r="Q45" s="1080"/>
      <c r="R45" s="1081"/>
      <c r="S45" s="1077"/>
    </row>
    <row r="46" spans="1:19" ht="13.5" thickBot="1">
      <c r="C46" s="1082"/>
      <c r="D46" s="1083" t="s">
        <v>326</v>
      </c>
      <c r="E46" s="1084" t="s">
        <v>329</v>
      </c>
      <c r="F46" s="1084" t="s">
        <v>330</v>
      </c>
      <c r="G46" s="1084" t="s">
        <v>332</v>
      </c>
      <c r="H46" s="1084" t="s">
        <v>334</v>
      </c>
      <c r="I46" s="1084" t="s">
        <v>335</v>
      </c>
      <c r="J46" s="1084" t="s">
        <v>337</v>
      </c>
      <c r="K46" s="1084" t="s">
        <v>344</v>
      </c>
      <c r="L46" s="1084" t="s">
        <v>345</v>
      </c>
      <c r="M46" s="1084" t="s">
        <v>346</v>
      </c>
      <c r="N46" s="1084" t="s">
        <v>347</v>
      </c>
      <c r="O46" s="1084" t="s">
        <v>348</v>
      </c>
      <c r="P46" s="1085" t="s">
        <v>349</v>
      </c>
      <c r="Q46" s="1085" t="s">
        <v>352</v>
      </c>
      <c r="R46" s="1086" t="s">
        <v>377</v>
      </c>
      <c r="S46" s="1077"/>
    </row>
    <row r="47" spans="1:19">
      <c r="C47" s="1119" t="s">
        <v>400</v>
      </c>
      <c r="D47" s="1120">
        <v>711.25</v>
      </c>
      <c r="E47" s="1121"/>
      <c r="F47" s="1122">
        <v>571</v>
      </c>
      <c r="G47" s="1122"/>
      <c r="H47" s="1122"/>
      <c r="I47" s="1122">
        <v>719.6</v>
      </c>
      <c r="J47" s="1122">
        <v>618</v>
      </c>
      <c r="K47" s="1121">
        <v>577.95000000000005</v>
      </c>
      <c r="L47" s="1121"/>
      <c r="M47" s="1121"/>
      <c r="N47" s="1121">
        <v>462.53</v>
      </c>
      <c r="O47" s="1121"/>
      <c r="P47" s="1121">
        <v>449.75</v>
      </c>
      <c r="Q47" s="1121"/>
      <c r="R47" s="1123">
        <v>633.09339999999997</v>
      </c>
      <c r="S47" s="1077"/>
    </row>
    <row r="48" spans="1:19">
      <c r="A48" s="1139"/>
      <c r="B48" s="1139"/>
      <c r="C48" s="1124" t="s">
        <v>382</v>
      </c>
      <c r="D48" s="1125">
        <v>711.25</v>
      </c>
      <c r="E48" s="1126"/>
      <c r="F48" s="1126">
        <v>569</v>
      </c>
      <c r="G48" s="1126"/>
      <c r="H48" s="1126"/>
      <c r="I48" s="1126">
        <v>717.5</v>
      </c>
      <c r="J48" s="1126">
        <v>618</v>
      </c>
      <c r="K48" s="1126">
        <v>577.95000000000005</v>
      </c>
      <c r="L48" s="1126"/>
      <c r="M48" s="1126"/>
      <c r="N48" s="1126">
        <v>469.92</v>
      </c>
      <c r="O48" s="1126"/>
      <c r="P48" s="1126">
        <v>450.37</v>
      </c>
      <c r="Q48" s="1127"/>
      <c r="R48" s="1128">
        <v>632.44159999999999</v>
      </c>
      <c r="S48" s="1077"/>
    </row>
    <row r="49" spans="1:19">
      <c r="A49" s="1139"/>
      <c r="B49" s="1139"/>
      <c r="C49" s="1093" t="s">
        <v>383</v>
      </c>
      <c r="D49" s="1144">
        <v>0</v>
      </c>
      <c r="E49" s="1146"/>
      <c r="F49" s="1145">
        <v>2</v>
      </c>
      <c r="G49" s="1145"/>
      <c r="H49" s="1145"/>
      <c r="I49" s="1145">
        <v>2.1000000000000227</v>
      </c>
      <c r="J49" s="1145">
        <v>0</v>
      </c>
      <c r="K49" s="1145">
        <v>0</v>
      </c>
      <c r="L49" s="1145"/>
      <c r="M49" s="1145"/>
      <c r="N49" s="1145">
        <v>-7.3900000000000432</v>
      </c>
      <c r="O49" s="1145"/>
      <c r="P49" s="1145">
        <v>-0.62000000000000455</v>
      </c>
      <c r="Q49" s="1148"/>
      <c r="R49" s="1149">
        <v>0.65179999999998017</v>
      </c>
      <c r="S49" s="1077"/>
    </row>
    <row r="50" spans="1:19">
      <c r="A50" s="1150"/>
      <c r="B50" s="1150"/>
      <c r="C50" s="1093" t="s">
        <v>384</v>
      </c>
      <c r="D50" s="1094">
        <v>112.345192668254</v>
      </c>
      <c r="E50" s="1095"/>
      <c r="F50" s="1095">
        <v>90.192063287976154</v>
      </c>
      <c r="G50" s="1095"/>
      <c r="H50" s="1095"/>
      <c r="I50" s="1095">
        <v>113.66411338358606</v>
      </c>
      <c r="J50" s="1095">
        <v>97.615928392240392</v>
      </c>
      <c r="K50" s="1095">
        <v>91.289847595947151</v>
      </c>
      <c r="L50" s="1095"/>
      <c r="M50" s="1095"/>
      <c r="N50" s="1095">
        <v>73.058730354794406</v>
      </c>
      <c r="O50" s="1095"/>
      <c r="P50" s="1095">
        <v>71.040070864741296</v>
      </c>
      <c r="Q50" s="1096"/>
      <c r="R50" s="1118"/>
      <c r="S50" s="1077"/>
    </row>
    <row r="51" spans="1:19" ht="13.5" thickBot="1">
      <c r="C51" s="1108" t="s">
        <v>385</v>
      </c>
      <c r="D51" s="1109">
        <v>7.99</v>
      </c>
      <c r="E51" s="1110"/>
      <c r="F51" s="1110">
        <v>7.91</v>
      </c>
      <c r="G51" s="1110"/>
      <c r="H51" s="1110"/>
      <c r="I51" s="1110">
        <v>28.82</v>
      </c>
      <c r="J51" s="1110">
        <v>15.97</v>
      </c>
      <c r="K51" s="1110">
        <v>37.450000000000003</v>
      </c>
      <c r="L51" s="1110"/>
      <c r="M51" s="1110"/>
      <c r="N51" s="1110">
        <v>1.48</v>
      </c>
      <c r="O51" s="1110"/>
      <c r="P51" s="1111">
        <v>0.37</v>
      </c>
      <c r="Q51" s="1112"/>
      <c r="R51" s="1113">
        <v>99.990000000000009</v>
      </c>
      <c r="S51" s="1077"/>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N21" sqref="N21"/>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667" t="s">
        <v>523</v>
      </c>
      <c r="B5" s="1667"/>
      <c r="C5" s="1667"/>
      <c r="D5" s="1667"/>
      <c r="E5" s="1667"/>
      <c r="F5" s="1667"/>
      <c r="H5" s="917" t="s">
        <v>267</v>
      </c>
      <c r="K5" s="3"/>
      <c r="L5" s="3"/>
      <c r="M5" s="3"/>
      <c r="N5" s="3"/>
      <c r="O5" s="3"/>
      <c r="P5" s="3"/>
    </row>
    <row r="6" spans="1:20" ht="15.75" customHeight="1" thickBot="1">
      <c r="A6" s="1668" t="s">
        <v>116</v>
      </c>
      <c r="B6" s="1670" t="s">
        <v>520</v>
      </c>
      <c r="C6" s="1671"/>
      <c r="D6" s="1672"/>
      <c r="E6" s="1673" t="s">
        <v>521</v>
      </c>
      <c r="F6" s="1675" t="s">
        <v>522</v>
      </c>
      <c r="K6" s="3"/>
      <c r="L6" s="3"/>
      <c r="M6" s="3"/>
      <c r="N6" s="3"/>
      <c r="O6" s="3"/>
      <c r="P6" s="3"/>
    </row>
    <row r="7" spans="1:20" ht="21" customHeight="1" thickBot="1">
      <c r="A7" s="1669"/>
      <c r="B7" s="1498" t="s">
        <v>254</v>
      </c>
      <c r="C7" s="1499" t="s">
        <v>257</v>
      </c>
      <c r="D7" s="918" t="s">
        <v>258</v>
      </c>
      <c r="E7" s="1674"/>
      <c r="F7" s="1676"/>
      <c r="K7"/>
      <c r="L7"/>
      <c r="M7"/>
      <c r="N7"/>
      <c r="O7"/>
      <c r="P7" s="3"/>
    </row>
    <row r="8" spans="1:20" ht="17.25" customHeight="1" thickBot="1">
      <c r="A8" s="919" t="s">
        <v>117</v>
      </c>
      <c r="B8" s="924">
        <v>10227.975</v>
      </c>
      <c r="C8" s="933">
        <v>5802.29</v>
      </c>
      <c r="D8" s="922">
        <f t="shared" ref="D8:D13" si="0">(C8/B8)*100</f>
        <v>56.7296067892227</v>
      </c>
      <c r="E8" s="921">
        <v>9485.91</v>
      </c>
      <c r="F8" s="922">
        <f t="shared" ref="F8:F13" si="1">((B8-E8)/E8)*100</f>
        <v>7.822812993165658</v>
      </c>
      <c r="H8" s="923" t="s">
        <v>118</v>
      </c>
      <c r="J8"/>
      <c r="K8"/>
      <c r="L8"/>
      <c r="M8"/>
      <c r="N8"/>
      <c r="O8"/>
      <c r="P8"/>
    </row>
    <row r="9" spans="1:20" ht="18" customHeight="1" thickBot="1">
      <c r="A9" s="919" t="s">
        <v>119</v>
      </c>
      <c r="B9" s="924">
        <v>43213</v>
      </c>
      <c r="C9" s="933">
        <v>12627</v>
      </c>
      <c r="D9" s="922">
        <f t="shared" si="0"/>
        <v>29.220373498715663</v>
      </c>
      <c r="E9" s="925">
        <v>33468</v>
      </c>
      <c r="F9" s="922">
        <f t="shared" si="1"/>
        <v>29.117365841998328</v>
      </c>
      <c r="H9" s="926">
        <f>B9-E9</f>
        <v>9745</v>
      </c>
      <c r="J9"/>
      <c r="K9"/>
      <c r="L9"/>
      <c r="M9"/>
      <c r="N9"/>
      <c r="O9"/>
      <c r="P9"/>
      <c r="Q9" s="897"/>
      <c r="R9" s="897"/>
      <c r="S9" s="897"/>
      <c r="T9" s="897"/>
    </row>
    <row r="10" spans="1:20" ht="15" customHeight="1" thickBot="1">
      <c r="A10" s="927" t="s">
        <v>249</v>
      </c>
      <c r="B10" s="924">
        <v>21654</v>
      </c>
      <c r="C10" s="933">
        <v>0</v>
      </c>
      <c r="D10" s="929">
        <f t="shared" si="0"/>
        <v>0</v>
      </c>
      <c r="E10" s="928">
        <v>11615</v>
      </c>
      <c r="F10" s="929">
        <f t="shared" si="1"/>
        <v>86.431338786052521</v>
      </c>
      <c r="J10"/>
      <c r="K10"/>
      <c r="L10"/>
      <c r="M10"/>
      <c r="N10"/>
      <c r="O10"/>
      <c r="P10"/>
      <c r="Q10" s="897"/>
      <c r="R10" s="897"/>
      <c r="S10" s="897"/>
      <c r="T10" s="897"/>
    </row>
    <row r="11" spans="1:20" ht="17.25" customHeight="1" thickBot="1">
      <c r="A11" s="919" t="s">
        <v>120</v>
      </c>
      <c r="B11" s="924">
        <v>245873.88500000001</v>
      </c>
      <c r="C11" s="930">
        <v>46799.381999999998</v>
      </c>
      <c r="D11" s="922">
        <f t="shared" si="0"/>
        <v>19.033896991541006</v>
      </c>
      <c r="E11" s="930">
        <v>213094.43900000001</v>
      </c>
      <c r="F11" s="922">
        <f t="shared" si="1"/>
        <v>15.382591002292648</v>
      </c>
      <c r="J11"/>
      <c r="K11"/>
      <c r="L11"/>
      <c r="M11"/>
      <c r="N11"/>
      <c r="O11"/>
      <c r="P11"/>
      <c r="Q11" s="897"/>
      <c r="R11" s="897"/>
      <c r="S11" s="897"/>
      <c r="T11" s="897"/>
    </row>
    <row r="12" spans="1:20" ht="15" customHeight="1" thickBot="1">
      <c r="A12" s="932" t="s">
        <v>121</v>
      </c>
      <c r="B12" s="924">
        <v>87383.22</v>
      </c>
      <c r="C12" s="933">
        <v>14000.385</v>
      </c>
      <c r="D12" s="922">
        <f t="shared" si="0"/>
        <v>16.021823182986392</v>
      </c>
      <c r="E12" s="933">
        <v>90909.37</v>
      </c>
      <c r="F12" s="922">
        <f t="shared" si="1"/>
        <v>-3.8787530922280009</v>
      </c>
      <c r="J12"/>
      <c r="K12"/>
      <c r="L12"/>
      <c r="M12"/>
      <c r="N12"/>
      <c r="O12"/>
      <c r="P12"/>
      <c r="Q12" s="897"/>
      <c r="R12" s="897"/>
      <c r="S12" s="897"/>
      <c r="T12" s="897"/>
    </row>
    <row r="13" spans="1:20" ht="15" customHeight="1" thickBot="1">
      <c r="A13" s="932" t="s">
        <v>122</v>
      </c>
      <c r="B13" s="924">
        <f>B11+B12</f>
        <v>333257.10499999998</v>
      </c>
      <c r="C13" s="933">
        <f>C11+C12</f>
        <v>60799.767</v>
      </c>
      <c r="D13" s="934">
        <f t="shared" si="0"/>
        <v>18.244102252523618</v>
      </c>
      <c r="E13" s="933">
        <f>E11+E12</f>
        <v>304003.80900000001</v>
      </c>
      <c r="F13" s="934">
        <f t="shared" si="1"/>
        <v>9.6226741685331874</v>
      </c>
      <c r="K13" s="3"/>
      <c r="L13" s="3"/>
      <c r="M13" s="3"/>
      <c r="N13" s="3"/>
      <c r="O13" s="3"/>
      <c r="P13" s="897"/>
      <c r="Q13" s="897"/>
      <c r="R13" s="897"/>
      <c r="S13" s="897"/>
      <c r="T13" s="897"/>
    </row>
    <row r="14" spans="1:20">
      <c r="E14" s="935"/>
      <c r="K14" s="3"/>
      <c r="L14" s="3"/>
      <c r="M14" s="3"/>
      <c r="N14" s="3"/>
      <c r="O14" s="3"/>
      <c r="P14" s="897"/>
      <c r="Q14" s="897"/>
      <c r="R14" s="897"/>
      <c r="S14" s="897"/>
      <c r="T14" s="897"/>
    </row>
    <row r="15" spans="1:20">
      <c r="K15" s="3"/>
      <c r="L15" s="3"/>
      <c r="M15" s="3"/>
      <c r="N15" s="3"/>
      <c r="O15" s="3"/>
      <c r="P15" s="897"/>
      <c r="Q15" s="897"/>
      <c r="R15" s="897"/>
      <c r="S15" s="897"/>
      <c r="T15" s="897"/>
    </row>
    <row r="16" spans="1:20" ht="15.75">
      <c r="A16" s="936" t="s">
        <v>250</v>
      </c>
      <c r="K16" s="3"/>
      <c r="L16" s="3"/>
      <c r="M16" s="3"/>
      <c r="N16" s="3"/>
      <c r="O16" s="3"/>
      <c r="P16" s="897"/>
      <c r="Q16" s="897"/>
      <c r="R16" s="897"/>
      <c r="S16" s="897"/>
      <c r="T16" s="897"/>
    </row>
    <row r="17" spans="1:20">
      <c r="I17"/>
      <c r="J17"/>
      <c r="K17"/>
      <c r="L17"/>
      <c r="M17" s="3"/>
      <c r="N17" s="3"/>
      <c r="O17" s="897"/>
      <c r="P17" s="897"/>
      <c r="Q17" s="897"/>
      <c r="R17" s="897"/>
      <c r="S17" s="897"/>
      <c r="T17" s="897"/>
    </row>
    <row r="18" spans="1:20" ht="33" customHeight="1" thickBot="1">
      <c r="A18" s="1667" t="s">
        <v>526</v>
      </c>
      <c r="B18" s="1667"/>
      <c r="C18" s="1667"/>
      <c r="D18" s="1667"/>
      <c r="E18" s="1667"/>
      <c r="F18" s="1667"/>
      <c r="I18"/>
      <c r="J18"/>
      <c r="K18"/>
      <c r="L18"/>
      <c r="M18" s="3"/>
      <c r="N18" s="3"/>
      <c r="O18" s="897"/>
      <c r="P18" s="897"/>
      <c r="Q18" s="897"/>
      <c r="R18" s="897"/>
      <c r="S18" s="897"/>
      <c r="T18" s="897"/>
    </row>
    <row r="19" spans="1:20" ht="16.5" customHeight="1" thickBot="1">
      <c r="A19" s="1677" t="s">
        <v>497</v>
      </c>
      <c r="B19" s="1670" t="s">
        <v>527</v>
      </c>
      <c r="C19" s="1671"/>
      <c r="D19" s="1672"/>
      <c r="E19" s="1673" t="s">
        <v>521</v>
      </c>
      <c r="F19" s="1675" t="s">
        <v>528</v>
      </c>
      <c r="I19"/>
      <c r="J19"/>
      <c r="K19"/>
      <c r="L19"/>
      <c r="M19" s="3"/>
      <c r="N19" s="3"/>
      <c r="O19" s="897"/>
      <c r="P19" s="897"/>
      <c r="Q19" s="897"/>
      <c r="R19" s="897"/>
      <c r="S19" s="897"/>
      <c r="T19" s="897"/>
    </row>
    <row r="20" spans="1:20" ht="21" customHeight="1" thickBot="1">
      <c r="A20" s="1678"/>
      <c r="B20" s="937" t="s">
        <v>254</v>
      </c>
      <c r="C20" s="937" t="s">
        <v>366</v>
      </c>
      <c r="D20" s="937" t="s">
        <v>367</v>
      </c>
      <c r="E20" s="1679"/>
      <c r="F20" s="1680"/>
      <c r="I20"/>
      <c r="J20"/>
      <c r="K20"/>
      <c r="L20"/>
      <c r="M20" s="3"/>
      <c r="N20" s="3"/>
      <c r="O20" s="897"/>
      <c r="P20" s="897"/>
      <c r="Q20" s="897"/>
      <c r="R20" s="897"/>
      <c r="S20" s="897"/>
      <c r="T20" s="897"/>
    </row>
    <row r="21" spans="1:20" ht="15.75" thickBot="1">
      <c r="A21" s="938" t="s">
        <v>117</v>
      </c>
      <c r="B21" s="924">
        <v>50542.050999999999</v>
      </c>
      <c r="C21" s="939">
        <v>0</v>
      </c>
      <c r="D21" s="940">
        <f t="shared" ref="D21:D26" si="2">(C21/B21)*100</f>
        <v>0</v>
      </c>
      <c r="E21" s="933">
        <v>60064.87</v>
      </c>
      <c r="F21" s="940">
        <f t="shared" ref="F21:F26" si="3">((B21-E21)/E21)*100</f>
        <v>-15.854223941548534</v>
      </c>
      <c r="H21" s="923" t="s">
        <v>124</v>
      </c>
      <c r="K21" s="3"/>
      <c r="L21" s="3"/>
      <c r="M21" s="3"/>
      <c r="N21" s="3"/>
      <c r="O21" s="897"/>
      <c r="P21" s="897"/>
      <c r="Q21" s="897"/>
      <c r="R21" s="897"/>
      <c r="S21" s="897"/>
      <c r="T21" s="897"/>
    </row>
    <row r="22" spans="1:20" ht="15.75" thickBot="1">
      <c r="A22" s="938" t="s">
        <v>119</v>
      </c>
      <c r="B22" s="924">
        <v>202679</v>
      </c>
      <c r="C22" s="939">
        <v>0</v>
      </c>
      <c r="D22" s="922">
        <f t="shared" si="2"/>
        <v>0</v>
      </c>
      <c r="E22" s="933">
        <v>161209.91800000001</v>
      </c>
      <c r="F22" s="922">
        <f t="shared" si="3"/>
        <v>25.723654297746119</v>
      </c>
      <c r="H22" s="926">
        <f>B22-E22</f>
        <v>41469.081999999995</v>
      </c>
      <c r="K22" s="897"/>
      <c r="L22" s="897"/>
      <c r="M22" s="897"/>
      <c r="O22" s="897"/>
      <c r="P22" s="897"/>
      <c r="Q22" s="897"/>
      <c r="R22" s="897"/>
      <c r="S22" s="897"/>
      <c r="T22" s="897"/>
    </row>
    <row r="23" spans="1:20" ht="15.75" thickBot="1">
      <c r="A23" s="941" t="s">
        <v>249</v>
      </c>
      <c r="B23" s="924">
        <v>62749</v>
      </c>
      <c r="C23" s="942">
        <v>0</v>
      </c>
      <c r="D23" s="922">
        <f t="shared" si="2"/>
        <v>0</v>
      </c>
      <c r="E23" s="928">
        <v>74153</v>
      </c>
      <c r="F23" s="922">
        <f t="shared" si="3"/>
        <v>-15.379013660944263</v>
      </c>
      <c r="N23" s="897"/>
      <c r="O23" s="897"/>
      <c r="P23" s="897"/>
      <c r="Q23" s="897"/>
      <c r="R23" s="897"/>
      <c r="S23" s="897"/>
      <c r="T23" s="897"/>
    </row>
    <row r="24" spans="1:20" ht="15.75" thickBot="1">
      <c r="A24" s="938" t="s">
        <v>120</v>
      </c>
      <c r="B24" s="924">
        <v>16577.594000000001</v>
      </c>
      <c r="C24" s="943">
        <v>415.21600000000001</v>
      </c>
      <c r="D24" s="929">
        <f t="shared" si="2"/>
        <v>2.504681921875997</v>
      </c>
      <c r="E24" s="933">
        <v>11665.349</v>
      </c>
      <c r="F24" s="929">
        <f t="shared" si="3"/>
        <v>42.10971313417199</v>
      </c>
      <c r="N24" s="897"/>
      <c r="O24" s="897"/>
      <c r="P24" s="897"/>
      <c r="Q24" s="897"/>
      <c r="R24" s="897"/>
      <c r="S24" s="897"/>
      <c r="T24" s="897"/>
    </row>
    <row r="25" spans="1:20" ht="15.75" thickBot="1">
      <c r="A25" s="938" t="s">
        <v>121</v>
      </c>
      <c r="B25" s="924">
        <v>5575.2560000000003</v>
      </c>
      <c r="C25" s="943">
        <v>249.255</v>
      </c>
      <c r="D25" s="922">
        <f t="shared" si="2"/>
        <v>4.4707364110275831</v>
      </c>
      <c r="E25" s="933">
        <v>9401.4770000000008</v>
      </c>
      <c r="F25" s="922">
        <f t="shared" si="3"/>
        <v>-40.698083928727371</v>
      </c>
      <c r="N25" s="897"/>
      <c r="O25" s="897"/>
      <c r="P25" s="897"/>
      <c r="Q25" s="897"/>
      <c r="R25" s="897"/>
      <c r="S25" s="897"/>
      <c r="T25" s="897"/>
    </row>
    <row r="26" spans="1:20" ht="15.75" thickBot="1">
      <c r="A26" s="938" t="s">
        <v>122</v>
      </c>
      <c r="B26" s="924">
        <f>B24+B25</f>
        <v>22152.850000000002</v>
      </c>
      <c r="C26" s="933">
        <f>C24+C25</f>
        <v>664.471</v>
      </c>
      <c r="D26" s="934">
        <f t="shared" si="2"/>
        <v>2.9994831364813104</v>
      </c>
      <c r="E26" s="933">
        <f>E24+E25</f>
        <v>21066.826000000001</v>
      </c>
      <c r="F26" s="934">
        <f t="shared" si="3"/>
        <v>5.1551382253786171</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666"/>
      <c r="D30" s="1666"/>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666"/>
      <c r="C41" s="1666"/>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zoomScale="85" zoomScaleNormal="85" workbookViewId="0">
      <selection activeCell="H10" sqref="H10"/>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12.28515625" style="915" customWidth="1"/>
    <col min="7" max="7" width="10.5703125" style="915" customWidth="1"/>
    <col min="8" max="8" width="10.7109375" style="93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31.140625" style="915" customWidth="1"/>
    <col min="17" max="17" width="14"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7" ht="18.75" customHeight="1">
      <c r="A1" s="1064" t="s">
        <v>247</v>
      </c>
      <c r="B1" s="1065"/>
      <c r="C1" s="1065"/>
      <c r="D1" s="1065"/>
      <c r="E1" s="1065"/>
      <c r="F1" s="1065"/>
      <c r="G1" s="1065"/>
      <c r="H1" s="1065"/>
      <c r="I1" s="1065"/>
      <c r="J1" s="1065"/>
      <c r="K1" s="1065"/>
      <c r="L1" s="1065"/>
      <c r="M1" s="1065"/>
      <c r="N1" s="1065"/>
      <c r="O1" s="1065"/>
      <c r="P1" s="1065"/>
      <c r="Q1" s="1065"/>
      <c r="R1" s="1065"/>
      <c r="S1" s="1065"/>
      <c r="T1" s="1065"/>
      <c r="U1" s="1065"/>
      <c r="V1" s="1065"/>
      <c r="W1" s="1065"/>
      <c r="X1" s="1065"/>
      <c r="Y1" s="1065"/>
      <c r="Z1" s="1065"/>
      <c r="AA1" s="1065"/>
    </row>
    <row r="2" spans="1:27" ht="28.5" customHeight="1">
      <c r="A2" s="1682" t="s">
        <v>518</v>
      </c>
      <c r="B2" s="1682"/>
      <c r="C2" s="1682"/>
      <c r="D2" s="1682"/>
      <c r="E2" s="1682"/>
      <c r="F2" s="1682"/>
      <c r="G2" s="1682"/>
      <c r="H2" s="1682"/>
      <c r="I2" s="1682"/>
      <c r="J2" s="1682"/>
      <c r="K2" s="1682"/>
      <c r="L2" s="1682"/>
      <c r="M2" s="1682"/>
      <c r="N2" s="1682"/>
      <c r="O2" s="1682"/>
      <c r="P2" s="1682"/>
      <c r="Q2" s="1682"/>
      <c r="R2" s="1682"/>
      <c r="S2" s="1682"/>
      <c r="T2" s="1682"/>
      <c r="U2" s="1682"/>
      <c r="V2" s="1682"/>
      <c r="W2" s="1682"/>
      <c r="X2" s="1682"/>
      <c r="Y2" s="1682"/>
      <c r="Z2" s="1682"/>
      <c r="AA2" s="1682"/>
    </row>
    <row r="3" spans="1:27" ht="15.75" customHeight="1">
      <c r="A3" s="1683" t="s">
        <v>519</v>
      </c>
      <c r="B3" s="1683"/>
      <c r="C3" s="1683"/>
      <c r="D3" s="1683"/>
      <c r="E3" s="1683"/>
      <c r="F3" s="1683"/>
      <c r="G3" s="1683"/>
      <c r="H3" s="990"/>
      <c r="I3" s="990"/>
      <c r="J3" s="990"/>
      <c r="K3" s="990"/>
      <c r="L3" s="990"/>
      <c r="M3" s="990"/>
      <c r="N3" s="990"/>
      <c r="O3" s="990"/>
      <c r="P3" s="990"/>
      <c r="Q3" s="990"/>
      <c r="R3" s="990"/>
      <c r="S3" s="990"/>
      <c r="T3" s="990"/>
      <c r="U3" s="990"/>
      <c r="V3" s="990"/>
      <c r="W3" s="990"/>
      <c r="X3" s="990"/>
      <c r="Y3" s="990"/>
      <c r="Z3" s="990"/>
      <c r="AA3" s="990"/>
    </row>
    <row r="4" spans="1:27" ht="6" customHeight="1">
      <c r="H4" s="915"/>
    </row>
    <row r="5" spans="1:27" ht="37.5" customHeight="1" thickBot="1">
      <c r="A5" s="1358" t="s">
        <v>125</v>
      </c>
      <c r="B5" s="1681" t="s">
        <v>126</v>
      </c>
      <c r="C5" s="1681"/>
      <c r="D5" s="1359"/>
      <c r="E5" s="1359"/>
      <c r="F5" s="1358" t="s">
        <v>127</v>
      </c>
      <c r="G5" s="1360" t="s">
        <v>128</v>
      </c>
      <c r="H5" s="1361"/>
      <c r="I5" s="1359"/>
      <c r="J5" s="1359"/>
      <c r="K5" s="1358" t="s">
        <v>129</v>
      </c>
      <c r="L5" s="1362" t="s">
        <v>130</v>
      </c>
      <c r="M5" s="1359"/>
      <c r="N5" s="1363"/>
      <c r="O5" s="855"/>
      <c r="P5" s="1358" t="s">
        <v>131</v>
      </c>
      <c r="Q5" s="1362" t="s">
        <v>132</v>
      </c>
      <c r="R5" s="1359"/>
    </row>
    <row r="6" spans="1:27" ht="53.25" customHeight="1" thickBot="1">
      <c r="A6" s="1056" t="s">
        <v>133</v>
      </c>
      <c r="B6" s="1057" t="s">
        <v>134</v>
      </c>
      <c r="C6" s="1058" t="s">
        <v>135</v>
      </c>
      <c r="D6" s="1059" t="s">
        <v>136</v>
      </c>
      <c r="E6" s="1060"/>
      <c r="F6" s="1056" t="s">
        <v>133</v>
      </c>
      <c r="G6" s="1057" t="s">
        <v>134</v>
      </c>
      <c r="H6" s="1061" t="s">
        <v>135</v>
      </c>
      <c r="I6" s="1059" t="s">
        <v>136</v>
      </c>
      <c r="J6" s="1060"/>
      <c r="K6" s="1052" t="s">
        <v>133</v>
      </c>
      <c r="L6" s="1053" t="s">
        <v>134</v>
      </c>
      <c r="M6" s="1054" t="s">
        <v>137</v>
      </c>
      <c r="N6" s="1055" t="s">
        <v>136</v>
      </c>
      <c r="O6" s="855"/>
      <c r="P6" s="1052" t="s">
        <v>133</v>
      </c>
      <c r="Q6" s="1053" t="s">
        <v>505</v>
      </c>
      <c r="R6" s="1054" t="s">
        <v>137</v>
      </c>
      <c r="S6" s="1055" t="s">
        <v>136</v>
      </c>
    </row>
    <row r="7" spans="1:27" ht="15.75">
      <c r="A7" s="981" t="s">
        <v>370</v>
      </c>
      <c r="B7" s="982">
        <v>17617.282999999999</v>
      </c>
      <c r="C7" s="982">
        <v>7795</v>
      </c>
      <c r="D7" s="983">
        <v>4.6653839737088107</v>
      </c>
      <c r="E7" s="1060"/>
      <c r="F7" s="981" t="s">
        <v>138</v>
      </c>
      <c r="G7" s="982">
        <v>3771.4850000000001</v>
      </c>
      <c r="H7" s="982">
        <v>20720</v>
      </c>
      <c r="I7" s="983">
        <v>3.0458334544726244</v>
      </c>
      <c r="J7" s="1060"/>
      <c r="K7" s="978" t="s">
        <v>138</v>
      </c>
      <c r="L7" s="979">
        <v>345014.97499999998</v>
      </c>
      <c r="M7" s="979">
        <v>61160.133999999998</v>
      </c>
      <c r="N7" s="980">
        <v>5.6411742819268511</v>
      </c>
      <c r="O7" s="978"/>
      <c r="P7" s="978" t="s">
        <v>139</v>
      </c>
      <c r="Q7" s="979">
        <v>85777.281000000003</v>
      </c>
      <c r="R7" s="979">
        <v>15487.835999999999</v>
      </c>
      <c r="S7" s="980">
        <v>5.5383644945620558</v>
      </c>
    </row>
    <row r="8" spans="1:27" ht="15.75">
      <c r="A8" s="978" t="s">
        <v>138</v>
      </c>
      <c r="B8" s="979">
        <v>5129.3720000000003</v>
      </c>
      <c r="C8" s="979">
        <v>23192</v>
      </c>
      <c r="D8" s="980">
        <v>3.316609454076147</v>
      </c>
      <c r="E8" s="1060"/>
      <c r="F8" s="978" t="s">
        <v>140</v>
      </c>
      <c r="G8" s="979">
        <v>137.92699999999999</v>
      </c>
      <c r="H8" s="979">
        <v>293</v>
      </c>
      <c r="I8" s="980">
        <v>6.57923106277428</v>
      </c>
      <c r="J8" s="1060"/>
      <c r="K8" s="978" t="s">
        <v>141</v>
      </c>
      <c r="L8" s="979">
        <v>228264.55100000001</v>
      </c>
      <c r="M8" s="979">
        <v>42490.343999999997</v>
      </c>
      <c r="N8" s="980">
        <v>5.3721511645092832</v>
      </c>
      <c r="O8" s="978"/>
      <c r="P8" s="978" t="s">
        <v>140</v>
      </c>
      <c r="Q8" s="979">
        <v>59460.258000000002</v>
      </c>
      <c r="R8" s="979">
        <v>11957.903</v>
      </c>
      <c r="S8" s="980">
        <v>4.9724653227242266</v>
      </c>
    </row>
    <row r="9" spans="1:27" ht="16.5" thickBot="1">
      <c r="A9" s="978" t="s">
        <v>402</v>
      </c>
      <c r="B9" s="979">
        <v>4767.04</v>
      </c>
      <c r="C9" s="979">
        <v>1938</v>
      </c>
      <c r="D9" s="980">
        <v>5.4346113550161146</v>
      </c>
      <c r="E9" s="1060"/>
      <c r="F9" s="978" t="s">
        <v>159</v>
      </c>
      <c r="G9" s="979">
        <v>95.087999999999994</v>
      </c>
      <c r="H9" s="979">
        <v>595</v>
      </c>
      <c r="I9" s="980">
        <v>2.411381330357822</v>
      </c>
      <c r="J9" s="1060"/>
      <c r="K9" s="978" t="s">
        <v>510</v>
      </c>
      <c r="L9" s="979">
        <v>145284.67499999999</v>
      </c>
      <c r="M9" s="979">
        <v>26885.544999999998</v>
      </c>
      <c r="N9" s="980">
        <v>5.4038210867587022</v>
      </c>
      <c r="O9" s="978"/>
      <c r="P9" s="978" t="s">
        <v>141</v>
      </c>
      <c r="Q9" s="979">
        <v>54401.561999999998</v>
      </c>
      <c r="R9" s="979">
        <v>10583.692999999999</v>
      </c>
      <c r="S9" s="980">
        <v>5.140130387379906</v>
      </c>
    </row>
    <row r="10" spans="1:27" ht="16.5" thickBot="1">
      <c r="A10" s="978" t="s">
        <v>148</v>
      </c>
      <c r="B10" s="979">
        <v>2820.1309999999999</v>
      </c>
      <c r="C10" s="979">
        <v>1522</v>
      </c>
      <c r="D10" s="980">
        <v>3.4767842965140074</v>
      </c>
      <c r="E10" s="1060"/>
      <c r="F10" s="984" t="s">
        <v>259</v>
      </c>
      <c r="G10" s="985">
        <v>4009.03</v>
      </c>
      <c r="H10" s="985">
        <v>21654</v>
      </c>
      <c r="I10" s="986">
        <v>3.0816480736576795</v>
      </c>
      <c r="J10" s="1060"/>
      <c r="K10" s="978" t="s">
        <v>371</v>
      </c>
      <c r="L10" s="979">
        <v>109894.804</v>
      </c>
      <c r="M10" s="979">
        <v>24439.743999999999</v>
      </c>
      <c r="N10" s="980">
        <v>4.4965611751088721</v>
      </c>
      <c r="O10" s="978"/>
      <c r="P10" s="978" t="s">
        <v>371</v>
      </c>
      <c r="Q10" s="979">
        <v>28801.567999999999</v>
      </c>
      <c r="R10" s="979">
        <v>6013.0680000000002</v>
      </c>
      <c r="S10" s="980">
        <v>4.7898290855849295</v>
      </c>
    </row>
    <row r="11" spans="1:27" ht="15.75">
      <c r="A11" s="978" t="s">
        <v>151</v>
      </c>
      <c r="B11" s="979">
        <v>2655.8180000000002</v>
      </c>
      <c r="C11" s="979">
        <v>1481</v>
      </c>
      <c r="D11" s="980">
        <v>3.3292275061173737</v>
      </c>
      <c r="E11" s="1060"/>
      <c r="F11"/>
      <c r="G11"/>
      <c r="H11"/>
      <c r="I11"/>
      <c r="J11" s="1060"/>
      <c r="K11" s="978" t="s">
        <v>140</v>
      </c>
      <c r="L11" s="979">
        <v>96406.107000000004</v>
      </c>
      <c r="M11" s="979">
        <v>15785.599</v>
      </c>
      <c r="N11" s="980">
        <v>6.107218801136403</v>
      </c>
      <c r="O11" s="978"/>
      <c r="P11" s="978" t="s">
        <v>142</v>
      </c>
      <c r="Q11" s="979">
        <v>28555.96</v>
      </c>
      <c r="R11" s="979">
        <v>4733.0249999999996</v>
      </c>
      <c r="S11" s="980">
        <v>6.0333423127915022</v>
      </c>
    </row>
    <row r="12" spans="1:27" ht="15.75">
      <c r="A12" s="978" t="s">
        <v>146</v>
      </c>
      <c r="B12" s="979">
        <v>1833.36</v>
      </c>
      <c r="C12" s="979">
        <v>1862</v>
      </c>
      <c r="D12" s="980">
        <v>3.461704039938672</v>
      </c>
      <c r="E12" s="1060"/>
      <c r="F12"/>
      <c r="G12"/>
      <c r="H12"/>
      <c r="I12"/>
      <c r="J12" s="1060"/>
      <c r="K12" s="978" t="s">
        <v>147</v>
      </c>
      <c r="L12" s="979">
        <v>76159.47</v>
      </c>
      <c r="M12" s="979">
        <v>11316.287</v>
      </c>
      <c r="N12" s="980">
        <v>6.7300758632226279</v>
      </c>
      <c r="O12" s="978"/>
      <c r="P12" s="978" t="s">
        <v>145</v>
      </c>
      <c r="Q12" s="979">
        <v>27742.484</v>
      </c>
      <c r="R12" s="979">
        <v>3590.2269999999999</v>
      </c>
      <c r="S12" s="980">
        <v>7.7272228190585164</v>
      </c>
    </row>
    <row r="13" spans="1:27" ht="15.75">
      <c r="A13" s="978" t="s">
        <v>141</v>
      </c>
      <c r="B13" s="979">
        <v>1706.875</v>
      </c>
      <c r="C13" s="979">
        <v>1045</v>
      </c>
      <c r="D13" s="980">
        <v>3.3141402020860999</v>
      </c>
      <c r="E13" s="1060"/>
      <c r="J13" s="1060"/>
      <c r="K13" s="978" t="s">
        <v>148</v>
      </c>
      <c r="L13" s="979">
        <v>49261.819000000003</v>
      </c>
      <c r="M13" s="979">
        <v>8471.9779999999992</v>
      </c>
      <c r="N13" s="980">
        <v>5.8146773988317735</v>
      </c>
      <c r="O13" s="978"/>
      <c r="P13" s="978" t="s">
        <v>138</v>
      </c>
      <c r="Q13" s="979">
        <v>27647.537</v>
      </c>
      <c r="R13" s="979">
        <v>5557.3819999999996</v>
      </c>
      <c r="S13" s="980">
        <v>4.9749211049375415</v>
      </c>
    </row>
    <row r="14" spans="1:27" ht="15.75">
      <c r="A14" s="978" t="s">
        <v>470</v>
      </c>
      <c r="B14" s="979">
        <v>1612.3</v>
      </c>
      <c r="C14" s="979">
        <v>664</v>
      </c>
      <c r="D14" s="980">
        <v>6.0991110270474742</v>
      </c>
      <c r="E14" s="1060"/>
      <c r="F14" s="855"/>
      <c r="G14" s="1060"/>
      <c r="H14" s="1062"/>
      <c r="I14" s="1060"/>
      <c r="J14" s="1060"/>
      <c r="K14" s="978" t="s">
        <v>145</v>
      </c>
      <c r="L14" s="979">
        <v>48996.525999999998</v>
      </c>
      <c r="M14" s="979">
        <v>5668.1819999999998</v>
      </c>
      <c r="N14" s="980">
        <v>8.6441342215193515</v>
      </c>
      <c r="O14" s="978"/>
      <c r="P14" s="978" t="s">
        <v>147</v>
      </c>
      <c r="Q14" s="979">
        <v>22893.03</v>
      </c>
      <c r="R14" s="979">
        <v>4755.8710000000001</v>
      </c>
      <c r="S14" s="980">
        <v>4.8136356095444972</v>
      </c>
    </row>
    <row r="15" spans="1:27" ht="15.75">
      <c r="A15" s="978" t="s">
        <v>500</v>
      </c>
      <c r="B15" s="979">
        <v>1493.75</v>
      </c>
      <c r="C15" s="979">
        <v>493</v>
      </c>
      <c r="D15" s="980">
        <v>5.9799035208871274</v>
      </c>
      <c r="E15" s="987"/>
      <c r="F15" s="855"/>
      <c r="G15" s="1060"/>
      <c r="H15" s="1062"/>
      <c r="I15" s="1060"/>
      <c r="J15" s="1060"/>
      <c r="K15" s="978" t="s">
        <v>143</v>
      </c>
      <c r="L15" s="979">
        <v>44940.906000000003</v>
      </c>
      <c r="M15" s="979">
        <v>7990.0429999999997</v>
      </c>
      <c r="N15" s="980">
        <v>5.6246137849320714</v>
      </c>
      <c r="O15" s="978"/>
      <c r="P15" s="978" t="s">
        <v>148</v>
      </c>
      <c r="Q15" s="979">
        <v>13979.728999999999</v>
      </c>
      <c r="R15" s="979">
        <v>2657.9180000000001</v>
      </c>
      <c r="S15" s="980">
        <v>5.2596539848106669</v>
      </c>
    </row>
    <row r="16" spans="1:27" ht="15.75">
      <c r="A16" s="978" t="s">
        <v>499</v>
      </c>
      <c r="B16" s="979">
        <v>932.96</v>
      </c>
      <c r="C16" s="979">
        <v>350</v>
      </c>
      <c r="D16" s="980">
        <v>4.7994979088107748</v>
      </c>
      <c r="E16" s="1063"/>
      <c r="F16" s="855"/>
      <c r="G16" s="1060"/>
      <c r="H16" s="1062"/>
      <c r="I16" s="1060"/>
      <c r="J16" s="1060"/>
      <c r="K16" s="978" t="s">
        <v>139</v>
      </c>
      <c r="L16" s="979">
        <v>44523.44</v>
      </c>
      <c r="M16" s="979">
        <v>6452.5510000000004</v>
      </c>
      <c r="N16" s="980">
        <v>6.9001298866138372</v>
      </c>
      <c r="O16" s="978"/>
      <c r="P16" s="978" t="s">
        <v>275</v>
      </c>
      <c r="Q16" s="979">
        <v>13486.751</v>
      </c>
      <c r="R16" s="979">
        <v>2534.0520000000001</v>
      </c>
      <c r="S16" s="980">
        <v>5.3222076737178243</v>
      </c>
    </row>
    <row r="17" spans="1:19" ht="15.75">
      <c r="A17" s="978" t="s">
        <v>308</v>
      </c>
      <c r="B17" s="979">
        <v>534.44299999999998</v>
      </c>
      <c r="C17" s="979">
        <v>239</v>
      </c>
      <c r="D17" s="980">
        <v>4.398707818930041</v>
      </c>
      <c r="E17" s="1060"/>
      <c r="F17" s="1060"/>
      <c r="G17" s="1060"/>
      <c r="H17" s="1062"/>
      <c r="I17" s="1060"/>
      <c r="J17" s="1060"/>
      <c r="K17" s="978" t="s">
        <v>286</v>
      </c>
      <c r="L17" s="979">
        <v>36340.703000000001</v>
      </c>
      <c r="M17" s="979">
        <v>4727.1260000000002</v>
      </c>
      <c r="N17" s="980">
        <v>7.6876950180722918</v>
      </c>
      <c r="O17" s="978"/>
      <c r="P17" s="978" t="s">
        <v>285</v>
      </c>
      <c r="Q17" s="979">
        <v>10461.282999999999</v>
      </c>
      <c r="R17" s="979">
        <v>1929.077</v>
      </c>
      <c r="S17" s="980">
        <v>5.422947347358348</v>
      </c>
    </row>
    <row r="18" spans="1:19" ht="15.75">
      <c r="A18" s="978" t="s">
        <v>144</v>
      </c>
      <c r="B18" s="979">
        <v>484.166</v>
      </c>
      <c r="C18" s="979">
        <v>815</v>
      </c>
      <c r="D18" s="980">
        <v>3.064826713087514</v>
      </c>
      <c r="E18" s="1060"/>
      <c r="F18" s="1060"/>
      <c r="G18" s="1060"/>
      <c r="H18" s="1062"/>
      <c r="I18" s="1060"/>
      <c r="J18" s="1060"/>
      <c r="K18" s="978" t="s">
        <v>146</v>
      </c>
      <c r="L18" s="979">
        <v>25312.741000000002</v>
      </c>
      <c r="M18" s="979">
        <v>5366.4350000000004</v>
      </c>
      <c r="N18" s="980">
        <v>4.716863429818865</v>
      </c>
      <c r="O18" s="978"/>
      <c r="P18" s="978" t="s">
        <v>154</v>
      </c>
      <c r="Q18" s="979">
        <v>10254.583000000001</v>
      </c>
      <c r="R18" s="979">
        <v>2398.3449999999998</v>
      </c>
      <c r="S18" s="980">
        <v>4.2756913621684962</v>
      </c>
    </row>
    <row r="19" spans="1:19" ht="15.75">
      <c r="A19" s="978" t="s">
        <v>375</v>
      </c>
      <c r="B19" s="979">
        <v>411.65199999999999</v>
      </c>
      <c r="C19" s="979">
        <v>216</v>
      </c>
      <c r="D19" s="980">
        <v>4.0652972545921386</v>
      </c>
      <c r="E19" s="749"/>
      <c r="F19" s="1060"/>
      <c r="G19" s="1060"/>
      <c r="H19" s="1062"/>
      <c r="I19" s="1060"/>
      <c r="J19" s="1060"/>
      <c r="K19" s="978" t="s">
        <v>155</v>
      </c>
      <c r="L19" s="979">
        <v>25040.452000000001</v>
      </c>
      <c r="M19" s="979">
        <v>4933.88</v>
      </c>
      <c r="N19" s="980">
        <v>5.07520490972622</v>
      </c>
      <c r="O19" s="978"/>
      <c r="P19" s="978" t="s">
        <v>156</v>
      </c>
      <c r="Q19" s="979">
        <v>6575.9160000000002</v>
      </c>
      <c r="R19" s="979">
        <v>1513.8820000000001</v>
      </c>
      <c r="S19" s="980">
        <v>4.3437440963034106</v>
      </c>
    </row>
    <row r="20" spans="1:19" ht="15.75">
      <c r="A20" s="978" t="s">
        <v>140</v>
      </c>
      <c r="B20" s="979">
        <v>306.27699999999999</v>
      </c>
      <c r="C20" s="979">
        <v>419</v>
      </c>
      <c r="D20" s="980">
        <v>4.776323997255318</v>
      </c>
      <c r="E20" s="749"/>
      <c r="F20" s="1060"/>
      <c r="G20" s="1060"/>
      <c r="H20" s="1062"/>
      <c r="I20" s="1060"/>
      <c r="J20" s="1060"/>
      <c r="K20" s="978" t="s">
        <v>285</v>
      </c>
      <c r="L20" s="979">
        <v>17581.713</v>
      </c>
      <c r="M20" s="979">
        <v>3008.8879999999999</v>
      </c>
      <c r="N20" s="980">
        <v>5.8432593702391049</v>
      </c>
      <c r="O20" s="978"/>
      <c r="P20" s="978" t="s">
        <v>152</v>
      </c>
      <c r="Q20" s="979">
        <v>6206.1890000000003</v>
      </c>
      <c r="R20" s="979">
        <v>1235.4770000000001</v>
      </c>
      <c r="S20" s="980">
        <v>5.0233140722166416</v>
      </c>
    </row>
    <row r="21" spans="1:19" ht="15.75">
      <c r="A21" s="978" t="s">
        <v>154</v>
      </c>
      <c r="B21" s="979">
        <v>235.98</v>
      </c>
      <c r="C21" s="979">
        <v>193</v>
      </c>
      <c r="D21" s="980">
        <v>3.9186316838259714</v>
      </c>
      <c r="E21" s="749"/>
      <c r="F21" s="1060"/>
      <c r="G21" s="1060"/>
      <c r="H21" s="1062"/>
      <c r="I21" s="1060"/>
      <c r="J21" s="1060"/>
      <c r="K21" s="978" t="s">
        <v>153</v>
      </c>
      <c r="L21" s="979">
        <v>17506.843000000001</v>
      </c>
      <c r="M21" s="979">
        <v>3001.2280000000001</v>
      </c>
      <c r="N21" s="980">
        <v>5.8332265992453758</v>
      </c>
      <c r="O21" s="978"/>
      <c r="P21" s="978" t="s">
        <v>286</v>
      </c>
      <c r="Q21" s="979">
        <v>5378.5060000000003</v>
      </c>
      <c r="R21" s="979">
        <v>800.17700000000002</v>
      </c>
      <c r="S21" s="980">
        <v>6.7216453359694173</v>
      </c>
    </row>
    <row r="22" spans="1:19" ht="15.75">
      <c r="A22" s="978" t="s">
        <v>287</v>
      </c>
      <c r="B22" s="979">
        <v>188.619</v>
      </c>
      <c r="C22" s="979">
        <v>203</v>
      </c>
      <c r="D22" s="980">
        <v>3.8202863913474978</v>
      </c>
      <c r="E22" s="749"/>
      <c r="F22" s="1060"/>
      <c r="G22" s="1060"/>
      <c r="H22" s="1060"/>
      <c r="I22" s="1060"/>
      <c r="J22" s="1060"/>
      <c r="K22" s="978" t="s">
        <v>152</v>
      </c>
      <c r="L22" s="979">
        <v>15149.674000000001</v>
      </c>
      <c r="M22" s="979">
        <v>2141.4430000000002</v>
      </c>
      <c r="N22" s="980">
        <v>7.0745165759723694</v>
      </c>
      <c r="O22" s="978"/>
      <c r="P22" s="978" t="s">
        <v>158</v>
      </c>
      <c r="Q22" s="979">
        <v>4891.8230000000003</v>
      </c>
      <c r="R22" s="979">
        <v>1422.9169999999999</v>
      </c>
      <c r="S22" s="980">
        <v>3.4378835870258073</v>
      </c>
    </row>
    <row r="23" spans="1:19" ht="15.75">
      <c r="A23" s="978" t="s">
        <v>490</v>
      </c>
      <c r="B23" s="979">
        <v>184.78</v>
      </c>
      <c r="C23" s="979">
        <v>66</v>
      </c>
      <c r="D23" s="980">
        <v>5.3652729384436704</v>
      </c>
      <c r="E23" s="749"/>
      <c r="F23" s="1060"/>
      <c r="G23" s="1060"/>
      <c r="H23" s="1060"/>
      <c r="I23" s="1060"/>
      <c r="J23" s="1060"/>
      <c r="K23" s="978" t="s">
        <v>142</v>
      </c>
      <c r="L23" s="979">
        <v>14261.438</v>
      </c>
      <c r="M23" s="979">
        <v>2308.1959999999999</v>
      </c>
      <c r="N23" s="980">
        <v>6.1786078825195094</v>
      </c>
      <c r="O23" s="978"/>
      <c r="P23" s="978" t="s">
        <v>151</v>
      </c>
      <c r="Q23" s="979">
        <v>4286.8190000000004</v>
      </c>
      <c r="R23" s="979">
        <v>941.65700000000004</v>
      </c>
      <c r="S23" s="980">
        <v>4.5524208921082732</v>
      </c>
    </row>
    <row r="24" spans="1:19" ht="16.5" thickBot="1">
      <c r="A24" s="978" t="s">
        <v>159</v>
      </c>
      <c r="B24" s="979">
        <v>95.087999999999994</v>
      </c>
      <c r="C24" s="979">
        <v>595</v>
      </c>
      <c r="D24" s="980">
        <v>2.411381330357822</v>
      </c>
      <c r="E24" s="749"/>
      <c r="F24" s="1060"/>
      <c r="G24" s="1060"/>
      <c r="H24" s="1060"/>
      <c r="I24" s="1060"/>
      <c r="J24" s="1060"/>
      <c r="K24" s="978" t="s">
        <v>287</v>
      </c>
      <c r="L24" s="979">
        <v>13619.084999999999</v>
      </c>
      <c r="M24" s="979">
        <v>2454.08</v>
      </c>
      <c r="N24" s="980">
        <v>5.5495684737253876</v>
      </c>
      <c r="O24" s="978"/>
      <c r="P24" s="978" t="s">
        <v>143</v>
      </c>
      <c r="Q24" s="979">
        <v>4082.55</v>
      </c>
      <c r="R24" s="979">
        <v>1222.114</v>
      </c>
      <c r="S24" s="980">
        <v>3.3405639735736603</v>
      </c>
    </row>
    <row r="25" spans="1:19" ht="16.5" thickBot="1">
      <c r="A25" s="984" t="s">
        <v>259</v>
      </c>
      <c r="B25" s="985">
        <v>43120.75</v>
      </c>
      <c r="C25" s="985">
        <v>43213</v>
      </c>
      <c r="D25" s="986">
        <v>4.2159616150802091</v>
      </c>
      <c r="E25" s="749"/>
      <c r="F25" s="1060"/>
      <c r="G25" s="1060"/>
      <c r="H25" s="1060"/>
      <c r="I25" s="1060"/>
      <c r="J25" s="1060"/>
      <c r="K25" s="978" t="s">
        <v>144</v>
      </c>
      <c r="L25" s="979">
        <v>9933.3979999999992</v>
      </c>
      <c r="M25" s="979">
        <v>2592.768</v>
      </c>
      <c r="N25" s="980">
        <v>3.8311943066251972</v>
      </c>
      <c r="O25" s="978"/>
      <c r="P25" s="978" t="s">
        <v>157</v>
      </c>
      <c r="Q25" s="979">
        <v>3682.4760000000001</v>
      </c>
      <c r="R25" s="979">
        <v>752.18200000000002</v>
      </c>
      <c r="S25" s="980">
        <v>4.8957247049251382</v>
      </c>
    </row>
    <row r="26" spans="1:19" ht="15.75">
      <c r="A26"/>
      <c r="B26"/>
      <c r="C26"/>
      <c r="D26"/>
      <c r="E26" s="749"/>
      <c r="F26" s="1060"/>
      <c r="G26" s="1060"/>
      <c r="H26" s="1060"/>
      <c r="I26" s="1060"/>
      <c r="J26" s="1060"/>
      <c r="K26" s="978" t="s">
        <v>156</v>
      </c>
      <c r="L26" s="979">
        <v>6015.8</v>
      </c>
      <c r="M26" s="979">
        <v>1400.0940000000001</v>
      </c>
      <c r="N26" s="980">
        <v>4.2967115065131338</v>
      </c>
      <c r="O26" s="978"/>
      <c r="P26" s="978" t="s">
        <v>159</v>
      </c>
      <c r="Q26" s="979">
        <v>3593.1689999999999</v>
      </c>
      <c r="R26" s="979">
        <v>926.40700000000004</v>
      </c>
      <c r="S26" s="980">
        <v>3.8786073507648364</v>
      </c>
    </row>
    <row r="27" spans="1:19" ht="15.75">
      <c r="A27"/>
      <c r="B27"/>
      <c r="C27"/>
      <c r="D27"/>
      <c r="E27" s="749"/>
      <c r="F27" s="1060"/>
      <c r="G27" s="1060"/>
      <c r="H27" s="1060"/>
      <c r="I27" s="1060"/>
      <c r="J27" s="1060"/>
      <c r="K27" s="978" t="s">
        <v>159</v>
      </c>
      <c r="L27" s="979">
        <v>4730.3630000000003</v>
      </c>
      <c r="M27" s="979">
        <v>1108.1469999999999</v>
      </c>
      <c r="N27" s="980">
        <v>4.2687143492695467</v>
      </c>
      <c r="O27" s="978"/>
      <c r="P27" s="978" t="s">
        <v>155</v>
      </c>
      <c r="Q27" s="979">
        <v>3229.1080000000002</v>
      </c>
      <c r="R27" s="979">
        <v>713.71</v>
      </c>
      <c r="S27" s="980">
        <v>4.5243978646789316</v>
      </c>
    </row>
    <row r="28" spans="1:19" ht="16.5" thickBot="1">
      <c r="A28"/>
      <c r="B28"/>
      <c r="C28"/>
      <c r="D28"/>
      <c r="E28" s="749"/>
      <c r="F28" s="1060"/>
      <c r="G28" s="1060"/>
      <c r="H28" s="1060"/>
      <c r="I28" s="1060"/>
      <c r="J28" s="1060"/>
      <c r="K28" s="978" t="s">
        <v>151</v>
      </c>
      <c r="L28" s="979">
        <v>4092.556</v>
      </c>
      <c r="M28" s="979">
        <v>642.20799999999997</v>
      </c>
      <c r="N28" s="980">
        <v>6.3726331655787538</v>
      </c>
      <c r="O28" s="978"/>
      <c r="P28" s="978" t="s">
        <v>153</v>
      </c>
      <c r="Q28" s="979">
        <v>2875.7939999999999</v>
      </c>
      <c r="R28" s="979">
        <v>549.85299999999995</v>
      </c>
      <c r="S28" s="980">
        <v>5.230114230530706</v>
      </c>
    </row>
    <row r="29" spans="1:19" ht="16.5" thickBot="1">
      <c r="E29" s="749"/>
      <c r="F29" s="1060"/>
      <c r="G29" s="1060"/>
      <c r="H29" s="1060"/>
      <c r="I29" s="1060"/>
      <c r="J29" s="1060"/>
      <c r="K29" s="984" t="s">
        <v>259</v>
      </c>
      <c r="L29" s="985">
        <v>1388903.041</v>
      </c>
      <c r="M29" s="985">
        <v>245873.88500000001</v>
      </c>
      <c r="N29" s="986">
        <v>5.6488432718261228</v>
      </c>
      <c r="O29" s="978"/>
      <c r="P29" s="978" t="s">
        <v>413</v>
      </c>
      <c r="Q29" s="979">
        <v>2729.29</v>
      </c>
      <c r="R29" s="979">
        <v>489.28899999999999</v>
      </c>
      <c r="S29" s="980">
        <v>5.578073490309408</v>
      </c>
    </row>
    <row r="30" spans="1:19" ht="15.75">
      <c r="A30" s="749"/>
      <c r="B30" s="749"/>
      <c r="C30" s="749"/>
      <c r="D30" s="749"/>
      <c r="E30" s="749"/>
      <c r="F30" s="855"/>
      <c r="G30" s="855"/>
      <c r="H30" s="855"/>
      <c r="I30" s="855"/>
      <c r="J30" s="855"/>
      <c r="K30"/>
      <c r="L30"/>
      <c r="M30"/>
      <c r="N30"/>
      <c r="O30" s="978"/>
      <c r="P30" s="978" t="s">
        <v>409</v>
      </c>
      <c r="Q30" s="979">
        <v>2556.4929999999999</v>
      </c>
      <c r="R30" s="979">
        <v>409.57299999999998</v>
      </c>
      <c r="S30" s="980">
        <v>6.241849438317467</v>
      </c>
    </row>
    <row r="31" spans="1:19" ht="15.75">
      <c r="A31" s="749"/>
      <c r="B31" s="749"/>
      <c r="C31" s="749"/>
      <c r="D31" s="749"/>
      <c r="E31" s="749"/>
      <c r="F31" s="855"/>
      <c r="G31" s="855"/>
      <c r="H31" s="855"/>
      <c r="I31" s="855"/>
      <c r="J31" s="855"/>
      <c r="K31"/>
      <c r="L31"/>
      <c r="M31"/>
      <c r="N31"/>
      <c r="O31" s="855"/>
      <c r="P31" s="978" t="s">
        <v>411</v>
      </c>
      <c r="Q31" s="979">
        <v>2399.6849999999999</v>
      </c>
      <c r="R31" s="979">
        <v>439.803</v>
      </c>
      <c r="S31" s="980">
        <v>5.4562724674456513</v>
      </c>
    </row>
    <row r="32" spans="1:19" ht="15.75">
      <c r="A32" s="855"/>
      <c r="B32" s="855"/>
      <c r="C32" s="855"/>
      <c r="D32" s="855"/>
      <c r="E32" s="855"/>
      <c r="F32" s="855"/>
      <c r="G32" s="855"/>
      <c r="H32" s="855"/>
      <c r="I32" s="855"/>
      <c r="J32" s="855"/>
      <c r="K32"/>
      <c r="L32"/>
      <c r="M32"/>
      <c r="N32"/>
      <c r="O32" s="855"/>
      <c r="P32" s="978" t="s">
        <v>149</v>
      </c>
      <c r="Q32" s="979">
        <v>1926.681</v>
      </c>
      <c r="R32" s="979">
        <v>673.97299999999996</v>
      </c>
      <c r="S32" s="980">
        <v>2.8586916686573498</v>
      </c>
    </row>
    <row r="33" spans="1:19" ht="15.75">
      <c r="A33" s="989"/>
      <c r="B33" s="989"/>
      <c r="C33" s="897"/>
      <c r="D33" s="897"/>
      <c r="E33" s="897"/>
      <c r="F33" s="897"/>
      <c r="G33" s="897"/>
      <c r="H33" s="897"/>
      <c r="I33" s="897"/>
      <c r="J33" s="897"/>
      <c r="K33"/>
      <c r="L33"/>
      <c r="M33"/>
      <c r="N33"/>
      <c r="O33" s="897"/>
      <c r="P33" s="978" t="s">
        <v>410</v>
      </c>
      <c r="Q33" s="979">
        <v>1809.4290000000001</v>
      </c>
      <c r="R33" s="979">
        <v>170.80799999999999</v>
      </c>
      <c r="S33" s="980">
        <v>10.593350428551357</v>
      </c>
    </row>
    <row r="34" spans="1:19" ht="15.75">
      <c r="A34" s="944"/>
      <c r="C34" s="897"/>
      <c r="D34" s="897"/>
      <c r="E34" s="897"/>
      <c r="F34" s="897"/>
      <c r="G34" s="897"/>
      <c r="H34" s="897"/>
      <c r="I34" s="897"/>
      <c r="J34"/>
      <c r="K34"/>
      <c r="L34"/>
      <c r="M34"/>
      <c r="N34"/>
      <c r="O34" s="897"/>
      <c r="P34" s="978" t="s">
        <v>287</v>
      </c>
      <c r="Q34" s="979">
        <v>1634.1690000000001</v>
      </c>
      <c r="R34" s="979">
        <v>280.56599999999997</v>
      </c>
      <c r="S34" s="980">
        <v>5.824543957571481</v>
      </c>
    </row>
    <row r="35" spans="1:19" ht="16.5" thickBot="1">
      <c r="A35" s="897"/>
      <c r="B35" s="897"/>
      <c r="C35" s="897"/>
      <c r="D35" s="897"/>
      <c r="E35" s="897"/>
      <c r="F35" s="897"/>
      <c r="G35" s="897"/>
      <c r="H35" s="897"/>
      <c r="I35" s="897"/>
      <c r="J35"/>
      <c r="K35"/>
      <c r="L35"/>
      <c r="M35"/>
      <c r="N35"/>
      <c r="O35" s="897"/>
      <c r="P35" s="978" t="s">
        <v>375</v>
      </c>
      <c r="Q35" s="979">
        <v>1273.9829999999999</v>
      </c>
      <c r="R35" s="979">
        <v>367.94099999999997</v>
      </c>
      <c r="S35" s="980">
        <v>3.4624654496237168</v>
      </c>
    </row>
    <row r="36" spans="1:19" ht="15.75" customHeight="1" thickBot="1">
      <c r="A36"/>
      <c r="B36"/>
      <c r="C36"/>
      <c r="D36"/>
      <c r="E36"/>
      <c r="F36"/>
      <c r="G36"/>
      <c r="H36"/>
      <c r="I36"/>
      <c r="J36"/>
      <c r="K36"/>
      <c r="L36"/>
      <c r="M36"/>
      <c r="N36"/>
      <c r="O36" s="897"/>
      <c r="P36" s="984" t="s">
        <v>259</v>
      </c>
      <c r="Q36" s="985">
        <v>450989.636</v>
      </c>
      <c r="R36" s="985">
        <v>87383.22</v>
      </c>
      <c r="S36" s="986">
        <v>5.161055360514295</v>
      </c>
    </row>
    <row r="37" spans="1:19" ht="17.25" customHeight="1">
      <c r="A37" s="2" t="s">
        <v>369</v>
      </c>
      <c r="B37" s="2"/>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row>
    <row r="41" spans="1:19">
      <c r="A41"/>
      <c r="B41"/>
      <c r="C41"/>
      <c r="D41"/>
      <c r="E41"/>
      <c r="F41"/>
      <c r="G41"/>
      <c r="H41"/>
      <c r="I41"/>
      <c r="J41"/>
      <c r="K41"/>
      <c r="L41"/>
      <c r="M41"/>
      <c r="N41"/>
      <c r="O41" s="3"/>
      <c r="P41"/>
      <c r="Q41"/>
      <c r="R41"/>
      <c r="S41"/>
    </row>
    <row r="42" spans="1:19" ht="14.25" customHeight="1">
      <c r="A42"/>
      <c r="B42"/>
      <c r="C42"/>
      <c r="D42"/>
      <c r="E42"/>
      <c r="F42"/>
      <c r="G42"/>
      <c r="H42"/>
      <c r="I42"/>
      <c r="J42"/>
      <c r="K42"/>
      <c r="O42" s="3"/>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row>
    <row r="62" spans="1:19">
      <c r="A62"/>
      <c r="B62"/>
      <c r="C62"/>
      <c r="D62"/>
      <c r="E62"/>
      <c r="F62"/>
      <c r="G62"/>
      <c r="H62"/>
      <c r="I62"/>
      <c r="J62"/>
      <c r="K62"/>
      <c r="L62"/>
      <c r="M62"/>
      <c r="N62"/>
      <c r="O62"/>
      <c r="P62"/>
      <c r="Q62" s="3"/>
      <c r="R62" s="3"/>
      <c r="S62" s="3"/>
    </row>
    <row r="63" spans="1:19">
      <c r="A63"/>
      <c r="B63"/>
      <c r="C63"/>
      <c r="D63"/>
      <c r="E63"/>
      <c r="F63"/>
      <c r="G63"/>
      <c r="H63"/>
      <c r="I63"/>
      <c r="J63"/>
      <c r="K63"/>
      <c r="L63"/>
      <c r="M63"/>
      <c r="N63"/>
      <c r="O63"/>
      <c r="P63"/>
      <c r="Q63" s="3"/>
      <c r="R63" s="3"/>
      <c r="S63" s="3"/>
    </row>
    <row r="64" spans="1:19">
      <c r="A64"/>
      <c r="B64"/>
      <c r="C64"/>
      <c r="D64"/>
      <c r="E64"/>
      <c r="F64"/>
      <c r="G64"/>
      <c r="H64"/>
      <c r="I64"/>
      <c r="J64"/>
      <c r="K64"/>
      <c r="L64"/>
      <c r="M64"/>
      <c r="N64"/>
      <c r="O64"/>
      <c r="P64"/>
      <c r="Q64" s="3"/>
      <c r="R64" s="3"/>
      <c r="S64" s="3"/>
    </row>
    <row r="65" spans="1:19">
      <c r="A65"/>
      <c r="B65"/>
      <c r="C65"/>
      <c r="D65"/>
      <c r="E65"/>
      <c r="F65"/>
      <c r="G65"/>
      <c r="H65"/>
      <c r="I65"/>
      <c r="J65"/>
      <c r="K65"/>
      <c r="L65"/>
      <c r="M65"/>
      <c r="N65"/>
      <c r="O65"/>
      <c r="P65"/>
      <c r="Q65" s="3"/>
      <c r="R65" s="3"/>
      <c r="S65" s="3"/>
    </row>
    <row r="66" spans="1:19">
      <c r="A66"/>
      <c r="B66"/>
      <c r="C66"/>
      <c r="D66"/>
      <c r="E66"/>
      <c r="F66"/>
      <c r="G66"/>
      <c r="H66"/>
      <c r="I66"/>
      <c r="J66"/>
      <c r="K66"/>
      <c r="L66"/>
      <c r="M66"/>
      <c r="N66"/>
      <c r="O66"/>
      <c r="P66"/>
      <c r="Q66" s="3"/>
      <c r="R66" s="3"/>
      <c r="S66" s="3"/>
    </row>
    <row r="67" spans="1:19">
      <c r="A67"/>
      <c r="B67"/>
      <c r="C67"/>
      <c r="D67"/>
      <c r="E67"/>
      <c r="F67"/>
      <c r="G67"/>
      <c r="H67"/>
      <c r="I67"/>
      <c r="J67"/>
      <c r="K67"/>
      <c r="L67"/>
      <c r="M67"/>
      <c r="N67"/>
      <c r="O67"/>
      <c r="P67"/>
      <c r="Q67" s="3"/>
      <c r="R67" s="3"/>
      <c r="S67" s="3"/>
    </row>
    <row r="68" spans="1:19">
      <c r="A68"/>
      <c r="B68"/>
      <c r="C68"/>
      <c r="D68"/>
      <c r="E68"/>
      <c r="F68"/>
      <c r="G68"/>
      <c r="H68"/>
      <c r="I68"/>
      <c r="J68"/>
      <c r="K68"/>
      <c r="L68"/>
      <c r="M68"/>
      <c r="N68"/>
      <c r="O68"/>
      <c r="P68"/>
      <c r="Q68" s="3"/>
      <c r="R68" s="3"/>
      <c r="S68" s="3"/>
    </row>
    <row r="69" spans="1:19">
      <c r="A69"/>
      <c r="B69"/>
      <c r="C69"/>
      <c r="D69"/>
      <c r="E69"/>
      <c r="F69"/>
      <c r="G69"/>
      <c r="H69"/>
      <c r="I69"/>
      <c r="J69"/>
      <c r="K69"/>
      <c r="L69"/>
      <c r="M69"/>
      <c r="N69"/>
      <c r="O69"/>
      <c r="P69"/>
    </row>
    <row r="70" spans="1:19">
      <c r="A70"/>
      <c r="B70"/>
      <c r="C70"/>
      <c r="D70"/>
      <c r="E70"/>
      <c r="F70"/>
      <c r="G70"/>
      <c r="H70"/>
      <c r="I70"/>
      <c r="J70"/>
      <c r="K70"/>
      <c r="L70"/>
      <c r="M70"/>
      <c r="N70"/>
      <c r="O70"/>
      <c r="P70"/>
      <c r="Q70" s="3"/>
      <c r="R70" s="3"/>
      <c r="S70" s="3"/>
    </row>
    <row r="71" spans="1:19">
      <c r="A71"/>
      <c r="B71"/>
      <c r="C71"/>
      <c r="D71"/>
      <c r="E71"/>
      <c r="F71"/>
      <c r="G71"/>
      <c r="H71"/>
      <c r="I71"/>
      <c r="J71"/>
      <c r="K71"/>
      <c r="L71"/>
      <c r="M71"/>
      <c r="N71"/>
      <c r="O71"/>
      <c r="P71"/>
      <c r="Q71" s="3"/>
      <c r="R71" s="3"/>
      <c r="S71" s="3"/>
    </row>
    <row r="72" spans="1:19">
      <c r="A72"/>
      <c r="B72"/>
      <c r="C72"/>
      <c r="D72"/>
      <c r="E72"/>
      <c r="F72"/>
      <c r="G72"/>
      <c r="H72"/>
      <c r="I72"/>
      <c r="J72"/>
      <c r="K72"/>
      <c r="L72"/>
      <c r="M72"/>
      <c r="N72"/>
      <c r="O72"/>
      <c r="P72"/>
      <c r="Q72" s="3"/>
      <c r="R72" s="3"/>
      <c r="S72" s="3"/>
    </row>
    <row r="73" spans="1:19">
      <c r="A73"/>
      <c r="B73"/>
      <c r="C73"/>
      <c r="D73"/>
      <c r="E73"/>
      <c r="F73"/>
      <c r="G73"/>
      <c r="H73"/>
      <c r="I73"/>
      <c r="J73"/>
      <c r="K73"/>
      <c r="L73"/>
      <c r="M73"/>
      <c r="N73"/>
      <c r="O73"/>
      <c r="P73"/>
      <c r="Q73" s="3"/>
      <c r="R73" s="3"/>
      <c r="S73" s="3"/>
    </row>
    <row r="74" spans="1:19">
      <c r="A74"/>
      <c r="B74"/>
      <c r="C74"/>
      <c r="D74"/>
      <c r="E74"/>
      <c r="F74"/>
      <c r="G74"/>
      <c r="H74"/>
      <c r="I74"/>
      <c r="J74"/>
      <c r="K74"/>
      <c r="L74"/>
      <c r="M74"/>
      <c r="N74"/>
      <c r="O74"/>
      <c r="P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ht="15.75">
      <c r="A83"/>
      <c r="B83"/>
      <c r="C83"/>
      <c r="D83"/>
      <c r="E83"/>
      <c r="F83"/>
      <c r="G83"/>
      <c r="H83"/>
      <c r="I83"/>
      <c r="J83"/>
      <c r="K83"/>
      <c r="L83" s="1357"/>
      <c r="M83" s="1357"/>
      <c r="N83" s="996"/>
      <c r="O83"/>
      <c r="P83"/>
      <c r="Q83" s="897"/>
      <c r="R83" s="897"/>
    </row>
    <row r="84" spans="1:18" ht="15.75">
      <c r="A84"/>
      <c r="B84"/>
      <c r="C84"/>
      <c r="D84"/>
      <c r="E84"/>
      <c r="F84"/>
      <c r="G84"/>
      <c r="H84"/>
      <c r="I84"/>
      <c r="J84"/>
      <c r="K84"/>
      <c r="L84" s="1357"/>
      <c r="M84" s="1357"/>
      <c r="N84" s="996"/>
      <c r="O84"/>
      <c r="P84"/>
      <c r="Q84" s="897"/>
      <c r="R84" s="897"/>
    </row>
    <row r="85" spans="1:18" ht="15.75">
      <c r="A85"/>
      <c r="B85"/>
      <c r="C85"/>
      <c r="D85"/>
      <c r="E85"/>
      <c r="F85"/>
      <c r="G85"/>
      <c r="H85"/>
      <c r="I85"/>
      <c r="J85"/>
      <c r="K85"/>
      <c r="L85" s="1357"/>
      <c r="M85" s="1357"/>
      <c r="N85" s="996"/>
      <c r="O85"/>
      <c r="P85"/>
      <c r="Q85" s="897"/>
      <c r="R85" s="897"/>
    </row>
    <row r="86" spans="1:18" ht="15.75">
      <c r="A86"/>
      <c r="B86"/>
      <c r="C86"/>
      <c r="D86"/>
      <c r="E86"/>
      <c r="F86"/>
      <c r="G86"/>
      <c r="H86"/>
      <c r="I86"/>
      <c r="J86"/>
      <c r="K86"/>
      <c r="L86" s="1357"/>
      <c r="M86" s="1357"/>
      <c r="N86" s="996"/>
      <c r="O86"/>
      <c r="P86"/>
      <c r="Q86" s="897"/>
      <c r="R86" s="897"/>
    </row>
    <row r="87" spans="1:18" ht="15.75">
      <c r="A87"/>
      <c r="B87"/>
      <c r="C87"/>
      <c r="D87"/>
      <c r="E87"/>
      <c r="F87"/>
      <c r="G87"/>
      <c r="H87"/>
      <c r="I87"/>
      <c r="J87"/>
      <c r="K87"/>
      <c r="L87" s="1357"/>
      <c r="M87" s="1357"/>
      <c r="N87" s="996"/>
      <c r="O87"/>
      <c r="P87"/>
      <c r="Q87" s="897"/>
      <c r="R87" s="897"/>
    </row>
    <row r="88" spans="1:18" ht="15.75">
      <c r="A88"/>
      <c r="B88"/>
      <c r="C88"/>
      <c r="D88"/>
      <c r="E88"/>
      <c r="F88"/>
      <c r="G88"/>
      <c r="H88"/>
      <c r="I88"/>
      <c r="J88"/>
      <c r="K88"/>
      <c r="L88" s="1357"/>
      <c r="M88" s="1357"/>
      <c r="N88" s="996"/>
      <c r="O88"/>
      <c r="P88"/>
      <c r="Q88" s="897"/>
      <c r="R88" s="897"/>
    </row>
    <row r="89" spans="1:18" ht="15.75">
      <c r="A89"/>
      <c r="B89"/>
      <c r="C89"/>
      <c r="D89"/>
      <c r="E89"/>
      <c r="F89"/>
      <c r="G89"/>
      <c r="H89"/>
      <c r="I89"/>
      <c r="J89"/>
      <c r="K89"/>
      <c r="L89" s="1357"/>
      <c r="M89" s="1357"/>
      <c r="N89" s="996"/>
      <c r="O89"/>
      <c r="P89"/>
      <c r="Q89" s="897"/>
      <c r="R89" s="897"/>
    </row>
    <row r="90" spans="1:18" ht="15.75">
      <c r="A90"/>
      <c r="B90"/>
      <c r="C90"/>
      <c r="D90"/>
      <c r="E90"/>
      <c r="F90"/>
      <c r="G90"/>
      <c r="H90"/>
      <c r="I90"/>
      <c r="J90"/>
      <c r="K90"/>
      <c r="L90" s="1357"/>
      <c r="M90" s="1357"/>
      <c r="N90" s="996"/>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60">
    <sortCondition descending="1" ref="Q7:Q60"/>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K53" sqref="K53"/>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9.5703125"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682" t="s">
        <v>525</v>
      </c>
      <c r="B2" s="1682"/>
      <c r="C2" s="1682"/>
      <c r="D2" s="1682"/>
      <c r="E2" s="1682"/>
      <c r="F2" s="1682"/>
      <c r="G2" s="1682"/>
      <c r="H2" s="1682"/>
      <c r="I2" s="1682"/>
      <c r="J2" s="1682"/>
      <c r="K2" s="1682"/>
      <c r="L2" s="1682"/>
      <c r="M2" s="1682"/>
      <c r="N2" s="1682"/>
      <c r="O2" s="1682"/>
      <c r="P2" s="1682"/>
      <c r="Q2" s="1682"/>
      <c r="R2" s="1682"/>
      <c r="S2" s="1682"/>
      <c r="T2" s="1682"/>
      <c r="U2" s="1682"/>
      <c r="V2" s="1682"/>
      <c r="W2" s="1682"/>
      <c r="X2" s="1682"/>
      <c r="Y2" s="1682"/>
      <c r="Z2" s="1682"/>
      <c r="AA2" s="1682"/>
    </row>
    <row r="3" spans="1:27" ht="18" customHeight="1">
      <c r="A3" s="1683" t="s">
        <v>519</v>
      </c>
      <c r="B3" s="1683"/>
      <c r="C3" s="1683"/>
      <c r="D3" s="1683"/>
      <c r="E3" s="1683"/>
      <c r="F3" s="1683"/>
      <c r="G3" s="1683"/>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31804.954000000002</v>
      </c>
      <c r="C8" s="979">
        <v>37647</v>
      </c>
      <c r="D8" s="980">
        <v>2.7405180995519953</v>
      </c>
      <c r="E8" s="995"/>
      <c r="F8" s="978" t="s">
        <v>371</v>
      </c>
      <c r="G8" s="979">
        <v>4690.7120000000004</v>
      </c>
      <c r="H8" s="979">
        <v>11381</v>
      </c>
      <c r="I8" s="980">
        <v>5.2556055017501091</v>
      </c>
      <c r="J8" s="988"/>
      <c r="K8" s="981" t="s">
        <v>141</v>
      </c>
      <c r="L8" s="982">
        <v>25374.43</v>
      </c>
      <c r="M8" s="982">
        <v>6213.9480000000003</v>
      </c>
      <c r="N8" s="983">
        <v>4.0834635243165858</v>
      </c>
      <c r="O8" s="988"/>
      <c r="P8" s="981" t="s">
        <v>155</v>
      </c>
      <c r="Q8" s="982">
        <v>6023.5550000000003</v>
      </c>
      <c r="R8" s="982">
        <v>1236.001</v>
      </c>
      <c r="S8" s="983">
        <v>4.8734224325061231</v>
      </c>
    </row>
    <row r="9" spans="1:27" ht="15.75">
      <c r="A9" s="978" t="s">
        <v>143</v>
      </c>
      <c r="B9" s="979">
        <v>21154.177</v>
      </c>
      <c r="C9" s="979">
        <v>15381</v>
      </c>
      <c r="D9" s="980">
        <v>2.9766178311621445</v>
      </c>
      <c r="E9" s="996"/>
      <c r="F9" s="978" t="s">
        <v>156</v>
      </c>
      <c r="G9" s="979">
        <v>3777.59</v>
      </c>
      <c r="H9" s="979">
        <v>18691</v>
      </c>
      <c r="I9" s="980">
        <v>2.7705422285850076</v>
      </c>
      <c r="J9" s="988"/>
      <c r="K9" s="978" t="s">
        <v>158</v>
      </c>
      <c r="L9" s="979">
        <v>6236.3540000000003</v>
      </c>
      <c r="M9" s="979">
        <v>981.09500000000003</v>
      </c>
      <c r="N9" s="980">
        <v>6.3565240878813976</v>
      </c>
      <c r="O9" s="988"/>
      <c r="P9" s="978" t="s">
        <v>371</v>
      </c>
      <c r="Q9" s="979">
        <v>5739.3779999999997</v>
      </c>
      <c r="R9" s="979">
        <v>1051.29</v>
      </c>
      <c r="S9" s="980">
        <v>5.4593670633222038</v>
      </c>
    </row>
    <row r="10" spans="1:27" ht="15.75">
      <c r="A10" s="978" t="s">
        <v>156</v>
      </c>
      <c r="B10" s="979">
        <v>18196.794000000002</v>
      </c>
      <c r="C10" s="979">
        <v>35710</v>
      </c>
      <c r="D10" s="980">
        <v>2.2823280687136904</v>
      </c>
      <c r="E10" s="995"/>
      <c r="F10" s="978" t="s">
        <v>138</v>
      </c>
      <c r="G10" s="979">
        <v>1891.8610000000001</v>
      </c>
      <c r="H10" s="979">
        <v>7937</v>
      </c>
      <c r="I10" s="980">
        <v>3.4487013555194217</v>
      </c>
      <c r="J10" s="988"/>
      <c r="K10" s="978" t="s">
        <v>285</v>
      </c>
      <c r="L10" s="979">
        <v>5621.268</v>
      </c>
      <c r="M10" s="979">
        <v>2150.5889999999999</v>
      </c>
      <c r="N10" s="980">
        <v>2.6138271887375972</v>
      </c>
      <c r="O10" s="988"/>
      <c r="P10" s="978" t="s">
        <v>143</v>
      </c>
      <c r="Q10" s="979">
        <v>4824.0209999999997</v>
      </c>
      <c r="R10" s="979">
        <v>961.79899999999998</v>
      </c>
      <c r="S10" s="980">
        <v>5.0156228068442577</v>
      </c>
    </row>
    <row r="11" spans="1:27" ht="15.75">
      <c r="A11" s="978" t="s">
        <v>371</v>
      </c>
      <c r="B11" s="979">
        <v>15586.716</v>
      </c>
      <c r="C11" s="979">
        <v>30651</v>
      </c>
      <c r="D11" s="980">
        <v>4.3446359478834875</v>
      </c>
      <c r="E11" s="996"/>
      <c r="F11" s="978" t="s">
        <v>153</v>
      </c>
      <c r="G11" s="979">
        <v>1599.269</v>
      </c>
      <c r="H11" s="979">
        <v>6721</v>
      </c>
      <c r="I11" s="980">
        <v>3.2710640317110986</v>
      </c>
      <c r="J11" s="988"/>
      <c r="K11" s="978" t="s">
        <v>143</v>
      </c>
      <c r="L11" s="979">
        <v>4827.3289999999997</v>
      </c>
      <c r="M11" s="979">
        <v>842.96799999999996</v>
      </c>
      <c r="N11" s="980">
        <v>5.7265862998358186</v>
      </c>
      <c r="O11" s="988"/>
      <c r="P11" s="978" t="s">
        <v>140</v>
      </c>
      <c r="Q11" s="979">
        <v>2801.098</v>
      </c>
      <c r="R11" s="979">
        <v>465.63799999999998</v>
      </c>
      <c r="S11" s="980">
        <v>6.0156129869125801</v>
      </c>
    </row>
    <row r="12" spans="1:27" ht="15.75">
      <c r="A12" s="978" t="s">
        <v>160</v>
      </c>
      <c r="B12" s="979">
        <v>14315.566999999999</v>
      </c>
      <c r="C12" s="979">
        <v>25185</v>
      </c>
      <c r="D12" s="980">
        <v>2.3266502147129482</v>
      </c>
      <c r="E12" s="996"/>
      <c r="F12" s="978" t="s">
        <v>157</v>
      </c>
      <c r="G12" s="979">
        <v>1333.675</v>
      </c>
      <c r="H12" s="979">
        <v>9446</v>
      </c>
      <c r="I12" s="980">
        <v>2.539680272691784</v>
      </c>
      <c r="J12" s="988"/>
      <c r="K12" s="978" t="s">
        <v>155</v>
      </c>
      <c r="L12" s="979">
        <v>3947.875</v>
      </c>
      <c r="M12" s="979">
        <v>603.60799999999995</v>
      </c>
      <c r="N12" s="980">
        <v>6.5404616903685842</v>
      </c>
      <c r="O12" s="988"/>
      <c r="P12" s="978" t="s">
        <v>141</v>
      </c>
      <c r="Q12" s="979">
        <v>2070.4209999999998</v>
      </c>
      <c r="R12" s="979">
        <v>510.09100000000001</v>
      </c>
      <c r="S12" s="980">
        <v>4.0589247800882582</v>
      </c>
    </row>
    <row r="13" spans="1:27" ht="15.75">
      <c r="A13" s="978" t="s">
        <v>157</v>
      </c>
      <c r="B13" s="979">
        <v>13460.895</v>
      </c>
      <c r="C13" s="979">
        <v>21438</v>
      </c>
      <c r="D13" s="980">
        <v>2.693021915859664</v>
      </c>
      <c r="E13" s="996"/>
      <c r="F13" s="978" t="s">
        <v>160</v>
      </c>
      <c r="G13" s="979">
        <v>791.56899999999996</v>
      </c>
      <c r="H13" s="979">
        <v>6891</v>
      </c>
      <c r="I13" s="980">
        <v>1.9608435227205168</v>
      </c>
      <c r="J13" s="988"/>
      <c r="K13" s="978" t="s">
        <v>371</v>
      </c>
      <c r="L13" s="979">
        <v>3855.1550000000002</v>
      </c>
      <c r="M13" s="979">
        <v>487.88200000000001</v>
      </c>
      <c r="N13" s="980">
        <v>7.9018184724994978</v>
      </c>
      <c r="O13" s="988"/>
      <c r="P13" s="978" t="s">
        <v>138</v>
      </c>
      <c r="Q13" s="979">
        <v>1248.2270000000001</v>
      </c>
      <c r="R13" s="979">
        <v>362.93200000000002</v>
      </c>
      <c r="S13" s="980">
        <v>3.4392861472672567</v>
      </c>
    </row>
    <row r="14" spans="1:27" ht="16.5" thickBot="1">
      <c r="A14" s="978" t="s">
        <v>151</v>
      </c>
      <c r="B14" s="979">
        <v>9395.2919999999995</v>
      </c>
      <c r="C14" s="979">
        <v>7847</v>
      </c>
      <c r="D14" s="980">
        <v>2.3593913034961851</v>
      </c>
      <c r="E14" s="996"/>
      <c r="F14" s="997" t="s">
        <v>143</v>
      </c>
      <c r="G14" s="998">
        <v>227.31</v>
      </c>
      <c r="H14" s="998">
        <v>664</v>
      </c>
      <c r="I14" s="999">
        <v>5.0941239747209899</v>
      </c>
      <c r="J14" s="988"/>
      <c r="K14" s="978" t="s">
        <v>160</v>
      </c>
      <c r="L14" s="979">
        <v>3733.6370000000002</v>
      </c>
      <c r="M14" s="979">
        <v>989.154</v>
      </c>
      <c r="N14" s="980">
        <v>3.7745760518584568</v>
      </c>
      <c r="O14" s="988"/>
      <c r="P14" s="978" t="s">
        <v>158</v>
      </c>
      <c r="Q14" s="979">
        <v>1039.3879999999999</v>
      </c>
      <c r="R14" s="979">
        <v>213.26499999999999</v>
      </c>
      <c r="S14" s="980">
        <v>4.8736923545823272</v>
      </c>
    </row>
    <row r="15" spans="1:27" ht="16.5" thickBot="1">
      <c r="A15" s="978" t="s">
        <v>141</v>
      </c>
      <c r="B15" s="979">
        <v>5632.1530000000002</v>
      </c>
      <c r="C15" s="979">
        <v>4959</v>
      </c>
      <c r="D15" s="980">
        <v>3.1695850781428945</v>
      </c>
      <c r="E15" s="996"/>
      <c r="F15" s="984" t="s">
        <v>259</v>
      </c>
      <c r="G15" s="985">
        <v>14604.795</v>
      </c>
      <c r="H15" s="985">
        <v>62749</v>
      </c>
      <c r="I15" s="986">
        <v>3.3696680397785608</v>
      </c>
      <c r="J15" s="988"/>
      <c r="K15" s="978" t="s">
        <v>156</v>
      </c>
      <c r="L15" s="979">
        <v>3240.7930000000001</v>
      </c>
      <c r="M15" s="979">
        <v>795.15700000000004</v>
      </c>
      <c r="N15" s="980">
        <v>4.0756643027729114</v>
      </c>
      <c r="O15" s="988"/>
      <c r="P15" s="978" t="s">
        <v>152</v>
      </c>
      <c r="Q15" s="979">
        <v>660.06600000000003</v>
      </c>
      <c r="R15" s="979">
        <v>223.40899999999999</v>
      </c>
      <c r="S15" s="980">
        <v>2.9545183945140976</v>
      </c>
      <c r="U15" s="897"/>
      <c r="V15" s="897"/>
      <c r="W15" s="897"/>
      <c r="X15" s="897"/>
    </row>
    <row r="16" spans="1:27" ht="15.75">
      <c r="A16" s="978" t="s">
        <v>138</v>
      </c>
      <c r="B16" s="979">
        <v>3974.4279999999999</v>
      </c>
      <c r="C16" s="979">
        <v>13515</v>
      </c>
      <c r="D16" s="980">
        <v>3.7532171352646371</v>
      </c>
      <c r="E16" s="996"/>
      <c r="F16"/>
      <c r="G16"/>
      <c r="H16"/>
      <c r="I16"/>
      <c r="J16" s="988"/>
      <c r="K16" s="978" t="s">
        <v>140</v>
      </c>
      <c r="L16" s="979">
        <v>2907.4870000000001</v>
      </c>
      <c r="M16" s="979">
        <v>745.35299999999995</v>
      </c>
      <c r="N16" s="980">
        <v>3.9008188066593954</v>
      </c>
      <c r="O16" s="988"/>
      <c r="P16" s="978" t="s">
        <v>147</v>
      </c>
      <c r="Q16" s="979">
        <v>599.95699999999999</v>
      </c>
      <c r="R16" s="979">
        <v>183.339</v>
      </c>
      <c r="S16" s="980">
        <v>3.2723915806238715</v>
      </c>
      <c r="U16" s="897"/>
      <c r="V16" s="897"/>
      <c r="W16" s="897"/>
      <c r="X16" s="897"/>
    </row>
    <row r="17" spans="1:24" ht="15.75">
      <c r="A17" s="978" t="s">
        <v>152</v>
      </c>
      <c r="B17" s="979">
        <v>3152.5039999999999</v>
      </c>
      <c r="C17" s="979">
        <v>1825</v>
      </c>
      <c r="D17" s="980">
        <v>3.5425174597288476</v>
      </c>
      <c r="E17" s="995"/>
      <c r="F17"/>
      <c r="G17"/>
      <c r="H17"/>
      <c r="I17"/>
      <c r="J17" s="988"/>
      <c r="K17" s="978" t="s">
        <v>138</v>
      </c>
      <c r="L17" s="979">
        <v>2876.556</v>
      </c>
      <c r="M17" s="979">
        <v>884.09</v>
      </c>
      <c r="N17" s="980">
        <v>3.2536913662636158</v>
      </c>
      <c r="O17" s="988"/>
      <c r="P17" s="978" t="s">
        <v>511</v>
      </c>
      <c r="Q17" s="979">
        <v>490.029</v>
      </c>
      <c r="R17" s="979">
        <v>61.396999999999998</v>
      </c>
      <c r="S17" s="980">
        <v>7.9813183054546641</v>
      </c>
      <c r="U17" s="897"/>
      <c r="V17" s="897"/>
      <c r="W17" s="897"/>
      <c r="X17" s="897"/>
    </row>
    <row r="18" spans="1:24" ht="15.75">
      <c r="A18" s="978" t="s">
        <v>139</v>
      </c>
      <c r="B18" s="979">
        <v>1979.6489999999999</v>
      </c>
      <c r="C18" s="979">
        <v>1906</v>
      </c>
      <c r="D18" s="980">
        <v>3.5257882335340538</v>
      </c>
      <c r="E18" s="1000"/>
      <c r="K18" s="978" t="s">
        <v>147</v>
      </c>
      <c r="L18" s="979">
        <v>1686.2819999999999</v>
      </c>
      <c r="M18" s="979">
        <v>328.22800000000001</v>
      </c>
      <c r="N18" s="980">
        <v>5.1375324469576027</v>
      </c>
      <c r="O18" s="988"/>
      <c r="P18" s="978" t="s">
        <v>156</v>
      </c>
      <c r="Q18" s="979">
        <v>422.51799999999997</v>
      </c>
      <c r="R18" s="979">
        <v>89.537000000000006</v>
      </c>
      <c r="S18" s="980">
        <v>4.7189206696672876</v>
      </c>
      <c r="U18" s="897"/>
      <c r="V18" s="897"/>
      <c r="W18" s="897"/>
      <c r="X18" s="897"/>
    </row>
    <row r="19" spans="1:24" ht="15.75">
      <c r="A19" s="978" t="s">
        <v>158</v>
      </c>
      <c r="B19" s="979">
        <v>1744.385</v>
      </c>
      <c r="C19" s="979">
        <v>4209</v>
      </c>
      <c r="D19" s="980">
        <v>3.6252686138486285</v>
      </c>
      <c r="E19" s="1001"/>
      <c r="J19" s="988"/>
      <c r="K19" s="978" t="s">
        <v>146</v>
      </c>
      <c r="L19" s="979">
        <v>1414.2239999999999</v>
      </c>
      <c r="M19" s="979">
        <v>393.86900000000003</v>
      </c>
      <c r="N19" s="980">
        <v>3.5905948424476155</v>
      </c>
      <c r="O19" s="988"/>
      <c r="P19" s="978" t="s">
        <v>159</v>
      </c>
      <c r="Q19" s="979">
        <v>232.32900000000001</v>
      </c>
      <c r="R19" s="979">
        <v>57.445999999999998</v>
      </c>
      <c r="S19" s="980">
        <v>4.0443024753681724</v>
      </c>
      <c r="U19" s="897"/>
      <c r="V19" s="897"/>
      <c r="W19" s="897"/>
      <c r="X19" s="897"/>
    </row>
    <row r="20" spans="1:24" ht="15" customHeight="1">
      <c r="A20" s="978" t="s">
        <v>140</v>
      </c>
      <c r="B20" s="979">
        <v>623.51499999999999</v>
      </c>
      <c r="C20" s="979">
        <v>1483</v>
      </c>
      <c r="D20" s="980">
        <v>3.4029646285754827</v>
      </c>
      <c r="E20" s="1001"/>
      <c r="F20" s="897"/>
      <c r="G20" s="897"/>
      <c r="H20" s="897"/>
      <c r="J20" s="988"/>
      <c r="K20" s="978" t="s">
        <v>498</v>
      </c>
      <c r="L20" s="979">
        <v>1131.1079999999999</v>
      </c>
      <c r="M20" s="979">
        <v>36.287999999999997</v>
      </c>
      <c r="N20" s="980">
        <v>31.170304232804234</v>
      </c>
      <c r="O20" s="988"/>
      <c r="P20" s="978" t="s">
        <v>139</v>
      </c>
      <c r="Q20" s="979">
        <v>203.905</v>
      </c>
      <c r="R20" s="979">
        <v>70.932000000000002</v>
      </c>
      <c r="S20" s="980">
        <v>2.8746545987706535</v>
      </c>
      <c r="U20" s="897"/>
      <c r="V20" s="897"/>
      <c r="W20" s="897"/>
      <c r="X20" s="897"/>
    </row>
    <row r="21" spans="1:24" ht="16.5" thickBot="1">
      <c r="A21" s="978" t="s">
        <v>146</v>
      </c>
      <c r="B21" s="979">
        <v>177.61500000000001</v>
      </c>
      <c r="C21" s="979">
        <v>229</v>
      </c>
      <c r="D21" s="980">
        <v>1.583981379088931</v>
      </c>
      <c r="F21" s="897"/>
      <c r="G21" s="897"/>
      <c r="H21" s="897"/>
      <c r="J21" s="988"/>
      <c r="K21" s="978" t="s">
        <v>159</v>
      </c>
      <c r="L21" s="979">
        <v>949.26900000000001</v>
      </c>
      <c r="M21" s="979">
        <v>280.68</v>
      </c>
      <c r="N21" s="980">
        <v>3.3820329200513037</v>
      </c>
      <c r="P21" s="978" t="s">
        <v>151</v>
      </c>
      <c r="Q21" s="979">
        <v>155.25899999999999</v>
      </c>
      <c r="R21" s="979">
        <v>28.105</v>
      </c>
      <c r="S21" s="980">
        <v>5.5242483543853398</v>
      </c>
    </row>
    <row r="22" spans="1:24" ht="16.5" thickBot="1">
      <c r="A22" s="978" t="s">
        <v>155</v>
      </c>
      <c r="B22" s="979">
        <v>161.35300000000001</v>
      </c>
      <c r="C22" s="979">
        <v>564</v>
      </c>
      <c r="D22" s="980">
        <v>4.8998785302156094</v>
      </c>
      <c r="E22" s="897"/>
      <c r="F22" s="897"/>
      <c r="G22" s="897"/>
      <c r="H22" s="897"/>
      <c r="I22" s="897"/>
      <c r="J22" s="897"/>
      <c r="K22" s="978" t="s">
        <v>153</v>
      </c>
      <c r="L22" s="979">
        <v>918.85400000000004</v>
      </c>
      <c r="M22" s="979">
        <v>258.27800000000002</v>
      </c>
      <c r="N22" s="980">
        <v>3.5576162119886323</v>
      </c>
      <c r="P22" s="984" t="s">
        <v>259</v>
      </c>
      <c r="Q22" s="985">
        <v>26766.345000000001</v>
      </c>
      <c r="R22" s="985">
        <v>5575.2560000000003</v>
      </c>
      <c r="S22" s="986">
        <v>4.8009176618974987</v>
      </c>
    </row>
    <row r="23" spans="1:24" ht="16.5" thickBot="1">
      <c r="A23" s="997" t="s">
        <v>524</v>
      </c>
      <c r="B23" s="998">
        <v>116.01900000000001</v>
      </c>
      <c r="C23" s="998">
        <v>130</v>
      </c>
      <c r="D23" s="999">
        <v>2.957857434223945</v>
      </c>
      <c r="E23" s="897"/>
      <c r="F23" s="897"/>
      <c r="G23" s="897"/>
      <c r="H23" s="897"/>
      <c r="I23" s="897"/>
      <c r="J23" s="897"/>
      <c r="K23" s="978" t="s">
        <v>152</v>
      </c>
      <c r="L23" s="979">
        <v>857.84799999999996</v>
      </c>
      <c r="M23" s="979">
        <v>177.386</v>
      </c>
      <c r="N23" s="980">
        <v>4.8360524505879834</v>
      </c>
    </row>
    <row r="24" spans="1:24" ht="16.5" thickBot="1">
      <c r="A24" s="984" t="s">
        <v>259</v>
      </c>
      <c r="B24" s="985">
        <v>141476.016</v>
      </c>
      <c r="C24" s="985">
        <v>202679</v>
      </c>
      <c r="D24" s="986">
        <v>2.7991744141922537</v>
      </c>
      <c r="E24" s="897"/>
      <c r="F24" s="897"/>
      <c r="G24" s="897"/>
      <c r="H24" s="897"/>
      <c r="I24" s="897"/>
      <c r="J24" s="897"/>
      <c r="K24" s="978" t="s">
        <v>151</v>
      </c>
      <c r="L24" s="979">
        <v>759.20699999999999</v>
      </c>
      <c r="M24" s="979">
        <v>138.501</v>
      </c>
      <c r="N24" s="980">
        <v>5.4815994108345789</v>
      </c>
      <c r="O24"/>
      <c r="P24"/>
      <c r="Q24"/>
      <c r="R24"/>
      <c r="S24"/>
      <c r="T24"/>
    </row>
    <row r="25" spans="1:24" ht="16.5" thickBot="1">
      <c r="A25"/>
      <c r="B25"/>
      <c r="C25"/>
      <c r="D25"/>
      <c r="E25"/>
      <c r="F25"/>
      <c r="G25"/>
      <c r="H25" s="897"/>
      <c r="I25" s="897"/>
      <c r="J25" s="897"/>
      <c r="K25" s="984" t="s">
        <v>259</v>
      </c>
      <c r="L25" s="985">
        <v>72744.303</v>
      </c>
      <c r="M25" s="985">
        <v>16577.594000000001</v>
      </c>
      <c r="N25" s="986">
        <v>4.3881098185900802</v>
      </c>
      <c r="O25"/>
      <c r="P25"/>
      <c r="Q25"/>
      <c r="R25"/>
      <c r="S25"/>
      <c r="T25"/>
    </row>
    <row r="26" spans="1:24">
      <c r="A26"/>
      <c r="B26"/>
      <c r="C26"/>
      <c r="D26"/>
      <c r="E26"/>
      <c r="F26"/>
      <c r="G26"/>
      <c r="H26"/>
      <c r="I26"/>
      <c r="J26" s="897"/>
      <c r="O26"/>
      <c r="P26"/>
      <c r="Q26"/>
      <c r="R26"/>
      <c r="S26"/>
      <c r="T26"/>
    </row>
    <row r="27" spans="1:24">
      <c r="D27"/>
      <c r="E27"/>
      <c r="F27"/>
      <c r="G27"/>
      <c r="H27"/>
      <c r="I27"/>
      <c r="J27" s="897"/>
      <c r="K27"/>
      <c r="L27"/>
      <c r="M27"/>
      <c r="N27"/>
      <c r="O27"/>
      <c r="P27"/>
      <c r="Q27"/>
      <c r="R27"/>
      <c r="S27"/>
      <c r="T27"/>
    </row>
    <row r="28" spans="1:24">
      <c r="A28"/>
      <c r="B28"/>
      <c r="C28"/>
      <c r="D28"/>
      <c r="E28"/>
      <c r="F28"/>
      <c r="G28"/>
      <c r="H28"/>
      <c r="I28"/>
      <c r="J28" s="897"/>
      <c r="K28"/>
      <c r="L28"/>
      <c r="M28"/>
      <c r="N28"/>
      <c r="O28"/>
      <c r="P28"/>
      <c r="Q28"/>
      <c r="R28"/>
      <c r="S28"/>
      <c r="T28"/>
    </row>
    <row r="29" spans="1:24">
      <c r="A29"/>
      <c r="B29"/>
      <c r="C29"/>
      <c r="D29"/>
      <c r="E29"/>
      <c r="F29"/>
      <c r="G29"/>
      <c r="H29"/>
      <c r="I29"/>
      <c r="J29" s="897"/>
      <c r="K29"/>
      <c r="L29"/>
      <c r="M29"/>
      <c r="N29"/>
      <c r="O29"/>
      <c r="P29"/>
      <c r="Q29"/>
      <c r="R29"/>
      <c r="S29"/>
      <c r="T29"/>
    </row>
    <row r="30" spans="1:24">
      <c r="A30"/>
      <c r="B30"/>
      <c r="C30"/>
      <c r="D30"/>
      <c r="E30"/>
      <c r="F30"/>
      <c r="G30"/>
      <c r="H30"/>
      <c r="I30"/>
      <c r="J30"/>
      <c r="K30"/>
      <c r="L30"/>
      <c r="M30"/>
      <c r="N30"/>
      <c r="O30"/>
      <c r="P30"/>
      <c r="Q30"/>
      <c r="R30"/>
      <c r="S30"/>
    </row>
    <row r="31" spans="1:24">
      <c r="A31" s="2" t="s">
        <v>369</v>
      </c>
      <c r="B31"/>
      <c r="C31"/>
      <c r="D31"/>
      <c r="E31"/>
      <c r="F31"/>
      <c r="G31"/>
      <c r="H31"/>
      <c r="I31"/>
      <c r="J31"/>
      <c r="K31"/>
      <c r="L31"/>
      <c r="M31"/>
      <c r="N31"/>
      <c r="P31"/>
      <c r="Q31"/>
      <c r="R31"/>
      <c r="S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K35"/>
      <c r="L35"/>
      <c r="M35"/>
      <c r="N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s="3"/>
      <c r="E66" s="3"/>
      <c r="F66" s="3"/>
      <c r="G66" s="3"/>
      <c r="H66"/>
      <c r="I66"/>
      <c r="J66"/>
      <c r="K66"/>
      <c r="L66"/>
    </row>
    <row r="67" spans="1:12">
      <c r="A67"/>
      <c r="B67"/>
      <c r="C67"/>
      <c r="D67" s="3"/>
      <c r="E67" s="3"/>
      <c r="F67" s="3"/>
      <c r="G67" s="3"/>
      <c r="H67"/>
      <c r="I67"/>
      <c r="J67"/>
      <c r="K67"/>
      <c r="L67"/>
    </row>
    <row r="68" spans="1:12">
      <c r="A68"/>
      <c r="B68"/>
      <c r="C68"/>
      <c r="D68" s="3"/>
      <c r="E68" s="3"/>
      <c r="F68" s="3"/>
      <c r="G68" s="3"/>
      <c r="H68"/>
      <c r="I68"/>
      <c r="J68"/>
      <c r="K68"/>
      <c r="L68"/>
    </row>
    <row r="69" spans="1:12">
      <c r="A69"/>
      <c r="B69"/>
      <c r="C69"/>
      <c r="D69" s="3"/>
      <c r="E69" s="3"/>
      <c r="F69" s="3"/>
      <c r="G69" s="3"/>
      <c r="H69"/>
      <c r="I69"/>
      <c r="J69"/>
      <c r="K69"/>
      <c r="L69"/>
    </row>
    <row r="70" spans="1:12">
      <c r="A70"/>
      <c r="B70"/>
      <c r="C70"/>
      <c r="D70" s="3"/>
      <c r="E70" s="3"/>
      <c r="F70" s="3"/>
      <c r="G70" s="3"/>
      <c r="H70"/>
      <c r="I70"/>
      <c r="J70"/>
      <c r="K70"/>
      <c r="L70"/>
    </row>
    <row r="71" spans="1:12">
      <c r="A71"/>
      <c r="B71"/>
      <c r="C71"/>
      <c r="D71" s="3"/>
      <c r="E71" s="3"/>
      <c r="F71" s="3"/>
      <c r="G71" s="3"/>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3"/>
      <c r="B148" s="3"/>
      <c r="C148" s="3"/>
      <c r="D148" s="3"/>
      <c r="E148" s="3"/>
      <c r="F148" s="3"/>
      <c r="G148" s="3"/>
      <c r="H148" s="3"/>
      <c r="I148" s="3"/>
      <c r="J148" s="3"/>
      <c r="K148" s="3"/>
    </row>
    <row r="149" spans="1:12">
      <c r="A149" s="3"/>
      <c r="B149" s="3"/>
      <c r="C149" s="3"/>
      <c r="D149" s="3"/>
      <c r="E149" s="3"/>
      <c r="F149" s="3"/>
      <c r="G149" s="3"/>
      <c r="H149" s="3"/>
      <c r="I149" s="3"/>
      <c r="J149" s="3"/>
      <c r="K149" s="3"/>
    </row>
    <row r="150" spans="1:12">
      <c r="A150" s="3"/>
      <c r="B150" s="3"/>
      <c r="C150" s="3"/>
      <c r="D150" s="3"/>
      <c r="E150" s="3"/>
      <c r="F150" s="3"/>
      <c r="G150" s="3"/>
      <c r="H150" s="3"/>
      <c r="I150" s="3"/>
      <c r="J150" s="3"/>
      <c r="K150" s="3"/>
    </row>
    <row r="151" spans="1:12">
      <c r="A151" s="3"/>
      <c r="B151" s="3"/>
      <c r="C151" s="3"/>
      <c r="D151" s="3"/>
      <c r="E151" s="3"/>
      <c r="F151" s="3"/>
      <c r="G151" s="3"/>
      <c r="H151" s="3"/>
      <c r="I151" s="3"/>
      <c r="J151" s="3"/>
      <c r="K151" s="3"/>
    </row>
    <row r="152" spans="1:12">
      <c r="A152" s="897"/>
      <c r="B152" s="897"/>
      <c r="C152" s="897"/>
      <c r="D152" s="897"/>
      <c r="E152" s="897"/>
      <c r="F152" s="897"/>
      <c r="G152" s="897"/>
      <c r="H152" s="897"/>
      <c r="I152" s="897"/>
      <c r="J152" s="897"/>
      <c r="K152" s="897"/>
    </row>
    <row r="153" spans="1:12">
      <c r="A153" s="897"/>
      <c r="B153" s="897"/>
      <c r="C153" s="897"/>
      <c r="D153" s="897"/>
      <c r="E153" s="897"/>
      <c r="F153" s="897"/>
      <c r="G153" s="897"/>
      <c r="H153" s="897"/>
      <c r="I153" s="897"/>
      <c r="J153" s="897"/>
      <c r="K153" s="897"/>
    </row>
    <row r="154" spans="1:12">
      <c r="A154" s="897"/>
      <c r="B154" s="897"/>
      <c r="C154" s="897"/>
      <c r="D154" s="897"/>
      <c r="E154" s="897"/>
      <c r="F154" s="897"/>
      <c r="G154" s="897"/>
      <c r="H154" s="897"/>
      <c r="I154" s="897"/>
      <c r="J154" s="897"/>
      <c r="K154" s="897"/>
    </row>
    <row r="155" spans="1:12">
      <c r="A155" s="897"/>
      <c r="B155" s="897"/>
      <c r="C155" s="897"/>
      <c r="D155" s="897"/>
      <c r="E155" s="897"/>
      <c r="F155" s="897"/>
      <c r="G155" s="897"/>
      <c r="H155" s="897"/>
      <c r="I155" s="897"/>
      <c r="J155" s="897"/>
      <c r="K155" s="897"/>
    </row>
    <row r="156" spans="1:12">
      <c r="A156" s="897"/>
      <c r="B156" s="897"/>
      <c r="C156" s="897"/>
      <c r="D156" s="897"/>
      <c r="E156" s="897"/>
      <c r="F156" s="897"/>
      <c r="G156" s="897"/>
      <c r="H156" s="897"/>
      <c r="I156" s="897"/>
      <c r="J156" s="897"/>
      <c r="K156" s="897"/>
    </row>
    <row r="157" spans="1:12">
      <c r="A157" s="897"/>
      <c r="B157" s="897"/>
      <c r="C157" s="897"/>
      <c r="D157" s="897"/>
      <c r="E157" s="897"/>
      <c r="F157" s="897"/>
      <c r="G157" s="897"/>
      <c r="H157" s="897"/>
      <c r="I157" s="897"/>
      <c r="J157" s="897"/>
      <c r="K157" s="897"/>
    </row>
    <row r="158" spans="1:12">
      <c r="A158" s="897"/>
      <c r="B158" s="897"/>
      <c r="C158" s="897"/>
      <c r="D158" s="897"/>
      <c r="E158" s="897"/>
      <c r="F158" s="897"/>
      <c r="G158" s="897"/>
      <c r="H158" s="897"/>
      <c r="I158" s="897"/>
      <c r="J158" s="897"/>
      <c r="K158" s="897"/>
    </row>
    <row r="159" spans="1:12">
      <c r="A159" s="897"/>
      <c r="B159" s="897"/>
      <c r="C159" s="897"/>
      <c r="D159" s="897"/>
      <c r="E159" s="897"/>
      <c r="F159" s="897"/>
      <c r="G159" s="897"/>
      <c r="H159" s="897"/>
      <c r="I159" s="897"/>
      <c r="J159" s="897"/>
      <c r="K159" s="897"/>
    </row>
    <row r="160" spans="1:12">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1">
    <sortCondition descending="1" ref="Q8:Q31"/>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D26" sqref="D26"/>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row>
    <row r="2" spans="1:20" ht="26.25" customHeight="1">
      <c r="A2" s="916"/>
    </row>
    <row r="5" spans="1:20" ht="38.25" customHeight="1" thickBot="1">
      <c r="A5" s="1667" t="s">
        <v>515</v>
      </c>
      <c r="B5" s="1667"/>
      <c r="C5" s="1667"/>
      <c r="D5" s="1667"/>
      <c r="E5" s="1667"/>
      <c r="F5" s="1667"/>
      <c r="H5" s="917" t="s">
        <v>267</v>
      </c>
      <c r="K5"/>
      <c r="L5"/>
      <c r="M5"/>
      <c r="N5"/>
      <c r="O5"/>
      <c r="P5"/>
    </row>
    <row r="6" spans="1:20" ht="15.75" customHeight="1" thickBot="1">
      <c r="A6" s="1668" t="s">
        <v>116</v>
      </c>
      <c r="B6" s="1670" t="s">
        <v>517</v>
      </c>
      <c r="C6" s="1671"/>
      <c r="D6" s="1672"/>
      <c r="E6" s="1673" t="s">
        <v>501</v>
      </c>
      <c r="F6" s="1675" t="s">
        <v>503</v>
      </c>
      <c r="K6"/>
      <c r="L6"/>
      <c r="M6"/>
      <c r="N6"/>
      <c r="O6"/>
      <c r="P6"/>
    </row>
    <row r="7" spans="1:20" ht="21" customHeight="1" thickBot="1">
      <c r="A7" s="1669"/>
      <c r="B7" s="918" t="s">
        <v>254</v>
      </c>
      <c r="C7" s="918" t="s">
        <v>257</v>
      </c>
      <c r="D7" s="918" t="s">
        <v>258</v>
      </c>
      <c r="E7" s="1674"/>
      <c r="F7" s="1676"/>
      <c r="K7"/>
      <c r="L7"/>
      <c r="M7"/>
      <c r="N7"/>
      <c r="O7"/>
      <c r="P7"/>
    </row>
    <row r="8" spans="1:20" ht="17.25" customHeight="1" thickBot="1">
      <c r="A8" s="919" t="s">
        <v>117</v>
      </c>
      <c r="B8" s="920">
        <v>13363.523999999999</v>
      </c>
      <c r="C8" s="921">
        <v>8053.9229999999998</v>
      </c>
      <c r="D8" s="922">
        <f t="shared" ref="D8:D13" si="0">(C8/B8)*100</f>
        <v>60.267957763236701</v>
      </c>
      <c r="E8" s="921">
        <v>14246.71</v>
      </c>
      <c r="F8" s="922">
        <f t="shared" ref="F8:F13" si="1">((B8-E8)/E8)*100</f>
        <v>-6.1992277515300014</v>
      </c>
      <c r="H8" s="923" t="s">
        <v>118</v>
      </c>
      <c r="K8"/>
      <c r="L8"/>
      <c r="M8"/>
      <c r="N8"/>
      <c r="O8"/>
      <c r="P8"/>
    </row>
    <row r="9" spans="1:20" ht="18" customHeight="1" thickBot="1">
      <c r="A9" s="919" t="s">
        <v>119</v>
      </c>
      <c r="B9" s="924">
        <v>44363</v>
      </c>
      <c r="C9" s="921">
        <v>16424</v>
      </c>
      <c r="D9" s="922">
        <f t="shared" si="0"/>
        <v>37.02184252642968</v>
      </c>
      <c r="E9" s="925">
        <v>53568</v>
      </c>
      <c r="F9" s="922">
        <f t="shared" si="1"/>
        <v>-17.183766427718041</v>
      </c>
      <c r="H9" s="926">
        <f>B9-E9</f>
        <v>-9205</v>
      </c>
      <c r="K9"/>
      <c r="L9"/>
      <c r="M9"/>
      <c r="N9"/>
      <c r="O9"/>
      <c r="P9"/>
      <c r="Q9" s="897"/>
      <c r="R9" s="897"/>
      <c r="S9" s="897"/>
      <c r="T9" s="897"/>
    </row>
    <row r="10" spans="1:20" ht="15" customHeight="1" thickBot="1">
      <c r="A10" s="927" t="s">
        <v>249</v>
      </c>
      <c r="B10" s="924">
        <v>14465</v>
      </c>
      <c r="C10" s="928">
        <v>0</v>
      </c>
      <c r="D10" s="929">
        <f t="shared" si="0"/>
        <v>0</v>
      </c>
      <c r="E10" s="928">
        <v>12047</v>
      </c>
      <c r="F10" s="929">
        <f t="shared" si="1"/>
        <v>20.071387067319666</v>
      </c>
      <c r="K10"/>
      <c r="L10"/>
      <c r="M10"/>
      <c r="N10"/>
      <c r="O10"/>
      <c r="P10" s="897"/>
      <c r="Q10" s="897"/>
      <c r="R10" s="897"/>
      <c r="S10" s="897"/>
      <c r="T10" s="897"/>
    </row>
    <row r="11" spans="1:20" ht="17.25" customHeight="1" thickBot="1">
      <c r="A11" s="919" t="s">
        <v>120</v>
      </c>
      <c r="B11" s="924">
        <v>256407.24600000001</v>
      </c>
      <c r="C11" s="930">
        <v>21590.07</v>
      </c>
      <c r="D11" s="922">
        <f t="shared" si="0"/>
        <v>8.4202261585072371</v>
      </c>
      <c r="E11" s="930">
        <v>267391.217</v>
      </c>
      <c r="F11" s="922">
        <f t="shared" si="1"/>
        <v>-4.107827894735971</v>
      </c>
      <c r="J11" s="931"/>
      <c r="K11"/>
      <c r="L11"/>
      <c r="M11"/>
      <c r="N11"/>
      <c r="O11"/>
      <c r="P11" s="897"/>
      <c r="Q11" s="897"/>
      <c r="R11" s="897"/>
      <c r="S11" s="897"/>
      <c r="T11" s="897"/>
    </row>
    <row r="12" spans="1:20" ht="15" customHeight="1" thickBot="1">
      <c r="A12" s="932" t="s">
        <v>121</v>
      </c>
      <c r="B12" s="924">
        <v>107854.86599999999</v>
      </c>
      <c r="C12" s="933">
        <v>21967.544000000002</v>
      </c>
      <c r="D12" s="922">
        <f t="shared" si="0"/>
        <v>20.367689298320581</v>
      </c>
      <c r="E12" s="933">
        <v>107528.6</v>
      </c>
      <c r="F12" s="922">
        <f t="shared" si="1"/>
        <v>0.30342253130793917</v>
      </c>
      <c r="K12"/>
      <c r="L12"/>
      <c r="M12"/>
      <c r="N12"/>
      <c r="O12"/>
      <c r="P12" s="897"/>
      <c r="Q12" s="897"/>
      <c r="R12" s="897"/>
      <c r="S12" s="897"/>
      <c r="T12" s="897"/>
    </row>
    <row r="13" spans="1:20" ht="15" customHeight="1" thickBot="1">
      <c r="A13" s="932" t="s">
        <v>122</v>
      </c>
      <c r="B13" s="924">
        <f>B11+B12</f>
        <v>364262.11200000002</v>
      </c>
      <c r="C13" s="933">
        <f>C11+C12</f>
        <v>43557.614000000001</v>
      </c>
      <c r="D13" s="934">
        <f t="shared" si="0"/>
        <v>11.957766829178215</v>
      </c>
      <c r="E13" s="933">
        <f>E11+E12</f>
        <v>374919.81700000004</v>
      </c>
      <c r="F13" s="934">
        <f t="shared" si="1"/>
        <v>-2.842662488550189</v>
      </c>
      <c r="K13"/>
      <c r="L13"/>
      <c r="M13"/>
      <c r="N13"/>
      <c r="O13"/>
      <c r="P13" s="897"/>
      <c r="Q13" s="897"/>
      <c r="R13" s="897"/>
      <c r="S13" s="897"/>
      <c r="T13" s="897"/>
    </row>
    <row r="14" spans="1:20">
      <c r="E14" s="935"/>
      <c r="K14"/>
      <c r="L14"/>
      <c r="M14"/>
      <c r="N14"/>
      <c r="O14"/>
      <c r="P14" s="897"/>
      <c r="Q14" s="897"/>
      <c r="R14" s="897"/>
      <c r="S14" s="897"/>
      <c r="T14" s="897"/>
    </row>
    <row r="15" spans="1:20">
      <c r="K15"/>
      <c r="L15"/>
      <c r="M15"/>
      <c r="N15"/>
      <c r="O15"/>
      <c r="P15" s="897"/>
      <c r="Q15" s="897"/>
      <c r="R15" s="897"/>
      <c r="S15" s="897"/>
      <c r="T15" s="897"/>
    </row>
    <row r="16" spans="1:20" ht="15.75">
      <c r="A16" s="936" t="s">
        <v>250</v>
      </c>
      <c r="K16"/>
      <c r="L16"/>
      <c r="M16"/>
      <c r="N16"/>
      <c r="O16"/>
      <c r="P16" s="897"/>
      <c r="Q16" s="897"/>
      <c r="R16" s="897"/>
      <c r="S16" s="897"/>
      <c r="T16" s="897"/>
    </row>
    <row r="17" spans="1:20">
      <c r="K17"/>
      <c r="L17"/>
      <c r="M17"/>
      <c r="N17"/>
      <c r="O17" s="897"/>
      <c r="P17" s="897"/>
      <c r="Q17" s="897"/>
      <c r="R17" s="897"/>
      <c r="S17" s="897"/>
      <c r="T17" s="897"/>
    </row>
    <row r="18" spans="1:20" ht="33" customHeight="1" thickBot="1">
      <c r="A18" s="1667" t="s">
        <v>516</v>
      </c>
      <c r="B18" s="1667"/>
      <c r="C18" s="1667"/>
      <c r="D18" s="1667"/>
      <c r="E18" s="1667"/>
      <c r="F18" s="1667"/>
      <c r="K18"/>
      <c r="L18"/>
      <c r="M18"/>
      <c r="N18"/>
      <c r="O18" s="897"/>
      <c r="P18" s="897"/>
      <c r="Q18" s="897"/>
      <c r="R18" s="897"/>
      <c r="S18" s="897"/>
      <c r="T18" s="897"/>
    </row>
    <row r="19" spans="1:20" ht="16.5" customHeight="1" thickBot="1">
      <c r="A19" s="1677" t="s">
        <v>497</v>
      </c>
      <c r="B19" s="1670" t="s">
        <v>517</v>
      </c>
      <c r="C19" s="1671"/>
      <c r="D19" s="1672"/>
      <c r="E19" s="1673" t="s">
        <v>501</v>
      </c>
      <c r="F19" s="1675" t="s">
        <v>502</v>
      </c>
      <c r="K19"/>
      <c r="L19"/>
      <c r="M19"/>
      <c r="N19"/>
      <c r="O19" s="897"/>
      <c r="P19" s="897"/>
      <c r="Q19" s="897"/>
      <c r="R19" s="897"/>
      <c r="S19" s="897"/>
      <c r="T19" s="897"/>
    </row>
    <row r="20" spans="1:20" ht="21" customHeight="1" thickBot="1">
      <c r="A20" s="1678"/>
      <c r="B20" s="937" t="s">
        <v>254</v>
      </c>
      <c r="C20" s="937" t="s">
        <v>366</v>
      </c>
      <c r="D20" s="937" t="s">
        <v>367</v>
      </c>
      <c r="E20" s="1679"/>
      <c r="F20" s="1680"/>
      <c r="K20"/>
      <c r="L20"/>
      <c r="M20"/>
      <c r="N20"/>
      <c r="O20" s="897"/>
      <c r="P20" s="897"/>
      <c r="Q20" s="897"/>
      <c r="R20" s="897"/>
      <c r="S20" s="897"/>
      <c r="T20" s="897"/>
    </row>
    <row r="21" spans="1:20" ht="15.75" thickBot="1">
      <c r="A21" s="938" t="s">
        <v>117</v>
      </c>
      <c r="B21" s="924">
        <v>71107.375</v>
      </c>
      <c r="C21" s="939">
        <v>0</v>
      </c>
      <c r="D21" s="940">
        <f t="shared" ref="D21:D26" si="2">(C21/B21)*100</f>
        <v>0</v>
      </c>
      <c r="E21" s="933">
        <v>51405.213000000003</v>
      </c>
      <c r="F21" s="940">
        <f t="shared" ref="F21:F26" si="3">((B21-E21)/E21)*100</f>
        <v>38.327167324450137</v>
      </c>
      <c r="H21" s="923" t="s">
        <v>124</v>
      </c>
      <c r="K21"/>
      <c r="L21"/>
      <c r="M21"/>
      <c r="N21"/>
      <c r="O21" s="897"/>
      <c r="P21" s="897"/>
      <c r="Q21" s="897"/>
      <c r="R21" s="897"/>
      <c r="S21" s="897"/>
      <c r="T21" s="897"/>
    </row>
    <row r="22" spans="1:20" ht="15.75" thickBot="1">
      <c r="A22" s="938" t="s">
        <v>119</v>
      </c>
      <c r="B22" s="924">
        <v>266857</v>
      </c>
      <c r="C22" s="939">
        <v>0</v>
      </c>
      <c r="D22" s="922">
        <f t="shared" si="2"/>
        <v>0</v>
      </c>
      <c r="E22" s="933">
        <v>186842</v>
      </c>
      <c r="F22" s="922">
        <f t="shared" si="3"/>
        <v>42.824953704199267</v>
      </c>
      <c r="H22" s="926">
        <f>B22-E22</f>
        <v>80015</v>
      </c>
      <c r="K22" s="897"/>
      <c r="L22" s="897"/>
      <c r="M22" s="897"/>
      <c r="O22" s="897"/>
      <c r="P22" s="897"/>
      <c r="Q22" s="897"/>
      <c r="R22" s="897"/>
      <c r="S22" s="897"/>
      <c r="T22" s="897"/>
    </row>
    <row r="23" spans="1:20" ht="15.75" thickBot="1">
      <c r="A23" s="941" t="s">
        <v>249</v>
      </c>
      <c r="B23" s="924">
        <v>83071</v>
      </c>
      <c r="C23" s="942">
        <v>0</v>
      </c>
      <c r="D23" s="922">
        <f t="shared" si="2"/>
        <v>0</v>
      </c>
      <c r="E23" s="928">
        <v>43472</v>
      </c>
      <c r="F23" s="922">
        <f t="shared" si="3"/>
        <v>91.090817077659182</v>
      </c>
      <c r="N23" s="897"/>
      <c r="O23" s="897"/>
      <c r="P23" s="897"/>
      <c r="Q23" s="897"/>
      <c r="R23" s="897"/>
      <c r="S23" s="897"/>
      <c r="T23" s="897"/>
    </row>
    <row r="24" spans="1:20" ht="15.75" thickBot="1">
      <c r="A24" s="938" t="s">
        <v>120</v>
      </c>
      <c r="B24" s="924">
        <v>14964.701999999999</v>
      </c>
      <c r="C24" s="943">
        <v>198.893</v>
      </c>
      <c r="D24" s="929">
        <f t="shared" si="2"/>
        <v>1.3290809265697372</v>
      </c>
      <c r="E24" s="933">
        <v>15035.19</v>
      </c>
      <c r="F24" s="929">
        <f t="shared" si="3"/>
        <v>-0.46882014793295723</v>
      </c>
      <c r="N24" s="897"/>
      <c r="O24" s="897"/>
      <c r="P24" s="897"/>
      <c r="Q24" s="897"/>
      <c r="R24" s="897"/>
      <c r="S24" s="897"/>
      <c r="T24" s="897"/>
    </row>
    <row r="25" spans="1:20" ht="15.75" thickBot="1">
      <c r="A25" s="938" t="s">
        <v>121</v>
      </c>
      <c r="B25" s="924">
        <v>10667.078</v>
      </c>
      <c r="C25" s="943">
        <v>801.13499999999999</v>
      </c>
      <c r="D25" s="922">
        <f t="shared" si="2"/>
        <v>7.5103510070892892</v>
      </c>
      <c r="E25" s="933">
        <v>7391.2460000000001</v>
      </c>
      <c r="F25" s="922">
        <f t="shared" si="3"/>
        <v>44.320429870687562</v>
      </c>
      <c r="N25" s="897"/>
      <c r="O25" s="897"/>
      <c r="P25" s="897"/>
      <c r="Q25" s="897"/>
      <c r="R25" s="897"/>
      <c r="S25" s="897"/>
      <c r="T25" s="897"/>
    </row>
    <row r="26" spans="1:20" ht="15.75" thickBot="1">
      <c r="A26" s="938" t="s">
        <v>122</v>
      </c>
      <c r="B26" s="924">
        <f>B24+B25</f>
        <v>25631.78</v>
      </c>
      <c r="C26" s="933">
        <f>C24+C25</f>
        <v>1000.028</v>
      </c>
      <c r="D26" s="934">
        <f t="shared" si="2"/>
        <v>3.9015160086423966</v>
      </c>
      <c r="E26" s="933">
        <f>E24+E25</f>
        <v>22426.436000000002</v>
      </c>
      <c r="F26" s="934">
        <f t="shared" si="3"/>
        <v>14.292703486189232</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666"/>
      <c r="D30" s="1666"/>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666"/>
      <c r="C41" s="1666"/>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20.28515625" style="915" customWidth="1"/>
    <col min="7" max="7" width="10.5703125" style="915" customWidth="1"/>
    <col min="8" max="8" width="9.85546875" style="931" bestFit="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25" style="915" customWidth="1"/>
    <col min="17" max="17" width="12.42578125"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4" ht="18.75">
      <c r="A1" s="960"/>
    </row>
    <row r="2" spans="1:24" ht="28.5" customHeight="1">
      <c r="A2" s="1682" t="s">
        <v>514</v>
      </c>
      <c r="B2" s="1682"/>
      <c r="C2" s="1682"/>
      <c r="D2" s="1682"/>
      <c r="E2" s="1682"/>
      <c r="F2" s="1682"/>
      <c r="G2" s="1682"/>
      <c r="H2" s="1682"/>
      <c r="I2" s="1682"/>
      <c r="J2" s="1682"/>
      <c r="K2" s="1682"/>
      <c r="L2" s="1682"/>
      <c r="M2" s="1682"/>
      <c r="N2" s="1682"/>
      <c r="O2" s="1682"/>
      <c r="P2" s="1682"/>
      <c r="Q2" s="1682"/>
      <c r="R2" s="1682"/>
      <c r="S2" s="1682"/>
      <c r="T2" s="1682"/>
      <c r="U2" s="1682"/>
      <c r="V2" s="1682"/>
      <c r="W2" s="1682"/>
      <c r="X2" s="1682"/>
    </row>
    <row r="3" spans="1:24" ht="15.75" customHeight="1">
      <c r="A3" s="1684" t="s">
        <v>513</v>
      </c>
      <c r="B3" s="1684"/>
      <c r="C3" s="1684"/>
      <c r="D3" s="1684"/>
      <c r="E3" s="1684"/>
      <c r="F3" s="1684"/>
      <c r="P3" s="947"/>
    </row>
    <row r="4" spans="1:24" ht="4.5" customHeight="1">
      <c r="A4" s="961"/>
      <c r="B4" s="961"/>
      <c r="C4" s="962"/>
      <c r="D4" s="962"/>
    </row>
    <row r="5" spans="1:24" ht="15.75" thickBot="1">
      <c r="A5" s="963" t="s">
        <v>125</v>
      </c>
      <c r="B5" s="1685" t="s">
        <v>126</v>
      </c>
      <c r="C5" s="1685"/>
      <c r="D5" s="964"/>
      <c r="E5" s="964"/>
      <c r="F5" s="963" t="s">
        <v>127</v>
      </c>
      <c r="G5" s="965" t="s">
        <v>128</v>
      </c>
      <c r="H5" s="966"/>
      <c r="I5" s="964"/>
      <c r="J5" s="964"/>
      <c r="K5" s="963" t="s">
        <v>129</v>
      </c>
      <c r="L5" s="967" t="s">
        <v>130</v>
      </c>
      <c r="M5" s="964"/>
      <c r="N5" s="968"/>
      <c r="O5" s="897"/>
      <c r="P5" s="963" t="s">
        <v>131</v>
      </c>
      <c r="Q5" s="967" t="s">
        <v>132</v>
      </c>
      <c r="R5" s="964"/>
    </row>
    <row r="6" spans="1:24" ht="30.75" thickBot="1">
      <c r="A6" s="969" t="s">
        <v>133</v>
      </c>
      <c r="B6" s="970" t="s">
        <v>134</v>
      </c>
      <c r="C6" s="971" t="s">
        <v>135</v>
      </c>
      <c r="D6" s="972" t="s">
        <v>136</v>
      </c>
      <c r="F6" s="969" t="s">
        <v>133</v>
      </c>
      <c r="G6" s="970" t="s">
        <v>134</v>
      </c>
      <c r="H6" s="973" t="s">
        <v>135</v>
      </c>
      <c r="I6" s="972" t="s">
        <v>136</v>
      </c>
      <c r="K6" s="974" t="s">
        <v>133</v>
      </c>
      <c r="L6" s="975" t="s">
        <v>134</v>
      </c>
      <c r="M6" s="976" t="s">
        <v>137</v>
      </c>
      <c r="N6" s="977" t="s">
        <v>136</v>
      </c>
      <c r="O6" s="897"/>
      <c r="P6" s="974" t="s">
        <v>133</v>
      </c>
      <c r="Q6" s="975" t="s">
        <v>134</v>
      </c>
      <c r="R6" s="976" t="s">
        <v>137</v>
      </c>
      <c r="S6" s="977" t="s">
        <v>136</v>
      </c>
    </row>
    <row r="7" spans="1:24" ht="15.75">
      <c r="A7" s="981" t="s">
        <v>370</v>
      </c>
      <c r="B7" s="982">
        <v>24053.898000000001</v>
      </c>
      <c r="C7" s="982">
        <v>10880</v>
      </c>
      <c r="D7" s="983">
        <v>4.2843022599282632</v>
      </c>
      <c r="F7" s="981" t="s">
        <v>138</v>
      </c>
      <c r="G7" s="982">
        <v>1644.181</v>
      </c>
      <c r="H7" s="982">
        <v>7614</v>
      </c>
      <c r="I7" s="1500">
        <v>3.2995607090465038</v>
      </c>
      <c r="K7" s="978" t="s">
        <v>138</v>
      </c>
      <c r="L7" s="979">
        <v>370227.61599999998</v>
      </c>
      <c r="M7" s="979">
        <v>63577.828999999998</v>
      </c>
      <c r="N7" s="980">
        <v>5.8232189085915467</v>
      </c>
      <c r="O7" s="897"/>
      <c r="P7" s="978" t="s">
        <v>139</v>
      </c>
      <c r="Q7" s="979">
        <v>124196.47</v>
      </c>
      <c r="R7" s="979">
        <v>21363.884999999998</v>
      </c>
      <c r="S7" s="980">
        <v>5.8133841293378996</v>
      </c>
    </row>
    <row r="8" spans="1:24" ht="15.75">
      <c r="A8" s="978" t="s">
        <v>138</v>
      </c>
      <c r="B8" s="979">
        <v>6357.5519999999997</v>
      </c>
      <c r="C8" s="979">
        <v>13998</v>
      </c>
      <c r="D8" s="980">
        <v>3.5191772139636708</v>
      </c>
      <c r="F8" s="978" t="s">
        <v>140</v>
      </c>
      <c r="G8" s="979">
        <v>636.04200000000003</v>
      </c>
      <c r="H8" s="979">
        <v>3153</v>
      </c>
      <c r="I8" s="1018">
        <v>2.863390192185622</v>
      </c>
      <c r="K8" s="978" t="s">
        <v>141</v>
      </c>
      <c r="L8" s="979">
        <v>319669.734</v>
      </c>
      <c r="M8" s="979">
        <v>57459.909</v>
      </c>
      <c r="N8" s="980">
        <v>5.5633525977216562</v>
      </c>
      <c r="O8" s="897"/>
      <c r="P8" s="978" t="s">
        <v>141</v>
      </c>
      <c r="Q8" s="979">
        <v>66930.823000000004</v>
      </c>
      <c r="R8" s="979">
        <v>12916.82</v>
      </c>
      <c r="S8" s="980">
        <v>5.1816796239322063</v>
      </c>
    </row>
    <row r="9" spans="1:24" ht="15.75">
      <c r="A9" s="978" t="s">
        <v>402</v>
      </c>
      <c r="B9" s="979">
        <v>4886.4480000000003</v>
      </c>
      <c r="C9" s="979">
        <v>2131</v>
      </c>
      <c r="D9" s="980">
        <v>4.7065994228539072</v>
      </c>
      <c r="F9" s="978" t="s">
        <v>159</v>
      </c>
      <c r="G9" s="979">
        <v>422.66899999999998</v>
      </c>
      <c r="H9" s="979">
        <v>2563</v>
      </c>
      <c r="I9" s="980">
        <v>2.4578065941734022</v>
      </c>
      <c r="K9" s="978" t="s">
        <v>371</v>
      </c>
      <c r="L9" s="979">
        <v>134727.45699999999</v>
      </c>
      <c r="M9" s="979">
        <v>27056.868999999999</v>
      </c>
      <c r="N9" s="980">
        <v>4.979417869820784</v>
      </c>
      <c r="O9" s="897"/>
      <c r="P9" s="978" t="s">
        <v>140</v>
      </c>
      <c r="Q9" s="979">
        <v>54289.232000000004</v>
      </c>
      <c r="R9" s="979">
        <v>10273.647000000001</v>
      </c>
      <c r="S9" s="980">
        <v>5.2843193853166257</v>
      </c>
    </row>
    <row r="10" spans="1:24" ht="16.5" thickBot="1">
      <c r="A10" s="978" t="s">
        <v>148</v>
      </c>
      <c r="B10" s="979">
        <v>4716.08</v>
      </c>
      <c r="C10" s="979">
        <v>2755</v>
      </c>
      <c r="D10" s="980">
        <v>3.1727839495915346</v>
      </c>
      <c r="F10" s="978" t="s">
        <v>371</v>
      </c>
      <c r="G10" s="979">
        <v>112.994</v>
      </c>
      <c r="H10" s="979">
        <v>688</v>
      </c>
      <c r="I10" s="980">
        <v>2.9089177221707341</v>
      </c>
      <c r="K10" s="978" t="s">
        <v>140</v>
      </c>
      <c r="L10" s="979">
        <v>105220.253</v>
      </c>
      <c r="M10" s="979">
        <v>15809.342000000001</v>
      </c>
      <c r="N10" s="980">
        <v>6.6555744698292942</v>
      </c>
      <c r="O10" s="897"/>
      <c r="P10" s="978" t="s">
        <v>145</v>
      </c>
      <c r="Q10" s="979">
        <v>48597.341</v>
      </c>
      <c r="R10" s="979">
        <v>6233.8789999999999</v>
      </c>
      <c r="S10" s="980">
        <v>7.79568243143635</v>
      </c>
    </row>
    <row r="11" spans="1:24" ht="16.5" thickBot="1">
      <c r="A11" s="978" t="s">
        <v>308</v>
      </c>
      <c r="B11" s="979">
        <v>2332.02</v>
      </c>
      <c r="C11" s="979">
        <v>1087</v>
      </c>
      <c r="D11" s="980">
        <v>4.1418518821109762</v>
      </c>
      <c r="F11" s="984" t="s">
        <v>259</v>
      </c>
      <c r="G11" s="985">
        <v>2904.607</v>
      </c>
      <c r="H11" s="985">
        <v>14465</v>
      </c>
      <c r="I11" s="986">
        <v>3.0182783821501569</v>
      </c>
      <c r="K11" s="978" t="s">
        <v>147</v>
      </c>
      <c r="L11" s="979">
        <v>78183.933999999994</v>
      </c>
      <c r="M11" s="979">
        <v>10956.008</v>
      </c>
      <c r="N11" s="980">
        <v>7.1361698531070799</v>
      </c>
      <c r="O11" s="897"/>
      <c r="P11" s="978" t="s">
        <v>142</v>
      </c>
      <c r="Q11" s="979">
        <v>44754.864999999998</v>
      </c>
      <c r="R11" s="979">
        <v>7123.335</v>
      </c>
      <c r="S11" s="980">
        <v>6.2828527648917252</v>
      </c>
    </row>
    <row r="12" spans="1:24" ht="15.75">
      <c r="A12" s="978" t="s">
        <v>146</v>
      </c>
      <c r="B12" s="979">
        <v>1917.316</v>
      </c>
      <c r="C12" s="979">
        <v>2275</v>
      </c>
      <c r="D12" s="980">
        <v>3.2534489019510691</v>
      </c>
      <c r="F12"/>
      <c r="G12"/>
      <c r="H12"/>
      <c r="I12"/>
      <c r="K12" s="978" t="s">
        <v>145</v>
      </c>
      <c r="L12" s="979">
        <v>62732.385000000002</v>
      </c>
      <c r="M12" s="979">
        <v>7370.3760000000002</v>
      </c>
      <c r="N12" s="980">
        <v>8.5114226194158888</v>
      </c>
      <c r="O12" s="897"/>
      <c r="P12" s="978" t="s">
        <v>275</v>
      </c>
      <c r="Q12" s="979">
        <v>39182.400000000001</v>
      </c>
      <c r="R12" s="979">
        <v>7205.17</v>
      </c>
      <c r="S12" s="980">
        <v>5.4380951455690845</v>
      </c>
    </row>
    <row r="13" spans="1:24" ht="15.75">
      <c r="A13" s="978" t="s">
        <v>151</v>
      </c>
      <c r="B13" s="979">
        <v>1064.06</v>
      </c>
      <c r="C13" s="979">
        <v>633</v>
      </c>
      <c r="D13" s="980">
        <v>2.9913357360126391</v>
      </c>
      <c r="F13"/>
      <c r="G13"/>
      <c r="H13"/>
      <c r="I13"/>
      <c r="K13" s="978" t="s">
        <v>139</v>
      </c>
      <c r="L13" s="979">
        <v>57452.887999999999</v>
      </c>
      <c r="M13" s="979">
        <v>8523.3209999999999</v>
      </c>
      <c r="N13" s="980">
        <v>6.7406692766821754</v>
      </c>
      <c r="O13" s="897"/>
      <c r="P13" s="978" t="s">
        <v>138</v>
      </c>
      <c r="Q13" s="979">
        <v>34347.535000000003</v>
      </c>
      <c r="R13" s="979">
        <v>6396.357</v>
      </c>
      <c r="S13" s="980">
        <v>5.3698589681595328</v>
      </c>
    </row>
    <row r="14" spans="1:24" ht="15.75">
      <c r="A14" s="978" t="s">
        <v>375</v>
      </c>
      <c r="B14" s="979">
        <v>912.45500000000004</v>
      </c>
      <c r="C14" s="979">
        <v>419</v>
      </c>
      <c r="D14" s="980">
        <v>4.3149220911261912</v>
      </c>
      <c r="K14" s="978" t="s">
        <v>143</v>
      </c>
      <c r="L14" s="979">
        <v>56349.718000000001</v>
      </c>
      <c r="M14" s="979">
        <v>9916.7919999999995</v>
      </c>
      <c r="N14" s="980">
        <v>5.682252688167706</v>
      </c>
      <c r="O14" s="897"/>
      <c r="P14" s="978" t="s">
        <v>371</v>
      </c>
      <c r="Q14" s="979">
        <v>32754.63</v>
      </c>
      <c r="R14" s="979">
        <v>6315.3429999999998</v>
      </c>
      <c r="S14" s="980">
        <v>5.1865163934880503</v>
      </c>
    </row>
    <row r="15" spans="1:24" ht="15.75">
      <c r="A15" s="978" t="s">
        <v>490</v>
      </c>
      <c r="B15" s="979">
        <v>874.6</v>
      </c>
      <c r="C15" s="979">
        <v>412</v>
      </c>
      <c r="D15" s="980">
        <v>4.1747016706443913</v>
      </c>
      <c r="E15" s="987"/>
      <c r="F15" s="897"/>
      <c r="K15" s="978" t="s">
        <v>148</v>
      </c>
      <c r="L15" s="979">
        <v>48360.302000000003</v>
      </c>
      <c r="M15" s="979">
        <v>8107.6819999999998</v>
      </c>
      <c r="N15" s="980">
        <v>5.9647507141992007</v>
      </c>
      <c r="O15" s="897"/>
      <c r="P15" s="978" t="s">
        <v>147</v>
      </c>
      <c r="Q15" s="979">
        <v>23512.32</v>
      </c>
      <c r="R15" s="979">
        <v>4556.0320000000002</v>
      </c>
      <c r="S15" s="980">
        <v>5.1607012417823226</v>
      </c>
    </row>
    <row r="16" spans="1:24" ht="15.75">
      <c r="A16" s="978" t="s">
        <v>140</v>
      </c>
      <c r="B16" s="979">
        <v>762.99699999999996</v>
      </c>
      <c r="C16" s="979">
        <v>3220</v>
      </c>
      <c r="D16" s="980">
        <v>2.9275214960729614</v>
      </c>
      <c r="E16" s="988"/>
      <c r="F16" s="897"/>
      <c r="K16" s="978" t="s">
        <v>155</v>
      </c>
      <c r="L16" s="979">
        <v>45476.239000000001</v>
      </c>
      <c r="M16" s="979">
        <v>8755.0949999999993</v>
      </c>
      <c r="N16" s="980">
        <v>5.1942599137987653</v>
      </c>
      <c r="O16" s="897"/>
      <c r="P16" s="978" t="s">
        <v>148</v>
      </c>
      <c r="Q16" s="979">
        <v>13921.575999999999</v>
      </c>
      <c r="R16" s="979">
        <v>2390.3090000000002</v>
      </c>
      <c r="S16" s="980">
        <v>5.8241741967251928</v>
      </c>
    </row>
    <row r="17" spans="1:19" ht="15.75">
      <c r="A17" s="978" t="s">
        <v>150</v>
      </c>
      <c r="B17" s="979">
        <v>534.08600000000001</v>
      </c>
      <c r="C17" s="979">
        <v>247</v>
      </c>
      <c r="D17" s="980">
        <v>3.3501188661610937</v>
      </c>
      <c r="K17" s="978" t="s">
        <v>286</v>
      </c>
      <c r="L17" s="979">
        <v>38574.637000000002</v>
      </c>
      <c r="M17" s="979">
        <v>4629.491</v>
      </c>
      <c r="N17" s="980">
        <v>8.3323710965201148</v>
      </c>
      <c r="O17" s="897"/>
      <c r="P17" s="978" t="s">
        <v>154</v>
      </c>
      <c r="Q17" s="979">
        <v>11438.147999999999</v>
      </c>
      <c r="R17" s="979">
        <v>2386.5230000000001</v>
      </c>
      <c r="S17" s="980">
        <v>4.7928086173902358</v>
      </c>
    </row>
    <row r="18" spans="1:19" ht="15.75">
      <c r="A18" s="978" t="s">
        <v>141</v>
      </c>
      <c r="B18" s="979">
        <v>523.952</v>
      </c>
      <c r="C18" s="979">
        <v>361</v>
      </c>
      <c r="D18" s="980">
        <v>4.4591280074212136</v>
      </c>
      <c r="K18" s="978" t="s">
        <v>152</v>
      </c>
      <c r="L18" s="979">
        <v>31834.467000000001</v>
      </c>
      <c r="M18" s="979">
        <v>5088.1719999999996</v>
      </c>
      <c r="N18" s="980">
        <v>6.2565626712304541</v>
      </c>
      <c r="O18" s="897"/>
      <c r="P18" s="978" t="s">
        <v>152</v>
      </c>
      <c r="Q18" s="979">
        <v>8593.6910000000007</v>
      </c>
      <c r="R18" s="979">
        <v>1899.57</v>
      </c>
      <c r="S18" s="980">
        <v>4.5240191201166589</v>
      </c>
    </row>
    <row r="19" spans="1:19" ht="15.75">
      <c r="A19" s="978" t="s">
        <v>144</v>
      </c>
      <c r="B19" s="979">
        <v>510.858</v>
      </c>
      <c r="C19" s="979">
        <v>1066</v>
      </c>
      <c r="D19" s="980">
        <v>2.9447829420275653</v>
      </c>
      <c r="K19" s="978" t="s">
        <v>146</v>
      </c>
      <c r="L19" s="979">
        <v>22901.766</v>
      </c>
      <c r="M19" s="979">
        <v>4858.3779999999997</v>
      </c>
      <c r="N19" s="980">
        <v>4.7138707609823696</v>
      </c>
      <c r="O19" s="897"/>
      <c r="P19" s="978" t="s">
        <v>156</v>
      </c>
      <c r="Q19" s="979">
        <v>8357.8080000000009</v>
      </c>
      <c r="R19" s="979">
        <v>1734.34</v>
      </c>
      <c r="S19" s="980">
        <v>4.8190135728865169</v>
      </c>
    </row>
    <row r="20" spans="1:19" ht="15.75">
      <c r="A20" s="978" t="s">
        <v>156</v>
      </c>
      <c r="B20" s="979">
        <v>499.04300000000001</v>
      </c>
      <c r="C20" s="979">
        <v>558</v>
      </c>
      <c r="D20" s="980">
        <v>2.5982350184828449</v>
      </c>
      <c r="K20" s="978" t="s">
        <v>153</v>
      </c>
      <c r="L20" s="979">
        <v>20548.574000000001</v>
      </c>
      <c r="M20" s="979">
        <v>3741.3009999999999</v>
      </c>
      <c r="N20" s="980">
        <v>5.4923605451686459</v>
      </c>
      <c r="O20" s="897"/>
      <c r="P20" s="978" t="s">
        <v>286</v>
      </c>
      <c r="Q20" s="979">
        <v>7971.1859999999997</v>
      </c>
      <c r="R20" s="979">
        <v>1288.4780000000001</v>
      </c>
      <c r="S20" s="980">
        <v>6.1865130797731895</v>
      </c>
    </row>
    <row r="21" spans="1:19" ht="15.75">
      <c r="A21" s="978" t="s">
        <v>159</v>
      </c>
      <c r="B21" s="979">
        <v>422.66899999999998</v>
      </c>
      <c r="C21" s="979">
        <v>2563</v>
      </c>
      <c r="D21" s="980">
        <v>2.4578065941734022</v>
      </c>
      <c r="K21" s="978" t="s">
        <v>156</v>
      </c>
      <c r="L21" s="979">
        <v>20503.981</v>
      </c>
      <c r="M21" s="979">
        <v>5088.26</v>
      </c>
      <c r="N21" s="980">
        <v>4.0296645611662925</v>
      </c>
      <c r="O21" s="897"/>
      <c r="P21" s="978" t="s">
        <v>157</v>
      </c>
      <c r="Q21" s="979">
        <v>7568.4750000000004</v>
      </c>
      <c r="R21" s="979">
        <v>1405.7449999999999</v>
      </c>
      <c r="S21" s="980">
        <v>5.3839601065627134</v>
      </c>
    </row>
    <row r="22" spans="1:19" ht="15.75">
      <c r="A22" s="978" t="s">
        <v>287</v>
      </c>
      <c r="B22" s="979">
        <v>382.28399999999999</v>
      </c>
      <c r="C22" s="979">
        <v>397</v>
      </c>
      <c r="D22" s="980">
        <v>3.4139205915447679</v>
      </c>
      <c r="H22" s="915"/>
      <c r="K22" s="978" t="s">
        <v>285</v>
      </c>
      <c r="L22" s="979">
        <v>17472.686000000002</v>
      </c>
      <c r="M22" s="979">
        <v>2908.5639999999999</v>
      </c>
      <c r="N22" s="980">
        <v>6.0073238890394034</v>
      </c>
      <c r="O22" s="897"/>
      <c r="P22" s="978" t="s">
        <v>155</v>
      </c>
      <c r="Q22" s="979">
        <v>7380.558</v>
      </c>
      <c r="R22" s="979">
        <v>1514.96</v>
      </c>
      <c r="S22" s="980">
        <v>4.8717840735068911</v>
      </c>
    </row>
    <row r="23" spans="1:19" ht="15.75">
      <c r="A23" s="978" t="s">
        <v>153</v>
      </c>
      <c r="B23" s="979">
        <v>304.25700000000001</v>
      </c>
      <c r="C23" s="979">
        <v>254</v>
      </c>
      <c r="D23" s="980">
        <v>3.4788131717356507</v>
      </c>
      <c r="H23" s="915"/>
      <c r="K23" s="978" t="s">
        <v>142</v>
      </c>
      <c r="L23" s="979">
        <v>15077.405000000001</v>
      </c>
      <c r="M23" s="979">
        <v>2226.4969999999998</v>
      </c>
      <c r="N23" s="980">
        <v>6.7718056660305415</v>
      </c>
      <c r="O23" s="897"/>
      <c r="P23" s="978" t="s">
        <v>285</v>
      </c>
      <c r="Q23" s="979">
        <v>6542.0020000000004</v>
      </c>
      <c r="R23" s="979">
        <v>1174.711</v>
      </c>
      <c r="S23" s="980">
        <v>5.5690310212469285</v>
      </c>
    </row>
    <row r="24" spans="1:19" ht="15.75">
      <c r="A24" s="978" t="s">
        <v>451</v>
      </c>
      <c r="B24" s="979">
        <v>210.7</v>
      </c>
      <c r="C24" s="979">
        <v>50</v>
      </c>
      <c r="D24" s="980">
        <v>13.593548387096773</v>
      </c>
      <c r="H24" s="915"/>
      <c r="K24" s="978" t="s">
        <v>287</v>
      </c>
      <c r="L24" s="979">
        <v>14586.757</v>
      </c>
      <c r="M24" s="979">
        <v>2794.3679999999999</v>
      </c>
      <c r="N24" s="980">
        <v>5.2200558408913933</v>
      </c>
      <c r="O24" s="897"/>
      <c r="P24" s="978" t="s">
        <v>413</v>
      </c>
      <c r="Q24" s="979">
        <v>5097.95</v>
      </c>
      <c r="R24" s="979">
        <v>942.62300000000005</v>
      </c>
      <c r="S24" s="980">
        <v>5.4082597178299272</v>
      </c>
    </row>
    <row r="25" spans="1:19" ht="15.75">
      <c r="A25" s="978" t="s">
        <v>499</v>
      </c>
      <c r="B25" s="979">
        <v>167.43</v>
      </c>
      <c r="C25" s="979">
        <v>64</v>
      </c>
      <c r="D25" s="980">
        <v>4.8001720183486238</v>
      </c>
      <c r="H25" s="915"/>
      <c r="K25" s="978" t="s">
        <v>151</v>
      </c>
      <c r="L25" s="979">
        <v>10157.24</v>
      </c>
      <c r="M25" s="979">
        <v>1874.9010000000001</v>
      </c>
      <c r="N25" s="980">
        <v>5.4174807096481361</v>
      </c>
      <c r="O25" s="897"/>
      <c r="P25" s="978" t="s">
        <v>143</v>
      </c>
      <c r="Q25" s="979">
        <v>5019.3429999999998</v>
      </c>
      <c r="R25" s="979">
        <v>1222.4939999999999</v>
      </c>
      <c r="S25" s="980">
        <v>4.1058221962643584</v>
      </c>
    </row>
    <row r="26" spans="1:19" ht="15.75">
      <c r="A26" s="978" t="s">
        <v>285</v>
      </c>
      <c r="B26" s="979">
        <v>166.417</v>
      </c>
      <c r="C26" s="979">
        <v>117</v>
      </c>
      <c r="D26" s="980">
        <v>3.0493266147503433</v>
      </c>
      <c r="H26" s="915"/>
      <c r="K26" s="978" t="s">
        <v>144</v>
      </c>
      <c r="L26" s="979">
        <v>8685.9140000000007</v>
      </c>
      <c r="M26" s="979">
        <v>2250.7820000000002</v>
      </c>
      <c r="N26" s="980">
        <v>3.8590649827482184</v>
      </c>
      <c r="O26" s="897"/>
      <c r="P26" s="978" t="s">
        <v>158</v>
      </c>
      <c r="Q26" s="979">
        <v>4871.0940000000001</v>
      </c>
      <c r="R26" s="979">
        <v>1494.1959999999999</v>
      </c>
      <c r="S26" s="980">
        <v>3.2600100656138822</v>
      </c>
    </row>
    <row r="27" spans="1:19" ht="15.75">
      <c r="A27" s="978" t="s">
        <v>500</v>
      </c>
      <c r="B27" s="979">
        <v>149.80000000000001</v>
      </c>
      <c r="C27" s="979">
        <v>68</v>
      </c>
      <c r="D27" s="980">
        <v>4.4058823529411768</v>
      </c>
      <c r="H27" s="915"/>
      <c r="K27" s="978" t="s">
        <v>159</v>
      </c>
      <c r="L27" s="979">
        <v>3834.4850000000001</v>
      </c>
      <c r="M27" s="979">
        <v>879.09400000000005</v>
      </c>
      <c r="N27" s="980">
        <v>4.3618600513710701</v>
      </c>
      <c r="O27" s="897"/>
      <c r="P27" s="978" t="s">
        <v>151</v>
      </c>
      <c r="Q27" s="979">
        <v>4273.4859999999999</v>
      </c>
      <c r="R27" s="979">
        <v>843.27</v>
      </c>
      <c r="S27" s="980">
        <v>5.0677552859700929</v>
      </c>
    </row>
    <row r="28" spans="1:19" ht="15.75">
      <c r="A28" s="978" t="s">
        <v>154</v>
      </c>
      <c r="B28" s="979">
        <v>140.54599999999999</v>
      </c>
      <c r="C28" s="979">
        <v>120</v>
      </c>
      <c r="D28" s="980">
        <v>3.84215418261345</v>
      </c>
      <c r="H28" s="915"/>
      <c r="K28" s="978" t="s">
        <v>412</v>
      </c>
      <c r="L28" s="979">
        <v>3725.44</v>
      </c>
      <c r="M28" s="979">
        <v>439.50799999999998</v>
      </c>
      <c r="N28" s="980">
        <v>8.4763872329968972</v>
      </c>
      <c r="O28" s="897"/>
      <c r="P28" s="978" t="s">
        <v>159</v>
      </c>
      <c r="Q28" s="979">
        <v>3874.0650000000001</v>
      </c>
      <c r="R28" s="979">
        <v>1048.374</v>
      </c>
      <c r="S28" s="980">
        <v>3.6953081629265889</v>
      </c>
    </row>
    <row r="29" spans="1:19" ht="16.5" thickBot="1">
      <c r="A29" s="997" t="s">
        <v>371</v>
      </c>
      <c r="B29" s="998">
        <v>112.994</v>
      </c>
      <c r="C29" s="998">
        <v>688</v>
      </c>
      <c r="D29" s="999">
        <v>2.9089177221707341</v>
      </c>
      <c r="H29" s="915"/>
      <c r="K29" s="978" t="s">
        <v>160</v>
      </c>
      <c r="L29" s="979">
        <v>3463.8389999999999</v>
      </c>
      <c r="M29" s="979">
        <v>472.24700000000001</v>
      </c>
      <c r="N29" s="980">
        <v>7.334803609128274</v>
      </c>
      <c r="O29" s="897"/>
      <c r="P29" s="978" t="s">
        <v>153</v>
      </c>
      <c r="Q29" s="979">
        <v>3454.0320000000002</v>
      </c>
      <c r="R29" s="979">
        <v>694.11300000000006</v>
      </c>
      <c r="S29" s="980">
        <v>4.9761811117210017</v>
      </c>
    </row>
    <row r="30" spans="1:19" ht="16.5" thickBot="1">
      <c r="A30" s="984" t="s">
        <v>259</v>
      </c>
      <c r="B30" s="985">
        <v>52002.462</v>
      </c>
      <c r="C30" s="985">
        <v>44363</v>
      </c>
      <c r="D30" s="986">
        <v>3.8913734131805353</v>
      </c>
      <c r="E30" s="897"/>
      <c r="F30" s="897"/>
      <c r="G30" s="897"/>
      <c r="H30" s="897"/>
      <c r="I30" s="897"/>
      <c r="J30" s="897"/>
      <c r="K30" s="984" t="s">
        <v>259</v>
      </c>
      <c r="L30" s="985">
        <v>1498942.6259999999</v>
      </c>
      <c r="M30" s="985">
        <v>256407.24600000001</v>
      </c>
      <c r="N30" s="986">
        <v>5.8459448763004138</v>
      </c>
      <c r="O30" s="897"/>
      <c r="P30" s="978" t="s">
        <v>411</v>
      </c>
      <c r="Q30" s="979">
        <v>2745.3009999999999</v>
      </c>
      <c r="R30" s="979">
        <v>492.98700000000002</v>
      </c>
      <c r="S30" s="980">
        <v>5.5687087083432214</v>
      </c>
    </row>
    <row r="31" spans="1:19" ht="15.75">
      <c r="A31" s="897"/>
      <c r="B31" s="897"/>
      <c r="C31" s="897"/>
      <c r="D31" s="897"/>
      <c r="E31" s="897"/>
      <c r="F31" s="897"/>
      <c r="G31" s="897"/>
      <c r="H31" s="897"/>
      <c r="I31" s="897"/>
      <c r="J31" s="897"/>
      <c r="K31"/>
      <c r="L31"/>
      <c r="M31"/>
      <c r="N31"/>
      <c r="O31" s="897"/>
      <c r="P31" s="978" t="s">
        <v>470</v>
      </c>
      <c r="Q31" s="979">
        <v>2531.643</v>
      </c>
      <c r="R31" s="979">
        <v>405.58699999999999</v>
      </c>
      <c r="S31" s="980">
        <v>6.2419234344296051</v>
      </c>
    </row>
    <row r="32" spans="1:19" ht="15.75">
      <c r="A32" s="897"/>
      <c r="B32" s="897"/>
      <c r="C32" s="897"/>
      <c r="D32" s="897"/>
      <c r="E32" s="897"/>
      <c r="F32" s="897"/>
      <c r="G32" s="897"/>
      <c r="H32" s="897"/>
      <c r="I32" s="897"/>
      <c r="J32" s="897"/>
      <c r="K32"/>
      <c r="L32"/>
      <c r="M32"/>
      <c r="N32"/>
      <c r="O32" s="897"/>
      <c r="P32" s="978" t="s">
        <v>149</v>
      </c>
      <c r="Q32" s="979">
        <v>2304.5070000000001</v>
      </c>
      <c r="R32" s="979">
        <v>659.43499999999995</v>
      </c>
      <c r="S32" s="980">
        <v>3.4946689211218698</v>
      </c>
    </row>
    <row r="33" spans="1:19" ht="15.75">
      <c r="A33" s="989" t="s">
        <v>369</v>
      </c>
      <c r="B33" s="989"/>
      <c r="C33" s="897"/>
      <c r="D33" s="897"/>
      <c r="E33" s="897"/>
      <c r="F33" s="897"/>
      <c r="G33" s="897"/>
      <c r="H33" s="897"/>
      <c r="I33" s="897"/>
      <c r="J33" s="897"/>
      <c r="K33"/>
      <c r="L33"/>
      <c r="M33"/>
      <c r="N33"/>
      <c r="O33" s="897"/>
      <c r="P33" s="978" t="s">
        <v>375</v>
      </c>
      <c r="Q33" s="979">
        <v>2183.7550000000001</v>
      </c>
      <c r="R33" s="979">
        <v>494.05799999999999</v>
      </c>
      <c r="S33" s="980">
        <v>4.4200377283638765</v>
      </c>
    </row>
    <row r="34" spans="1:19" ht="16.5" thickBot="1">
      <c r="A34" s="944"/>
      <c r="C34" s="897"/>
      <c r="D34" s="897"/>
      <c r="E34" s="897"/>
      <c r="F34" s="897"/>
      <c r="G34" s="897"/>
      <c r="H34" s="897"/>
      <c r="I34" s="897"/>
      <c r="J34" s="897"/>
      <c r="O34" s="897"/>
      <c r="P34" s="978" t="s">
        <v>287</v>
      </c>
      <c r="Q34" s="979">
        <v>1895.682</v>
      </c>
      <c r="R34" s="979">
        <v>278.92200000000003</v>
      </c>
      <c r="S34" s="980">
        <v>6.7964592251597216</v>
      </c>
    </row>
    <row r="35" spans="1:19" ht="16.5" thickBot="1">
      <c r="A35" s="897"/>
      <c r="B35" s="897"/>
      <c r="C35" s="897"/>
      <c r="D35" s="897"/>
      <c r="E35" s="897"/>
      <c r="F35" s="897"/>
      <c r="G35" s="897"/>
      <c r="H35" s="897"/>
      <c r="I35" s="897"/>
      <c r="J35" s="897"/>
      <c r="K35"/>
      <c r="L35"/>
      <c r="M35"/>
      <c r="N35"/>
      <c r="O35" s="897"/>
      <c r="P35" s="984" t="s">
        <v>259</v>
      </c>
      <c r="Q35" s="985">
        <v>590361.348</v>
      </c>
      <c r="R35" s="985">
        <v>107854.86599999999</v>
      </c>
      <c r="S35" s="986">
        <v>5.4736644705487842</v>
      </c>
    </row>
    <row r="36" spans="1:19">
      <c r="A36"/>
      <c r="B36"/>
      <c r="C36"/>
      <c r="D36"/>
      <c r="E36"/>
      <c r="F36"/>
      <c r="G36"/>
      <c r="H36"/>
      <c r="I36"/>
      <c r="J36"/>
      <c r="K36"/>
      <c r="L36"/>
      <c r="M36"/>
      <c r="N36"/>
      <c r="O36" s="897"/>
      <c r="P36"/>
      <c r="Q36"/>
      <c r="R36"/>
      <c r="S36"/>
    </row>
    <row r="37" spans="1:19" ht="17.25" customHeight="1">
      <c r="A37"/>
      <c r="B37"/>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s="3"/>
      <c r="G44" s="3"/>
      <c r="H44" s="3"/>
      <c r="I44"/>
      <c r="J44"/>
      <c r="K44"/>
      <c r="L44"/>
      <c r="M44"/>
      <c r="N44"/>
      <c r="O44"/>
      <c r="P44"/>
      <c r="Q44"/>
      <c r="R44"/>
      <c r="S44"/>
    </row>
    <row r="45" spans="1:19">
      <c r="A45"/>
      <c r="B45"/>
      <c r="C45"/>
      <c r="D45"/>
      <c r="E45"/>
      <c r="F45" s="3"/>
      <c r="G45" s="3"/>
      <c r="H45" s="3"/>
      <c r="I45"/>
      <c r="J45"/>
      <c r="K45"/>
      <c r="L45"/>
      <c r="M45"/>
      <c r="N45"/>
      <c r="O45"/>
      <c r="P45"/>
      <c r="Q45"/>
      <c r="R45"/>
      <c r="S45"/>
    </row>
    <row r="46" spans="1:19">
      <c r="A46"/>
      <c r="B46"/>
      <c r="C46"/>
      <c r="D46"/>
      <c r="E46"/>
      <c r="F46" s="3"/>
      <c r="G46" s="3"/>
      <c r="H46" s="3"/>
      <c r="I46"/>
      <c r="J46"/>
      <c r="K46"/>
      <c r="L46"/>
      <c r="M46"/>
      <c r="N46"/>
      <c r="O46"/>
      <c r="P46"/>
      <c r="Q46"/>
      <c r="R46"/>
      <c r="S46"/>
    </row>
    <row r="47" spans="1:19">
      <c r="A47"/>
      <c r="B47"/>
      <c r="C47"/>
      <c r="D47"/>
      <c r="E47"/>
      <c r="F47" s="3"/>
      <c r="G47" s="3"/>
      <c r="H47" s="3"/>
      <c r="I47"/>
      <c r="J47"/>
      <c r="K47"/>
      <c r="L47"/>
      <c r="M47"/>
      <c r="N47"/>
      <c r="O47"/>
      <c r="P47"/>
      <c r="Q47"/>
      <c r="R47"/>
      <c r="S47"/>
    </row>
    <row r="48" spans="1:19" ht="14.25" customHeight="1">
      <c r="A48"/>
      <c r="B48"/>
      <c r="C48"/>
      <c r="D48"/>
      <c r="E48"/>
      <c r="F48" s="3"/>
      <c r="G48" s="3"/>
      <c r="H48" s="3"/>
      <c r="I48"/>
      <c r="J48"/>
      <c r="K48"/>
      <c r="L48"/>
      <c r="M48"/>
      <c r="N48"/>
      <c r="O48"/>
      <c r="P48"/>
      <c r="Q48"/>
      <c r="R48"/>
      <c r="S48"/>
    </row>
    <row r="49" spans="1:19">
      <c r="A49"/>
      <c r="B49"/>
      <c r="C49"/>
      <c r="D49"/>
      <c r="E49"/>
      <c r="F49" s="3"/>
      <c r="G49" s="3"/>
      <c r="H49" s="3"/>
      <c r="I49"/>
      <c r="J49"/>
      <c r="K49"/>
      <c r="L49"/>
      <c r="M49"/>
      <c r="N49"/>
      <c r="O49"/>
      <c r="P49"/>
      <c r="Q49"/>
      <c r="R49"/>
      <c r="S49"/>
    </row>
    <row r="50" spans="1:19">
      <c r="A50"/>
      <c r="B50"/>
      <c r="C50"/>
      <c r="D50"/>
      <c r="E50"/>
      <c r="F50" s="3"/>
      <c r="G50" s="3"/>
      <c r="H50" s="3"/>
      <c r="I50"/>
      <c r="J50"/>
      <c r="K50"/>
      <c r="L50"/>
      <c r="M50"/>
      <c r="N50"/>
      <c r="O50"/>
      <c r="P50"/>
      <c r="Q50"/>
      <c r="R50"/>
      <c r="S50"/>
    </row>
    <row r="51" spans="1:19">
      <c r="A51"/>
      <c r="B51"/>
      <c r="C51"/>
      <c r="D51"/>
      <c r="E51"/>
      <c r="F51" s="3"/>
      <c r="G51" s="3"/>
      <c r="H51" s="3"/>
      <c r="I51"/>
      <c r="J51"/>
      <c r="K51"/>
      <c r="L51"/>
      <c r="M51"/>
      <c r="N51"/>
      <c r="O51"/>
      <c r="P51"/>
      <c r="Q51"/>
      <c r="R51"/>
      <c r="S51"/>
    </row>
    <row r="52" spans="1:19">
      <c r="A52"/>
      <c r="B52"/>
      <c r="C52"/>
      <c r="D52"/>
      <c r="E52"/>
      <c r="F52" s="3"/>
      <c r="G52" s="3"/>
      <c r="H52" s="3"/>
      <c r="I52"/>
      <c r="J52"/>
      <c r="K52"/>
      <c r="L52"/>
      <c r="M52"/>
      <c r="N52"/>
      <c r="O52"/>
      <c r="P52"/>
      <c r="Q52"/>
      <c r="R52"/>
      <c r="S52"/>
    </row>
    <row r="53" spans="1:19">
      <c r="A53"/>
      <c r="B53"/>
      <c r="C53"/>
      <c r="D53"/>
      <c r="E53"/>
      <c r="F53" s="3"/>
      <c r="G53" s="3"/>
      <c r="H53" s="3"/>
      <c r="I53"/>
      <c r="J53"/>
      <c r="K53"/>
      <c r="L53"/>
      <c r="M53"/>
      <c r="N53"/>
      <c r="O53"/>
      <c r="P53"/>
      <c r="Q53"/>
      <c r="R53"/>
      <c r="S53"/>
    </row>
    <row r="54" spans="1:19">
      <c r="A54"/>
      <c r="B54"/>
      <c r="C54"/>
      <c r="D54"/>
      <c r="E54"/>
      <c r="F54" s="3"/>
      <c r="G54" s="3"/>
      <c r="H54" s="3"/>
      <c r="I54"/>
      <c r="J54"/>
      <c r="K54"/>
      <c r="L54"/>
      <c r="M54"/>
      <c r="N54"/>
      <c r="O54"/>
      <c r="P54"/>
      <c r="Q54"/>
      <c r="R54"/>
      <c r="S54"/>
    </row>
    <row r="55" spans="1:19">
      <c r="A55"/>
      <c r="B55"/>
      <c r="C55"/>
      <c r="D55"/>
      <c r="E55"/>
      <c r="F55" s="3"/>
      <c r="G55" s="3"/>
      <c r="H55" s="3"/>
      <c r="I55"/>
      <c r="J55"/>
      <c r="K55"/>
      <c r="L55"/>
      <c r="M55"/>
      <c r="N55"/>
      <c r="O55"/>
      <c r="P55"/>
      <c r="Q55"/>
      <c r="R55"/>
      <c r="S55"/>
    </row>
    <row r="56" spans="1:19">
      <c r="A56"/>
      <c r="B56"/>
      <c r="C56"/>
      <c r="D56"/>
      <c r="E56"/>
      <c r="F56" s="3"/>
      <c r="G56" s="3"/>
      <c r="H56" s="3"/>
      <c r="I56"/>
      <c r="J56"/>
      <c r="K56"/>
      <c r="L56"/>
      <c r="M56"/>
      <c r="N56"/>
      <c r="O56"/>
      <c r="P56"/>
      <c r="Q56"/>
      <c r="R56"/>
      <c r="S56"/>
    </row>
    <row r="57" spans="1:19">
      <c r="A57"/>
      <c r="B57"/>
      <c r="C57"/>
      <c r="D57"/>
      <c r="E57"/>
      <c r="F57" s="3"/>
      <c r="G57" s="3"/>
      <c r="H57" s="3"/>
      <c r="I57"/>
      <c r="J57"/>
      <c r="K57"/>
      <c r="L57"/>
      <c r="M57"/>
      <c r="N57"/>
      <c r="O57"/>
      <c r="P57"/>
      <c r="Q57"/>
      <c r="R57"/>
      <c r="S57"/>
    </row>
    <row r="58" spans="1:19">
      <c r="A58"/>
      <c r="B58"/>
      <c r="C58"/>
      <c r="D58"/>
      <c r="E58"/>
      <c r="F58" s="3"/>
      <c r="G58" s="3"/>
      <c r="H58" s="3"/>
      <c r="I58"/>
      <c r="J58"/>
      <c r="K58"/>
      <c r="L58"/>
      <c r="M58"/>
      <c r="N58"/>
      <c r="O58"/>
      <c r="P58"/>
      <c r="Q58"/>
      <c r="R58"/>
      <c r="S58"/>
    </row>
    <row r="59" spans="1:19">
      <c r="A59"/>
      <c r="B59"/>
      <c r="C59"/>
      <c r="D59"/>
      <c r="E59"/>
      <c r="F59" s="3"/>
      <c r="G59" s="3"/>
      <c r="H59" s="3"/>
      <c r="I59"/>
      <c r="J59"/>
      <c r="K59"/>
      <c r="L59"/>
      <c r="M59"/>
      <c r="N59"/>
      <c r="O59"/>
      <c r="P59"/>
      <c r="Q59"/>
      <c r="R59"/>
      <c r="S59"/>
    </row>
    <row r="60" spans="1:19">
      <c r="A60"/>
      <c r="B60"/>
      <c r="C60"/>
      <c r="D60"/>
      <c r="E60"/>
      <c r="F60" s="3"/>
      <c r="G60" s="3"/>
      <c r="H60" s="3"/>
      <c r="I60"/>
      <c r="J60"/>
      <c r="K60"/>
      <c r="L60"/>
      <c r="M60"/>
      <c r="N60"/>
      <c r="O60"/>
      <c r="P60"/>
      <c r="Q60"/>
      <c r="R60"/>
      <c r="S60"/>
    </row>
    <row r="61" spans="1:19">
      <c r="A61"/>
      <c r="B61"/>
      <c r="C61"/>
      <c r="D61"/>
      <c r="E61"/>
      <c r="F61" s="3"/>
      <c r="G61" s="3"/>
      <c r="H61" s="3"/>
      <c r="I61"/>
      <c r="J61"/>
      <c r="K61"/>
      <c r="L61"/>
      <c r="M61"/>
      <c r="N61"/>
      <c r="O61"/>
      <c r="P61"/>
      <c r="Q61"/>
      <c r="R61"/>
      <c r="S61"/>
    </row>
    <row r="62" spans="1:19">
      <c r="A62"/>
      <c r="B62"/>
      <c r="C62"/>
      <c r="D62"/>
      <c r="E62"/>
      <c r="F62" s="3"/>
      <c r="G62" s="3"/>
      <c r="H62" s="3"/>
      <c r="I62"/>
      <c r="J62"/>
      <c r="K62"/>
      <c r="L62"/>
      <c r="M62"/>
      <c r="N62"/>
      <c r="O62"/>
      <c r="P62"/>
      <c r="Q62"/>
      <c r="R62"/>
      <c r="S62"/>
    </row>
    <row r="63" spans="1:19">
      <c r="A63"/>
      <c r="B63"/>
      <c r="C63"/>
      <c r="D63"/>
      <c r="E63"/>
      <c r="F63" s="3"/>
      <c r="G63" s="3"/>
      <c r="H63" s="3"/>
      <c r="I63"/>
      <c r="J63"/>
      <c r="K63"/>
      <c r="L63"/>
      <c r="M63"/>
      <c r="N63"/>
      <c r="O63"/>
      <c r="P63"/>
      <c r="Q63"/>
      <c r="R63"/>
      <c r="S63"/>
    </row>
    <row r="64" spans="1:19">
      <c r="A64"/>
      <c r="B64"/>
      <c r="C64"/>
      <c r="D64"/>
      <c r="E64"/>
      <c r="F64" s="3"/>
      <c r="G64" s="3"/>
      <c r="H64" s="3"/>
      <c r="I64"/>
      <c r="J64"/>
      <c r="K64"/>
      <c r="L64"/>
      <c r="M64"/>
      <c r="N64"/>
      <c r="O64"/>
      <c r="P64"/>
      <c r="Q64"/>
      <c r="R64"/>
      <c r="S64"/>
    </row>
    <row r="65" spans="1:19">
      <c r="A65"/>
      <c r="B65"/>
      <c r="C65"/>
      <c r="D65"/>
      <c r="E65"/>
      <c r="F65" s="3"/>
      <c r="G65" s="3"/>
      <c r="H65" s="3"/>
      <c r="I65"/>
      <c r="J65"/>
      <c r="K65"/>
      <c r="L65"/>
      <c r="M65"/>
      <c r="N65"/>
      <c r="O65"/>
      <c r="P65"/>
      <c r="Q65"/>
      <c r="R65"/>
      <c r="S65"/>
    </row>
    <row r="66" spans="1:19">
      <c r="A66"/>
      <c r="B66"/>
      <c r="C66"/>
      <c r="D66"/>
      <c r="E66"/>
      <c r="F66" s="3"/>
      <c r="G66" s="3"/>
      <c r="H66" s="3"/>
      <c r="I66"/>
      <c r="J66"/>
      <c r="K66"/>
      <c r="L66"/>
      <c r="M66"/>
      <c r="N66"/>
      <c r="O66"/>
      <c r="P66"/>
      <c r="Q66"/>
      <c r="R66"/>
      <c r="S66"/>
    </row>
    <row r="67" spans="1:19">
      <c r="A67"/>
      <c r="B67"/>
      <c r="C67"/>
      <c r="D67"/>
      <c r="E67"/>
      <c r="F67" s="3"/>
      <c r="G67" s="3"/>
      <c r="H67" s="3"/>
      <c r="I67"/>
      <c r="J67"/>
      <c r="K67"/>
      <c r="L67"/>
      <c r="M67"/>
      <c r="N67"/>
      <c r="O67"/>
      <c r="P67"/>
      <c r="Q67"/>
      <c r="R67"/>
      <c r="S67"/>
    </row>
    <row r="68" spans="1:19">
      <c r="A68"/>
      <c r="B68"/>
      <c r="C68"/>
      <c r="D68"/>
      <c r="E68"/>
      <c r="F68" s="3"/>
      <c r="G68" s="3"/>
      <c r="H68" s="3"/>
      <c r="I68"/>
      <c r="J68"/>
      <c r="K68"/>
      <c r="L68"/>
      <c r="M68"/>
      <c r="N68"/>
      <c r="O68"/>
      <c r="P68"/>
      <c r="Q68"/>
      <c r="R68"/>
      <c r="S68"/>
    </row>
    <row r="69" spans="1:19">
      <c r="A69"/>
      <c r="B69"/>
      <c r="C69"/>
      <c r="D69"/>
      <c r="E69"/>
      <c r="F69" s="3"/>
      <c r="G69" s="3"/>
      <c r="H69" s="3"/>
      <c r="I69"/>
      <c r="J69"/>
      <c r="K69"/>
      <c r="L69"/>
      <c r="M69"/>
      <c r="N69"/>
      <c r="O69"/>
    </row>
    <row r="70" spans="1:19">
      <c r="A70"/>
      <c r="B70"/>
      <c r="C70"/>
      <c r="D70"/>
      <c r="E70"/>
      <c r="F70" s="3"/>
      <c r="G70" s="3"/>
      <c r="H70" s="3"/>
      <c r="I70"/>
      <c r="J70"/>
      <c r="K70"/>
      <c r="L70"/>
      <c r="M70"/>
      <c r="N70"/>
      <c r="O70"/>
      <c r="P70"/>
      <c r="Q70"/>
      <c r="R70"/>
      <c r="S70"/>
    </row>
    <row r="71" spans="1:19">
      <c r="A71"/>
      <c r="B71"/>
      <c r="C71"/>
      <c r="D71"/>
      <c r="E71"/>
      <c r="F71" s="3"/>
      <c r="G71" s="3"/>
      <c r="H71" s="3"/>
      <c r="I71"/>
      <c r="J71"/>
      <c r="K71"/>
      <c r="L71"/>
      <c r="M71"/>
      <c r="N71"/>
      <c r="O71"/>
      <c r="P71"/>
      <c r="Q71"/>
      <c r="R71"/>
      <c r="S71"/>
    </row>
    <row r="72" spans="1:19">
      <c r="A72"/>
      <c r="B72"/>
      <c r="C72"/>
      <c r="D72"/>
      <c r="E72"/>
      <c r="F72" s="3"/>
      <c r="G72" s="3"/>
      <c r="H72" s="3"/>
      <c r="I72"/>
      <c r="J72"/>
      <c r="K72"/>
      <c r="L72"/>
      <c r="M72"/>
      <c r="N72"/>
      <c r="O72"/>
      <c r="P72"/>
      <c r="Q72"/>
      <c r="R72"/>
      <c r="S72"/>
    </row>
    <row r="73" spans="1:19">
      <c r="A73"/>
      <c r="B73"/>
      <c r="C73"/>
      <c r="D73"/>
      <c r="E73"/>
      <c r="F73" s="3"/>
      <c r="G73" s="3"/>
      <c r="H73" s="3"/>
      <c r="I73"/>
      <c r="J73"/>
      <c r="K73"/>
      <c r="L73"/>
      <c r="M73"/>
      <c r="N73"/>
      <c r="O73"/>
      <c r="P73"/>
      <c r="Q73"/>
      <c r="R73"/>
      <c r="S73"/>
    </row>
    <row r="74" spans="1:19">
      <c r="A74"/>
      <c r="B74"/>
      <c r="C74"/>
      <c r="D74"/>
      <c r="E74"/>
      <c r="F74" s="3"/>
      <c r="G74" s="3"/>
      <c r="H74" s="3"/>
      <c r="I74"/>
      <c r="J74"/>
      <c r="K74"/>
      <c r="L74"/>
      <c r="M74"/>
      <c r="N74"/>
      <c r="O74"/>
    </row>
    <row r="75" spans="1:19">
      <c r="A75"/>
      <c r="B75"/>
      <c r="C75"/>
      <c r="D75"/>
      <c r="E75"/>
      <c r="F75" s="3"/>
      <c r="G75" s="3"/>
      <c r="H75" s="3"/>
      <c r="I75"/>
      <c r="J75"/>
      <c r="K75"/>
      <c r="L75"/>
      <c r="M75"/>
      <c r="N75"/>
      <c r="O75"/>
      <c r="P75"/>
      <c r="Q75" s="897"/>
      <c r="R75" s="897"/>
    </row>
    <row r="76" spans="1:19">
      <c r="A76"/>
      <c r="B76"/>
      <c r="C76"/>
      <c r="D76"/>
      <c r="E76"/>
      <c r="F76" s="3"/>
      <c r="G76" s="3"/>
      <c r="H76" s="3"/>
      <c r="I76"/>
      <c r="J76"/>
      <c r="K76"/>
      <c r="L76"/>
      <c r="M76"/>
      <c r="N76"/>
      <c r="O76"/>
      <c r="P76"/>
      <c r="Q76" s="897"/>
      <c r="R76" s="897"/>
    </row>
    <row r="77" spans="1:19">
      <c r="A77"/>
      <c r="B77"/>
      <c r="C77"/>
      <c r="D77"/>
      <c r="E77"/>
      <c r="F77" s="3"/>
      <c r="G77" s="3"/>
      <c r="H77" s="3"/>
      <c r="I77"/>
      <c r="J77"/>
      <c r="K77"/>
      <c r="L77"/>
      <c r="M77"/>
      <c r="N77"/>
      <c r="O77"/>
      <c r="P77"/>
      <c r="Q77" s="897"/>
      <c r="R77" s="897"/>
    </row>
    <row r="78" spans="1:19">
      <c r="A78"/>
      <c r="B78"/>
      <c r="C78"/>
      <c r="D78"/>
      <c r="E78"/>
      <c r="F78" s="3"/>
      <c r="G78" s="3"/>
      <c r="H78" s="3"/>
      <c r="I78"/>
      <c r="J78"/>
      <c r="K78"/>
      <c r="L78"/>
      <c r="M78"/>
      <c r="N78"/>
      <c r="O78"/>
      <c r="P78"/>
      <c r="Q78" s="897"/>
      <c r="R78" s="897"/>
    </row>
    <row r="79" spans="1:19">
      <c r="A79"/>
      <c r="B79"/>
      <c r="C79"/>
      <c r="D79"/>
      <c r="E79"/>
      <c r="F79" s="3"/>
      <c r="G79" s="3"/>
      <c r="H79" s="3"/>
      <c r="I79"/>
      <c r="J79"/>
      <c r="K79"/>
      <c r="L79"/>
      <c r="M79"/>
      <c r="N79"/>
      <c r="O79"/>
      <c r="P79"/>
      <c r="Q79" s="897"/>
      <c r="R79" s="897"/>
    </row>
    <row r="80" spans="1:19">
      <c r="A80"/>
      <c r="B80"/>
      <c r="C80"/>
      <c r="D80"/>
      <c r="E80"/>
      <c r="F80" s="3"/>
      <c r="G80" s="3"/>
      <c r="H80" s="3"/>
      <c r="I80"/>
      <c r="J80"/>
      <c r="K80"/>
      <c r="L80"/>
      <c r="M80"/>
      <c r="N80"/>
      <c r="O80"/>
      <c r="P80"/>
      <c r="Q80" s="897"/>
      <c r="R80" s="897"/>
    </row>
    <row r="81" spans="1:18">
      <c r="A81"/>
      <c r="B81"/>
      <c r="C81"/>
      <c r="D81"/>
      <c r="E81"/>
      <c r="F81" s="3"/>
      <c r="G81" s="3"/>
      <c r="H81" s="3"/>
      <c r="I81"/>
      <c r="J81"/>
      <c r="K81"/>
      <c r="L81"/>
      <c r="M81"/>
      <c r="N81"/>
      <c r="O81"/>
      <c r="P81"/>
      <c r="Q81" s="897"/>
      <c r="R81" s="897"/>
    </row>
    <row r="82" spans="1:18">
      <c r="A82"/>
      <c r="B82"/>
      <c r="C82"/>
      <c r="D82"/>
      <c r="E82"/>
      <c r="F82" s="3"/>
      <c r="G82" s="3"/>
      <c r="H82" s="3"/>
      <c r="I82"/>
      <c r="J82"/>
      <c r="K82"/>
      <c r="L82"/>
      <c r="M82"/>
      <c r="N82"/>
      <c r="O82"/>
      <c r="P82"/>
      <c r="Q82" s="897"/>
      <c r="R82" s="897"/>
    </row>
    <row r="83" spans="1:18">
      <c r="A83"/>
      <c r="B83"/>
      <c r="C83"/>
      <c r="D83"/>
      <c r="E83"/>
      <c r="F83" s="3"/>
      <c r="G83" s="3"/>
      <c r="H83" s="3"/>
      <c r="I83"/>
      <c r="J83"/>
      <c r="K83"/>
      <c r="L83"/>
      <c r="M83"/>
      <c r="N83"/>
      <c r="O83"/>
      <c r="P83"/>
      <c r="Q83" s="897"/>
      <c r="R83" s="897"/>
    </row>
    <row r="84" spans="1:18">
      <c r="A84"/>
      <c r="B84"/>
      <c r="C84"/>
      <c r="D84"/>
      <c r="E84"/>
      <c r="F84" s="3"/>
      <c r="G84" s="3"/>
      <c r="H84" s="3"/>
      <c r="I84"/>
      <c r="J84"/>
      <c r="K84"/>
      <c r="L84"/>
      <c r="M84"/>
      <c r="N84"/>
      <c r="O84"/>
      <c r="P84"/>
      <c r="Q84" s="897"/>
      <c r="R84" s="897"/>
    </row>
    <row r="85" spans="1:18">
      <c r="A85"/>
      <c r="B85"/>
      <c r="C85"/>
      <c r="D85"/>
      <c r="E85"/>
      <c r="F85" s="3"/>
      <c r="G85" s="3"/>
      <c r="H85" s="3"/>
      <c r="I85"/>
      <c r="J85"/>
      <c r="K85"/>
      <c r="L85"/>
      <c r="M85"/>
      <c r="N85"/>
      <c r="O85"/>
      <c r="P85"/>
      <c r="Q85" s="897"/>
      <c r="R85" s="897"/>
    </row>
    <row r="86" spans="1:18">
      <c r="A86"/>
      <c r="B86"/>
      <c r="C86"/>
      <c r="D86"/>
      <c r="E86"/>
      <c r="F86" s="3"/>
      <c r="G86" s="3"/>
      <c r="H86" s="3"/>
      <c r="I86"/>
      <c r="J86"/>
      <c r="K86"/>
      <c r="L86"/>
      <c r="M86"/>
      <c r="N86"/>
      <c r="O86"/>
      <c r="P86"/>
      <c r="Q86" s="897"/>
      <c r="R86" s="897"/>
    </row>
    <row r="87" spans="1:18">
      <c r="A87"/>
      <c r="B87"/>
      <c r="C87"/>
      <c r="D87"/>
      <c r="E87"/>
      <c r="F87" s="3"/>
      <c r="G87" s="3"/>
      <c r="H87" s="3"/>
      <c r="I87"/>
      <c r="J87"/>
      <c r="K87"/>
      <c r="L87"/>
      <c r="M87"/>
      <c r="N87"/>
      <c r="O87"/>
      <c r="P87"/>
      <c r="Q87" s="897"/>
      <c r="R87" s="897"/>
    </row>
    <row r="88" spans="1:18">
      <c r="A88"/>
      <c r="B88"/>
      <c r="C88"/>
      <c r="D88"/>
      <c r="E88"/>
      <c r="F88" s="3"/>
      <c r="G88" s="3"/>
      <c r="H88" s="3"/>
      <c r="I88"/>
      <c r="J88"/>
      <c r="K88"/>
      <c r="L88"/>
      <c r="M88"/>
      <c r="N88"/>
      <c r="O88"/>
      <c r="P88"/>
      <c r="Q88" s="897"/>
      <c r="R88" s="897"/>
    </row>
    <row r="89" spans="1:18">
      <c r="A89"/>
      <c r="B89"/>
      <c r="C89"/>
      <c r="D89"/>
      <c r="E89"/>
      <c r="F89" s="3"/>
      <c r="G89" s="3"/>
      <c r="H89" s="3"/>
      <c r="I89"/>
      <c r="J89"/>
      <c r="K89"/>
      <c r="L89"/>
      <c r="M89"/>
      <c r="N89"/>
      <c r="O89"/>
      <c r="P89"/>
      <c r="Q89" s="897"/>
      <c r="R89" s="897"/>
    </row>
    <row r="90" spans="1:18">
      <c r="A90"/>
      <c r="B90"/>
      <c r="C90"/>
      <c r="D90"/>
      <c r="E90"/>
      <c r="F90" s="3"/>
      <c r="G90" s="3"/>
      <c r="H90" s="3"/>
      <c r="I90"/>
      <c r="J90"/>
      <c r="K90"/>
      <c r="L90"/>
      <c r="M90"/>
      <c r="N90"/>
      <c r="O90"/>
      <c r="P90"/>
      <c r="Q90" s="897"/>
      <c r="R90" s="897"/>
    </row>
    <row r="91" spans="1:18">
      <c r="A91"/>
      <c r="B91"/>
      <c r="C91"/>
      <c r="D91"/>
      <c r="E91"/>
      <c r="F91" s="3"/>
      <c r="G91" s="3"/>
      <c r="H91" s="3"/>
      <c r="I91"/>
      <c r="J91"/>
      <c r="K91"/>
      <c r="L91"/>
      <c r="M91"/>
      <c r="N91"/>
      <c r="O91"/>
      <c r="P91"/>
      <c r="Q91" s="897"/>
      <c r="R91" s="897"/>
    </row>
    <row r="92" spans="1:18">
      <c r="A92"/>
      <c r="B92"/>
      <c r="C92"/>
      <c r="D92"/>
      <c r="E92"/>
      <c r="F92" s="3"/>
      <c r="G92" s="3"/>
      <c r="H92" s="3"/>
      <c r="I92"/>
      <c r="J92"/>
      <c r="K92"/>
      <c r="L92"/>
      <c r="M92"/>
      <c r="N92"/>
      <c r="O92"/>
      <c r="P92"/>
      <c r="Q92" s="897"/>
      <c r="R92" s="897"/>
    </row>
    <row r="93" spans="1:18">
      <c r="A93"/>
      <c r="B93"/>
      <c r="C93"/>
      <c r="D93"/>
      <c r="E93"/>
      <c r="F93" s="3"/>
      <c r="G93" s="3"/>
      <c r="H93" s="3"/>
      <c r="I93"/>
      <c r="J93"/>
      <c r="K93"/>
      <c r="L93"/>
      <c r="M93"/>
      <c r="N93"/>
      <c r="O93"/>
      <c r="P93"/>
      <c r="Q93" s="897"/>
      <c r="R93" s="897"/>
    </row>
    <row r="94" spans="1:18">
      <c r="A94"/>
      <c r="B94"/>
      <c r="C94"/>
      <c r="D94"/>
      <c r="E94"/>
      <c r="F94" s="3"/>
      <c r="G94" s="3"/>
      <c r="H94" s="3"/>
      <c r="I94"/>
      <c r="J94"/>
      <c r="K94"/>
      <c r="L94"/>
      <c r="M94"/>
      <c r="N94"/>
      <c r="O94"/>
      <c r="P94"/>
      <c r="Q94" s="897"/>
      <c r="R94" s="897"/>
    </row>
    <row r="95" spans="1:18">
      <c r="A95"/>
      <c r="B95"/>
      <c r="C95"/>
      <c r="D95"/>
      <c r="E95"/>
      <c r="F95" s="3"/>
      <c r="G95" s="3"/>
      <c r="H95" s="3"/>
      <c r="I95"/>
      <c r="J95"/>
      <c r="K95"/>
      <c r="L95"/>
      <c r="M95"/>
      <c r="N95"/>
      <c r="O95"/>
      <c r="P95"/>
      <c r="Q95" s="897"/>
      <c r="R95" s="897"/>
    </row>
    <row r="96" spans="1:18">
      <c r="A96"/>
      <c r="B96"/>
      <c r="C96"/>
      <c r="D96"/>
      <c r="E96"/>
      <c r="F96" s="3"/>
      <c r="G96" s="3"/>
      <c r="H96" s="3"/>
      <c r="I96"/>
      <c r="J96"/>
      <c r="K96"/>
      <c r="L96"/>
      <c r="M96"/>
      <c r="N96"/>
      <c r="O96"/>
      <c r="P96"/>
      <c r="Q96" s="897"/>
      <c r="R96" s="897"/>
    </row>
    <row r="97" spans="1:16">
      <c r="A97"/>
      <c r="B97"/>
      <c r="C97"/>
      <c r="D97"/>
      <c r="E97"/>
      <c r="F97" s="3"/>
      <c r="G97" s="3"/>
      <c r="H97" s="3"/>
      <c r="I97"/>
      <c r="J97"/>
      <c r="K97"/>
      <c r="L97"/>
      <c r="M97"/>
      <c r="N97"/>
      <c r="O97"/>
      <c r="P97"/>
    </row>
    <row r="98" spans="1:16">
      <c r="A98"/>
      <c r="B98"/>
      <c r="C98"/>
      <c r="D98"/>
      <c r="E98"/>
      <c r="F98" s="3"/>
      <c r="G98" s="3"/>
      <c r="H98" s="3"/>
      <c r="I98"/>
      <c r="J98"/>
      <c r="K98"/>
      <c r="L98"/>
      <c r="M98"/>
      <c r="N98"/>
      <c r="O98"/>
      <c r="P98"/>
    </row>
    <row r="99" spans="1:16">
      <c r="A99"/>
      <c r="B99"/>
      <c r="C99"/>
      <c r="D99"/>
      <c r="E99"/>
      <c r="F99" s="3"/>
      <c r="G99" s="3"/>
      <c r="H99" s="3"/>
      <c r="I99"/>
      <c r="J99"/>
      <c r="K99"/>
      <c r="L99"/>
      <c r="M99"/>
      <c r="N99"/>
      <c r="O99"/>
      <c r="P99"/>
    </row>
    <row r="100" spans="1:16">
      <c r="A100"/>
      <c r="B100"/>
      <c r="C100"/>
      <c r="D100"/>
      <c r="E100"/>
      <c r="F100" s="3"/>
      <c r="G100" s="3"/>
      <c r="H100" s="3"/>
      <c r="I100"/>
      <c r="J100"/>
      <c r="K100"/>
      <c r="L100"/>
      <c r="M100"/>
      <c r="N100"/>
      <c r="O100"/>
      <c r="P100"/>
    </row>
    <row r="101" spans="1:16">
      <c r="A101"/>
      <c r="B101"/>
      <c r="C101"/>
      <c r="D101"/>
      <c r="E101"/>
      <c r="F101" s="3"/>
      <c r="G101" s="3"/>
      <c r="H101" s="3"/>
      <c r="I101"/>
      <c r="J101"/>
      <c r="K101"/>
      <c r="L101"/>
      <c r="M101"/>
      <c r="N101"/>
      <c r="O101"/>
      <c r="P101"/>
    </row>
    <row r="102" spans="1:16">
      <c r="A102"/>
      <c r="B102"/>
      <c r="C102"/>
      <c r="D102"/>
      <c r="E102"/>
      <c r="F102" s="3"/>
      <c r="G102" s="3"/>
      <c r="H102" s="3"/>
      <c r="I102"/>
      <c r="J102"/>
      <c r="K102"/>
      <c r="L102"/>
      <c r="M102"/>
      <c r="N102"/>
      <c r="O102"/>
      <c r="P102"/>
    </row>
    <row r="103" spans="1:16">
      <c r="A103"/>
      <c r="B103"/>
      <c r="C103"/>
      <c r="D103"/>
      <c r="E103"/>
      <c r="F103" s="3"/>
      <c r="G103" s="3"/>
      <c r="H103" s="3"/>
      <c r="I103"/>
      <c r="J103"/>
      <c r="K103"/>
      <c r="L103"/>
      <c r="M103"/>
      <c r="N103"/>
      <c r="O103"/>
      <c r="P103"/>
    </row>
    <row r="104" spans="1:16">
      <c r="A104"/>
      <c r="B104"/>
      <c r="C104"/>
      <c r="D104"/>
      <c r="E104"/>
      <c r="F104" s="3"/>
      <c r="G104" s="3"/>
      <c r="H104" s="3"/>
      <c r="I104"/>
      <c r="J104"/>
      <c r="K104"/>
      <c r="L104"/>
      <c r="M104"/>
      <c r="N104"/>
      <c r="O104"/>
      <c r="P104"/>
    </row>
    <row r="105" spans="1:16">
      <c r="A105"/>
      <c r="B105"/>
      <c r="C105"/>
      <c r="D105"/>
      <c r="E105"/>
      <c r="F105" s="3"/>
      <c r="G105" s="3"/>
      <c r="H105" s="3"/>
      <c r="I105"/>
      <c r="J105"/>
      <c r="K105"/>
      <c r="L105"/>
      <c r="M105"/>
      <c r="N105"/>
      <c r="O105"/>
      <c r="P105"/>
    </row>
    <row r="106" spans="1:16">
      <c r="A106"/>
      <c r="B106"/>
      <c r="C106"/>
      <c r="D106"/>
      <c r="E106"/>
      <c r="F106" s="3"/>
      <c r="G106" s="3"/>
      <c r="H106" s="3"/>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row>
    <row r="2" spans="1:27" ht="18" customHeight="1">
      <c r="A2" s="1682" t="s">
        <v>512</v>
      </c>
      <c r="B2" s="1682"/>
      <c r="C2" s="1682"/>
      <c r="D2" s="1682"/>
      <c r="E2" s="1682"/>
      <c r="F2" s="1682"/>
      <c r="G2" s="1682"/>
      <c r="H2" s="1682"/>
      <c r="I2" s="1682"/>
      <c r="J2" s="1682"/>
      <c r="K2" s="1682"/>
      <c r="L2" s="1682"/>
      <c r="M2" s="1682"/>
      <c r="N2" s="1682"/>
      <c r="O2" s="1682"/>
      <c r="P2" s="1682"/>
      <c r="Q2" s="1682"/>
      <c r="R2" s="1682"/>
      <c r="S2" s="1682"/>
      <c r="T2" s="1682"/>
      <c r="U2" s="1682"/>
      <c r="V2" s="1682"/>
      <c r="W2" s="1682"/>
      <c r="X2" s="1682"/>
      <c r="Y2" s="1682"/>
      <c r="Z2" s="1682"/>
      <c r="AA2" s="1682"/>
    </row>
    <row r="3" spans="1:27" ht="18" customHeight="1">
      <c r="A3" s="1683" t="s">
        <v>513</v>
      </c>
      <c r="B3" s="1683"/>
      <c r="C3" s="1683"/>
      <c r="D3" s="1683"/>
      <c r="E3" s="1683"/>
      <c r="F3" s="1683"/>
      <c r="G3" s="1683"/>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44575.875999999997</v>
      </c>
      <c r="C8" s="979">
        <v>46685</v>
      </c>
      <c r="D8" s="980">
        <v>2.7203782566620798</v>
      </c>
      <c r="E8" s="995"/>
      <c r="F8" s="978" t="s">
        <v>371</v>
      </c>
      <c r="G8" s="979">
        <v>6298.6170000000002</v>
      </c>
      <c r="H8" s="979">
        <v>18718</v>
      </c>
      <c r="I8" s="980">
        <v>4.4831769215165007</v>
      </c>
      <c r="J8" s="988"/>
      <c r="K8" s="981" t="s">
        <v>141</v>
      </c>
      <c r="L8" s="982">
        <v>24459.469000000001</v>
      </c>
      <c r="M8" s="982">
        <v>5321.1329999999998</v>
      </c>
      <c r="N8" s="983">
        <v>4.5966655973455284</v>
      </c>
      <c r="O8" s="988"/>
      <c r="P8" s="981" t="s">
        <v>143</v>
      </c>
      <c r="Q8" s="982">
        <v>7816.665</v>
      </c>
      <c r="R8" s="982">
        <v>1504.66</v>
      </c>
      <c r="S8" s="983">
        <v>5.1949709568939157</v>
      </c>
    </row>
    <row r="9" spans="1:27" ht="15.75">
      <c r="A9" s="978" t="s">
        <v>151</v>
      </c>
      <c r="B9" s="979">
        <v>36067.987999999998</v>
      </c>
      <c r="C9" s="979">
        <v>26608</v>
      </c>
      <c r="D9" s="980">
        <v>2.4378951281622334</v>
      </c>
      <c r="E9" s="996"/>
      <c r="F9" s="978" t="s">
        <v>156</v>
      </c>
      <c r="G9" s="979">
        <v>6058.2910000000002</v>
      </c>
      <c r="H9" s="979">
        <v>34356</v>
      </c>
      <c r="I9" s="980">
        <v>2.9354588626685034</v>
      </c>
      <c r="J9" s="988"/>
      <c r="K9" s="978" t="s">
        <v>143</v>
      </c>
      <c r="L9" s="979">
        <v>10919.285</v>
      </c>
      <c r="M9" s="979">
        <v>1928.511</v>
      </c>
      <c r="N9" s="980">
        <v>5.6620288917200892</v>
      </c>
      <c r="O9" s="988"/>
      <c r="P9" s="978" t="s">
        <v>371</v>
      </c>
      <c r="Q9" s="979">
        <v>7749.6229999999996</v>
      </c>
      <c r="R9" s="979">
        <v>1481.8109999999999</v>
      </c>
      <c r="S9" s="980">
        <v>5.2298322795552199</v>
      </c>
    </row>
    <row r="10" spans="1:27" ht="15.75">
      <c r="A10" s="978" t="s">
        <v>371</v>
      </c>
      <c r="B10" s="979">
        <v>21176.702000000001</v>
      </c>
      <c r="C10" s="979">
        <v>47776</v>
      </c>
      <c r="D10" s="980">
        <v>3.9521594786069585</v>
      </c>
      <c r="E10" s="995"/>
      <c r="F10" s="978" t="s">
        <v>138</v>
      </c>
      <c r="G10" s="979">
        <v>2089.8710000000001</v>
      </c>
      <c r="H10" s="979">
        <v>9056</v>
      </c>
      <c r="I10" s="980">
        <v>3.3114631232352303</v>
      </c>
      <c r="J10" s="988"/>
      <c r="K10" s="978" t="s">
        <v>158</v>
      </c>
      <c r="L10" s="979">
        <v>6954.6040000000003</v>
      </c>
      <c r="M10" s="979">
        <v>1187.444</v>
      </c>
      <c r="N10" s="980">
        <v>5.856784825221232</v>
      </c>
      <c r="O10" s="988"/>
      <c r="P10" s="978" t="s">
        <v>155</v>
      </c>
      <c r="Q10" s="979">
        <v>6833.8459999999995</v>
      </c>
      <c r="R10" s="979">
        <v>1361.454</v>
      </c>
      <c r="S10" s="980">
        <v>5.0195203069659344</v>
      </c>
    </row>
    <row r="11" spans="1:27" ht="15.75">
      <c r="A11" s="978" t="s">
        <v>156</v>
      </c>
      <c r="B11" s="979">
        <v>18890.097000000002</v>
      </c>
      <c r="C11" s="979">
        <v>49327</v>
      </c>
      <c r="D11" s="980">
        <v>2.5737247082434385</v>
      </c>
      <c r="E11" s="996"/>
      <c r="F11" s="978" t="s">
        <v>153</v>
      </c>
      <c r="G11" s="979">
        <v>1629.607</v>
      </c>
      <c r="H11" s="979">
        <v>7729</v>
      </c>
      <c r="I11" s="980">
        <v>2.9367315126012561</v>
      </c>
      <c r="J11" s="988"/>
      <c r="K11" s="978" t="s">
        <v>371</v>
      </c>
      <c r="L11" s="979">
        <v>6021.0780000000004</v>
      </c>
      <c r="M11" s="979">
        <v>859.83699999999999</v>
      </c>
      <c r="N11" s="980">
        <v>7.0025807216949261</v>
      </c>
      <c r="O11" s="988"/>
      <c r="P11" s="978" t="s">
        <v>141</v>
      </c>
      <c r="Q11" s="979">
        <v>6502.9269999999997</v>
      </c>
      <c r="R11" s="979">
        <v>1901.5340000000001</v>
      </c>
      <c r="S11" s="980">
        <v>3.4198320934571766</v>
      </c>
    </row>
    <row r="12" spans="1:27" ht="15.75">
      <c r="A12" s="978" t="s">
        <v>160</v>
      </c>
      <c r="B12" s="979">
        <v>17539.192999999999</v>
      </c>
      <c r="C12" s="979">
        <v>29721</v>
      </c>
      <c r="D12" s="980">
        <v>2.2461437290775019</v>
      </c>
      <c r="E12" s="996"/>
      <c r="F12" s="978" t="s">
        <v>160</v>
      </c>
      <c r="G12" s="979">
        <v>1086.9860000000001</v>
      </c>
      <c r="H12" s="979">
        <v>8665</v>
      </c>
      <c r="I12" s="980">
        <v>2.1314119658655959</v>
      </c>
      <c r="J12" s="988"/>
      <c r="K12" s="978" t="s">
        <v>159</v>
      </c>
      <c r="L12" s="979">
        <v>4438.915</v>
      </c>
      <c r="M12" s="979">
        <v>1180.932</v>
      </c>
      <c r="N12" s="980">
        <v>3.7588235393739859</v>
      </c>
      <c r="O12" s="988"/>
      <c r="P12" s="978" t="s">
        <v>140</v>
      </c>
      <c r="Q12" s="979">
        <v>3419.1469999999999</v>
      </c>
      <c r="R12" s="979">
        <v>577.86800000000005</v>
      </c>
      <c r="S12" s="980">
        <v>5.9168304872392996</v>
      </c>
    </row>
    <row r="13" spans="1:27" ht="15.75">
      <c r="A13" s="978" t="s">
        <v>157</v>
      </c>
      <c r="B13" s="979">
        <v>16951.991000000002</v>
      </c>
      <c r="C13" s="979">
        <v>20653</v>
      </c>
      <c r="D13" s="980">
        <v>2.5788830260208404</v>
      </c>
      <c r="E13" s="996"/>
      <c r="F13" s="978" t="s">
        <v>155</v>
      </c>
      <c r="G13" s="979">
        <v>514.98599999999999</v>
      </c>
      <c r="H13" s="979">
        <v>2381</v>
      </c>
      <c r="I13" s="980">
        <v>3.3893590975503809</v>
      </c>
      <c r="J13" s="988"/>
      <c r="K13" s="978" t="s">
        <v>156</v>
      </c>
      <c r="L13" s="979">
        <v>3407.7040000000002</v>
      </c>
      <c r="M13" s="979">
        <v>779.77499999999998</v>
      </c>
      <c r="N13" s="980">
        <v>4.3701118912506818</v>
      </c>
      <c r="O13" s="988"/>
      <c r="P13" s="978" t="s">
        <v>138</v>
      </c>
      <c r="Q13" s="979">
        <v>1976.0039999999999</v>
      </c>
      <c r="R13" s="979">
        <v>511.94900000000001</v>
      </c>
      <c r="S13" s="980">
        <v>3.859767281506556</v>
      </c>
    </row>
    <row r="14" spans="1:27" ht="16.5" thickBot="1">
      <c r="A14" s="978" t="s">
        <v>143</v>
      </c>
      <c r="B14" s="979">
        <v>15190.829</v>
      </c>
      <c r="C14" s="979">
        <v>14626</v>
      </c>
      <c r="D14" s="980">
        <v>2.561359938773518</v>
      </c>
      <c r="E14" s="996"/>
      <c r="F14" s="978" t="s">
        <v>143</v>
      </c>
      <c r="G14" s="979">
        <v>260.40499999999997</v>
      </c>
      <c r="H14" s="979">
        <v>877</v>
      </c>
      <c r="I14" s="980">
        <v>4.0935815006366623</v>
      </c>
      <c r="J14" s="988"/>
      <c r="K14" s="978" t="s">
        <v>140</v>
      </c>
      <c r="L14" s="979">
        <v>3289.4360000000001</v>
      </c>
      <c r="M14" s="979">
        <v>712.45</v>
      </c>
      <c r="N14" s="980">
        <v>4.6170762860551617</v>
      </c>
      <c r="O14" s="988"/>
      <c r="P14" s="978" t="s">
        <v>159</v>
      </c>
      <c r="Q14" s="979">
        <v>1663.5329999999999</v>
      </c>
      <c r="R14" s="979">
        <v>493.47800000000001</v>
      </c>
      <c r="S14" s="980">
        <v>3.3710378172887139</v>
      </c>
    </row>
    <row r="15" spans="1:27" ht="16.5" thickBot="1">
      <c r="A15" s="978" t="s">
        <v>141</v>
      </c>
      <c r="B15" s="979">
        <v>6293.4369999999999</v>
      </c>
      <c r="C15" s="979">
        <v>5231</v>
      </c>
      <c r="D15" s="980">
        <v>2.9118770702248971</v>
      </c>
      <c r="E15" s="996"/>
      <c r="F15" s="984" t="s">
        <v>259</v>
      </c>
      <c r="G15" s="985">
        <v>18232.07</v>
      </c>
      <c r="H15" s="985">
        <v>83071</v>
      </c>
      <c r="I15" s="986">
        <v>3.3363203704340787</v>
      </c>
      <c r="J15" s="988"/>
      <c r="K15" s="978" t="s">
        <v>155</v>
      </c>
      <c r="L15" s="979">
        <v>2542.1010000000001</v>
      </c>
      <c r="M15" s="979">
        <v>523.23800000000006</v>
      </c>
      <c r="N15" s="980">
        <v>4.8584028682932043</v>
      </c>
      <c r="O15" s="988"/>
      <c r="P15" s="997" t="s">
        <v>156</v>
      </c>
      <c r="Q15" s="998">
        <v>1534.3620000000001</v>
      </c>
      <c r="R15" s="998">
        <v>601.18299999999999</v>
      </c>
      <c r="S15" s="999">
        <v>2.5522378377299426</v>
      </c>
      <c r="U15" s="897"/>
      <c r="V15" s="897"/>
      <c r="W15" s="897"/>
      <c r="X15" s="897"/>
    </row>
    <row r="16" spans="1:27" ht="15.75">
      <c r="A16" s="978" t="s">
        <v>152</v>
      </c>
      <c r="B16" s="979">
        <v>4758.3019999999997</v>
      </c>
      <c r="C16" s="979">
        <v>2795</v>
      </c>
      <c r="D16" s="980">
        <v>3.6061210740071856</v>
      </c>
      <c r="E16" s="996"/>
      <c r="F16"/>
      <c r="G16"/>
      <c r="H16"/>
      <c r="I16"/>
      <c r="J16" s="988"/>
      <c r="K16" s="978" t="s">
        <v>152</v>
      </c>
      <c r="L16" s="979">
        <v>2257.9360000000001</v>
      </c>
      <c r="M16" s="979">
        <v>318.887</v>
      </c>
      <c r="N16" s="980">
        <v>7.080677481364873</v>
      </c>
      <c r="O16" s="988"/>
      <c r="P16" s="997" t="s">
        <v>152</v>
      </c>
      <c r="Q16" s="998">
        <v>1344.8610000000001</v>
      </c>
      <c r="R16" s="998">
        <v>360.41</v>
      </c>
      <c r="S16" s="999">
        <v>3.731475264282345</v>
      </c>
      <c r="U16" s="897"/>
      <c r="V16" s="897"/>
      <c r="W16" s="897"/>
      <c r="X16" s="897"/>
    </row>
    <row r="17" spans="1:24" ht="15.75">
      <c r="A17" s="978" t="s">
        <v>138</v>
      </c>
      <c r="B17" s="979">
        <v>4041.5610000000001</v>
      </c>
      <c r="C17" s="979">
        <v>14583</v>
      </c>
      <c r="D17" s="980">
        <v>3.587552627444297</v>
      </c>
      <c r="E17" s="995"/>
      <c r="F17"/>
      <c r="G17"/>
      <c r="H17"/>
      <c r="I17"/>
      <c r="J17" s="988"/>
      <c r="K17" s="978" t="s">
        <v>151</v>
      </c>
      <c r="L17" s="979">
        <v>2003.8779999999999</v>
      </c>
      <c r="M17" s="979">
        <v>432.23200000000003</v>
      </c>
      <c r="N17" s="980">
        <v>4.6361167150974474</v>
      </c>
      <c r="O17" s="988"/>
      <c r="P17" s="978" t="s">
        <v>139</v>
      </c>
      <c r="Q17" s="979">
        <v>1263.674</v>
      </c>
      <c r="R17" s="979">
        <v>423.83199999999999</v>
      </c>
      <c r="S17" s="980">
        <v>2.9815445742652749</v>
      </c>
      <c r="U17" s="897"/>
      <c r="V17" s="897"/>
      <c r="W17" s="897"/>
      <c r="X17" s="897"/>
    </row>
    <row r="18" spans="1:24" ht="15.75">
      <c r="A18" s="978" t="s">
        <v>146</v>
      </c>
      <c r="B18" s="979">
        <v>1592.07</v>
      </c>
      <c r="C18" s="979">
        <v>678</v>
      </c>
      <c r="D18" s="980">
        <v>3.6880107855673541</v>
      </c>
      <c r="E18" s="1000"/>
      <c r="F18"/>
      <c r="G18"/>
      <c r="H18"/>
      <c r="I18"/>
      <c r="K18" s="997" t="s">
        <v>138</v>
      </c>
      <c r="L18" s="998">
        <v>1665.114</v>
      </c>
      <c r="M18" s="998">
        <v>479.32799999999997</v>
      </c>
      <c r="N18" s="999">
        <v>3.4738508912477473</v>
      </c>
      <c r="O18" s="988"/>
      <c r="P18" s="978" t="s">
        <v>158</v>
      </c>
      <c r="Q18" s="979">
        <v>928.995</v>
      </c>
      <c r="R18" s="979">
        <v>170.809</v>
      </c>
      <c r="S18" s="980">
        <v>5.4387942087360734</v>
      </c>
      <c r="U18" s="897"/>
      <c r="V18" s="897"/>
      <c r="W18" s="897"/>
      <c r="X18" s="897"/>
    </row>
    <row r="19" spans="1:24" ht="15.75">
      <c r="A19" s="978" t="s">
        <v>140</v>
      </c>
      <c r="B19" s="979">
        <v>1317.6010000000001</v>
      </c>
      <c r="C19" s="979">
        <v>1813</v>
      </c>
      <c r="D19" s="980">
        <v>1.6588683796710719</v>
      </c>
      <c r="E19" s="1001"/>
      <c r="J19" s="988"/>
      <c r="K19" s="978" t="s">
        <v>498</v>
      </c>
      <c r="L19" s="979">
        <v>1305.816</v>
      </c>
      <c r="M19" s="979">
        <v>64.218999999999994</v>
      </c>
      <c r="N19" s="980">
        <v>20.333795294227567</v>
      </c>
      <c r="O19" s="988"/>
      <c r="P19" s="978" t="s">
        <v>151</v>
      </c>
      <c r="Q19" s="979">
        <v>563.28099999999995</v>
      </c>
      <c r="R19" s="979">
        <v>109.608</v>
      </c>
      <c r="S19" s="980">
        <v>5.1390500693380039</v>
      </c>
      <c r="U19" s="897"/>
      <c r="V19" s="897"/>
      <c r="W19" s="897"/>
      <c r="X19" s="897"/>
    </row>
    <row r="20" spans="1:24" ht="15" customHeight="1">
      <c r="A20" s="978" t="s">
        <v>158</v>
      </c>
      <c r="B20" s="979">
        <v>1243.5809999999999</v>
      </c>
      <c r="C20" s="979">
        <v>2099</v>
      </c>
      <c r="D20" s="980">
        <v>3.4941080279173264</v>
      </c>
      <c r="E20" s="1001"/>
      <c r="F20" s="897"/>
      <c r="G20" s="897"/>
      <c r="H20" s="897"/>
      <c r="J20" s="988"/>
      <c r="K20" s="978" t="s">
        <v>146</v>
      </c>
      <c r="L20" s="979">
        <v>1197.2360000000001</v>
      </c>
      <c r="M20" s="979">
        <v>297.89</v>
      </c>
      <c r="N20" s="980">
        <v>4.0190540132263592</v>
      </c>
      <c r="O20" s="988"/>
      <c r="P20" s="978" t="s">
        <v>361</v>
      </c>
      <c r="Q20" s="979">
        <v>508.57799999999997</v>
      </c>
      <c r="R20" s="979">
        <v>111.68300000000001</v>
      </c>
      <c r="S20" s="980">
        <v>4.5537637778354805</v>
      </c>
      <c r="U20" s="897"/>
      <c r="V20" s="897"/>
      <c r="W20" s="897"/>
      <c r="X20" s="897"/>
    </row>
    <row r="21" spans="1:24" ht="15.75">
      <c r="A21" s="978" t="s">
        <v>139</v>
      </c>
      <c r="B21" s="979">
        <v>608.24699999999996</v>
      </c>
      <c r="C21" s="979">
        <v>487</v>
      </c>
      <c r="D21" s="980">
        <v>2.672051064652313</v>
      </c>
      <c r="E21" s="1002"/>
      <c r="F21" s="897"/>
      <c r="G21" s="897"/>
      <c r="H21" s="897"/>
      <c r="J21" s="988"/>
      <c r="K21" s="978" t="s">
        <v>285</v>
      </c>
      <c r="L21" s="979">
        <v>775.66700000000003</v>
      </c>
      <c r="M21" s="979">
        <v>296.72500000000002</v>
      </c>
      <c r="N21" s="980">
        <v>2.6140938579492796</v>
      </c>
      <c r="P21" s="978" t="s">
        <v>147</v>
      </c>
      <c r="Q21" s="979">
        <v>498.40499999999997</v>
      </c>
      <c r="R21" s="979">
        <v>239.38800000000001</v>
      </c>
      <c r="S21" s="980">
        <v>2.0819965913078349</v>
      </c>
    </row>
    <row r="22" spans="1:24" ht="16.5" thickBot="1">
      <c r="A22" s="978" t="s">
        <v>155</v>
      </c>
      <c r="B22" s="979">
        <v>567.29100000000005</v>
      </c>
      <c r="C22" s="979">
        <v>2412</v>
      </c>
      <c r="D22" s="980">
        <v>3.391124235595115</v>
      </c>
      <c r="E22" s="897"/>
      <c r="F22" s="897"/>
      <c r="G22" s="897"/>
      <c r="H22" s="897"/>
      <c r="I22" s="897"/>
      <c r="J22" s="897"/>
      <c r="K22" s="978" t="s">
        <v>139</v>
      </c>
      <c r="L22" s="979">
        <v>696.37599999999998</v>
      </c>
      <c r="M22" s="979">
        <v>124.70399999999999</v>
      </c>
      <c r="N22" s="980">
        <v>5.5842314600975111</v>
      </c>
      <c r="P22" s="978" t="s">
        <v>285</v>
      </c>
      <c r="Q22" s="979">
        <v>487.72800000000001</v>
      </c>
      <c r="R22" s="979">
        <v>74.037000000000006</v>
      </c>
      <c r="S22" s="980">
        <v>6.5876251063657358</v>
      </c>
    </row>
    <row r="23" spans="1:24" ht="16.5" thickBot="1">
      <c r="A23" s="984" t="s">
        <v>259</v>
      </c>
      <c r="B23" s="985">
        <v>191915.215</v>
      </c>
      <c r="C23" s="985">
        <v>266857</v>
      </c>
      <c r="D23" s="986">
        <v>2.6989495112145541</v>
      </c>
      <c r="E23" s="897"/>
      <c r="F23" s="897"/>
      <c r="G23" s="897"/>
      <c r="H23" s="897"/>
      <c r="I23" s="897"/>
      <c r="J23" s="897"/>
      <c r="K23" s="978" t="s">
        <v>153</v>
      </c>
      <c r="L23" s="979">
        <v>633.41</v>
      </c>
      <c r="M23" s="979">
        <v>187.226</v>
      </c>
      <c r="N23" s="980">
        <v>3.3831305481076344</v>
      </c>
      <c r="P23" s="997" t="s">
        <v>450</v>
      </c>
      <c r="Q23" s="998">
        <v>450.73500000000001</v>
      </c>
      <c r="R23" s="998">
        <v>81.7</v>
      </c>
      <c r="S23" s="999">
        <v>5.5169522643818851</v>
      </c>
    </row>
    <row r="24" spans="1:24" ht="15.75">
      <c r="A24"/>
      <c r="B24"/>
      <c r="C24"/>
      <c r="D24"/>
      <c r="E24" s="897"/>
      <c r="F24" s="897"/>
      <c r="G24" s="897"/>
      <c r="H24" s="897"/>
      <c r="I24" s="897"/>
      <c r="J24" s="897"/>
      <c r="K24" s="978" t="s">
        <v>405</v>
      </c>
      <c r="L24" s="979">
        <v>599.28099999999995</v>
      </c>
      <c r="M24" s="979">
        <v>26.681999999999999</v>
      </c>
      <c r="N24" s="980">
        <v>22.460122929315641</v>
      </c>
      <c r="P24" s="978" t="s">
        <v>375</v>
      </c>
      <c r="Q24" s="979">
        <v>411.298</v>
      </c>
      <c r="R24" s="979">
        <v>347.279</v>
      </c>
      <c r="S24" s="980">
        <v>1.1843445759749367</v>
      </c>
    </row>
    <row r="25" spans="1:24" ht="15.75">
      <c r="A25"/>
      <c r="B25"/>
      <c r="C25"/>
      <c r="D25"/>
      <c r="E25" s="897"/>
      <c r="F25" s="897"/>
      <c r="G25" s="897"/>
      <c r="H25" s="897"/>
      <c r="I25" s="897"/>
      <c r="J25" s="897"/>
      <c r="K25" s="978" t="s">
        <v>275</v>
      </c>
      <c r="L25" s="979">
        <v>312.78899999999999</v>
      </c>
      <c r="M25" s="979">
        <v>3.8159999999999998</v>
      </c>
      <c r="N25" s="980">
        <v>81.967767295597483</v>
      </c>
      <c r="P25" s="997" t="s">
        <v>148</v>
      </c>
      <c r="Q25" s="998">
        <v>409.66399999999999</v>
      </c>
      <c r="R25" s="998">
        <v>45.607999999999997</v>
      </c>
      <c r="S25" s="999">
        <v>8.9822838098579201</v>
      </c>
    </row>
    <row r="26" spans="1:24" ht="15.75">
      <c r="A26"/>
      <c r="B26"/>
      <c r="C26"/>
      <c r="D26"/>
      <c r="E26" s="897"/>
      <c r="F26" s="897"/>
      <c r="G26" s="897"/>
      <c r="H26" s="897"/>
      <c r="I26" s="897"/>
      <c r="J26" s="897"/>
      <c r="K26" s="997" t="s">
        <v>287</v>
      </c>
      <c r="L26" s="998">
        <v>305.16300000000001</v>
      </c>
      <c r="M26" s="998">
        <v>81.399000000000001</v>
      </c>
      <c r="N26" s="999">
        <v>3.7489772601629014</v>
      </c>
      <c r="P26" s="997" t="s">
        <v>160</v>
      </c>
      <c r="Q26" s="998">
        <v>285.44299999999998</v>
      </c>
      <c r="R26" s="998">
        <v>55.469000000000001</v>
      </c>
      <c r="S26" s="999">
        <v>5.145991454686401</v>
      </c>
    </row>
    <row r="27" spans="1:24" ht="16.5" thickBot="1">
      <c r="E27" s="897"/>
      <c r="F27" s="897"/>
      <c r="G27" s="897"/>
      <c r="H27" s="897"/>
      <c r="I27" s="897"/>
      <c r="J27" s="897"/>
      <c r="K27" s="978" t="s">
        <v>147</v>
      </c>
      <c r="L27" s="979">
        <v>227.53399999999999</v>
      </c>
      <c r="M27" s="979">
        <v>67.307000000000002</v>
      </c>
      <c r="N27" s="980">
        <v>3.3805399141248307</v>
      </c>
      <c r="O27" s="897"/>
      <c r="P27" s="978" t="s">
        <v>511</v>
      </c>
      <c r="Q27" s="979">
        <v>184.249</v>
      </c>
      <c r="R27" s="979">
        <v>10.736000000000001</v>
      </c>
      <c r="S27" s="980">
        <v>17.16179210134128</v>
      </c>
    </row>
    <row r="28" spans="1:24" ht="16.5" thickBot="1">
      <c r="A28" s="897"/>
      <c r="B28" s="897"/>
      <c r="C28" s="897"/>
      <c r="D28" s="897"/>
      <c r="E28" s="897"/>
      <c r="F28" s="897"/>
      <c r="G28" s="897"/>
      <c r="H28" s="897"/>
      <c r="I28" s="897"/>
      <c r="J28" s="897"/>
      <c r="K28" s="984" t="s">
        <v>259</v>
      </c>
      <c r="L28" s="985">
        <v>74696.667000000001</v>
      </c>
      <c r="M28" s="985">
        <v>14964.701999999999</v>
      </c>
      <c r="N28" s="986">
        <v>4.9915238539330753</v>
      </c>
      <c r="O28" s="897"/>
      <c r="P28" s="984" t="s">
        <v>259</v>
      </c>
      <c r="Q28" s="985">
        <v>45208.245999999999</v>
      </c>
      <c r="R28" s="985">
        <v>10667.078</v>
      </c>
      <c r="S28" s="986">
        <v>4.2381096303973775</v>
      </c>
    </row>
    <row r="29" spans="1:24">
      <c r="A29" s="897"/>
      <c r="B29" s="897"/>
      <c r="C29" s="897"/>
      <c r="D29" s="897"/>
      <c r="E29" s="897"/>
      <c r="F29" s="897"/>
      <c r="G29" s="897"/>
      <c r="H29" s="897"/>
      <c r="I29" s="897"/>
      <c r="J29" s="897"/>
      <c r="K29"/>
      <c r="L29"/>
      <c r="M29"/>
      <c r="N29"/>
      <c r="O29" s="897"/>
      <c r="P29"/>
      <c r="Q29"/>
      <c r="R29"/>
      <c r="S29"/>
    </row>
    <row r="30" spans="1:24">
      <c r="A30"/>
      <c r="B30"/>
      <c r="C30"/>
      <c r="D30"/>
      <c r="E30"/>
      <c r="F30"/>
      <c r="G30"/>
      <c r="H30"/>
      <c r="I30"/>
      <c r="J30"/>
      <c r="K30"/>
      <c r="L30"/>
      <c r="M30"/>
      <c r="N30"/>
      <c r="O30" s="897"/>
      <c r="P30"/>
      <c r="Q30"/>
      <c r="R30"/>
      <c r="S30"/>
    </row>
    <row r="31" spans="1:24">
      <c r="A31"/>
      <c r="B31"/>
      <c r="C31"/>
      <c r="D31"/>
      <c r="E31"/>
      <c r="F31"/>
      <c r="G31"/>
      <c r="H31"/>
      <c r="I31"/>
      <c r="J31"/>
      <c r="K31"/>
      <c r="L31"/>
      <c r="M31"/>
      <c r="N31"/>
      <c r="O31" s="897"/>
      <c r="P31"/>
      <c r="Q31"/>
      <c r="R31"/>
      <c r="S31"/>
    </row>
    <row r="32" spans="1:24">
      <c r="A32"/>
      <c r="B32"/>
      <c r="C32"/>
      <c r="D32"/>
      <c r="E32"/>
      <c r="F32"/>
      <c r="G32"/>
      <c r="H32"/>
      <c r="I32"/>
      <c r="J32"/>
      <c r="K32"/>
      <c r="L32"/>
      <c r="M32"/>
      <c r="N32"/>
      <c r="O32" s="897"/>
      <c r="P32"/>
      <c r="Q32"/>
      <c r="R32"/>
      <c r="S32"/>
    </row>
    <row r="33" spans="1:19">
      <c r="A33"/>
      <c r="B33"/>
      <c r="C33"/>
      <c r="D33"/>
      <c r="E33"/>
      <c r="F33"/>
      <c r="G33"/>
      <c r="H33"/>
      <c r="I33"/>
      <c r="J33"/>
      <c r="K33"/>
      <c r="L33"/>
      <c r="M33"/>
      <c r="N33"/>
      <c r="O33" s="897"/>
      <c r="P33"/>
      <c r="Q33"/>
      <c r="R33"/>
      <c r="S33"/>
    </row>
    <row r="34" spans="1:19">
      <c r="A34"/>
      <c r="B34"/>
      <c r="C34"/>
      <c r="D34"/>
      <c r="E34"/>
      <c r="F34"/>
      <c r="G34"/>
      <c r="H34"/>
      <c r="I34"/>
      <c r="J34"/>
      <c r="K34"/>
      <c r="L34"/>
      <c r="M34"/>
      <c r="N34"/>
      <c r="O34" s="897"/>
      <c r="P34"/>
      <c r="Q34"/>
      <c r="R34"/>
      <c r="S34"/>
    </row>
    <row r="35" spans="1:19">
      <c r="A35"/>
      <c r="B35"/>
      <c r="C35"/>
      <c r="D35"/>
      <c r="E35"/>
      <c r="F35"/>
      <c r="G35"/>
      <c r="H35"/>
      <c r="I35"/>
      <c r="J35"/>
      <c r="K35"/>
      <c r="L35"/>
      <c r="M35"/>
      <c r="N35"/>
      <c r="O35" s="897"/>
      <c r="P35"/>
      <c r="Q35"/>
      <c r="R35"/>
      <c r="S35"/>
    </row>
    <row r="36" spans="1:19">
      <c r="A36"/>
      <c r="B36"/>
      <c r="C36"/>
      <c r="D36"/>
      <c r="E36"/>
      <c r="F36"/>
      <c r="G36"/>
      <c r="H36"/>
      <c r="I36"/>
      <c r="J36"/>
      <c r="K36"/>
      <c r="L36"/>
      <c r="M36"/>
      <c r="N36"/>
      <c r="O36" s="897"/>
    </row>
    <row r="37" spans="1:19">
      <c r="A37"/>
      <c r="B37"/>
      <c r="C37"/>
      <c r="D37"/>
      <c r="E37"/>
      <c r="F37"/>
      <c r="G37"/>
      <c r="H37"/>
      <c r="I37"/>
      <c r="J37"/>
      <c r="K37"/>
      <c r="L37"/>
      <c r="M37"/>
      <c r="N37"/>
      <c r="O37" s="897"/>
    </row>
    <row r="38" spans="1:19">
      <c r="A38"/>
      <c r="B38"/>
      <c r="C38"/>
      <c r="D38"/>
      <c r="E38"/>
      <c r="F38"/>
      <c r="G38"/>
      <c r="H38"/>
      <c r="I38"/>
      <c r="J38"/>
      <c r="K38"/>
      <c r="L38"/>
      <c r="M38"/>
      <c r="N38"/>
      <c r="O38" s="897"/>
    </row>
    <row r="39" spans="1:19">
      <c r="A39"/>
      <c r="B39"/>
      <c r="C39"/>
      <c r="D39"/>
      <c r="E39"/>
      <c r="F39"/>
      <c r="G39"/>
      <c r="H39"/>
      <c r="I39"/>
      <c r="J39"/>
      <c r="K39"/>
      <c r="L39"/>
      <c r="M39"/>
      <c r="N39"/>
      <c r="O39" s="897"/>
    </row>
    <row r="40" spans="1:19">
      <c r="A40"/>
      <c r="B40"/>
      <c r="C40"/>
      <c r="D40"/>
      <c r="E40"/>
      <c r="F40"/>
      <c r="G40"/>
      <c r="H40"/>
      <c r="I40"/>
      <c r="J40"/>
      <c r="K40"/>
    </row>
    <row r="41" spans="1:19">
      <c r="A41"/>
      <c r="B41"/>
      <c r="C41"/>
      <c r="D41"/>
      <c r="E41"/>
      <c r="F41"/>
      <c r="G41"/>
      <c r="H41"/>
      <c r="I41"/>
      <c r="J41"/>
      <c r="K41"/>
      <c r="L41" s="897"/>
    </row>
    <row r="42" spans="1:19">
      <c r="A42"/>
      <c r="B42"/>
      <c r="C42"/>
      <c r="D42"/>
      <c r="E42"/>
      <c r="F42"/>
      <c r="G42"/>
      <c r="H42"/>
      <c r="I42"/>
      <c r="J42"/>
      <c r="K42"/>
      <c r="L42" s="897"/>
    </row>
    <row r="43" spans="1:19">
      <c r="A43"/>
      <c r="B43"/>
      <c r="C43"/>
      <c r="D43"/>
      <c r="E43"/>
      <c r="F43"/>
      <c r="G43"/>
      <c r="H43"/>
      <c r="I43"/>
      <c r="J43"/>
      <c r="K43"/>
      <c r="L43" s="897"/>
    </row>
    <row r="44" spans="1:19">
      <c r="A44"/>
      <c r="B44"/>
      <c r="C44"/>
      <c r="D44"/>
      <c r="E44"/>
      <c r="F44"/>
      <c r="G44"/>
      <c r="H44"/>
      <c r="I44"/>
      <c r="J44"/>
      <c r="K44"/>
      <c r="L44" s="897"/>
    </row>
    <row r="45" spans="1:19">
      <c r="A45"/>
      <c r="B45"/>
      <c r="C45"/>
      <c r="D45"/>
      <c r="E45"/>
      <c r="F45"/>
      <c r="G45"/>
      <c r="H45"/>
      <c r="I45"/>
      <c r="J45"/>
      <c r="K45"/>
      <c r="L45" s="897"/>
    </row>
    <row r="46" spans="1:19">
      <c r="A46"/>
      <c r="B46"/>
      <c r="C46"/>
      <c r="D46"/>
      <c r="E46"/>
      <c r="F46"/>
      <c r="G46"/>
      <c r="H46"/>
      <c r="I46"/>
      <c r="J46"/>
      <c r="K46"/>
      <c r="L46" s="897"/>
    </row>
    <row r="47" spans="1:19">
      <c r="A47"/>
      <c r="B47"/>
      <c r="C47"/>
      <c r="D47"/>
      <c r="E47"/>
      <c r="F47"/>
      <c r="G47"/>
      <c r="H47"/>
      <c r="I47"/>
      <c r="J47"/>
      <c r="K47"/>
      <c r="L47" s="897"/>
    </row>
    <row r="48" spans="1:19">
      <c r="A48"/>
      <c r="B48"/>
      <c r="C48"/>
      <c r="D48"/>
      <c r="E48"/>
      <c r="F48"/>
      <c r="G48"/>
      <c r="H48"/>
      <c r="I48"/>
      <c r="J48"/>
      <c r="K48"/>
      <c r="L48" s="897"/>
    </row>
    <row r="49" spans="1:12">
      <c r="A49"/>
      <c r="B49"/>
      <c r="C49"/>
      <c r="D49"/>
      <c r="E49"/>
      <c r="F49"/>
      <c r="G49"/>
      <c r="H49"/>
      <c r="I49"/>
      <c r="J49"/>
      <c r="K49"/>
      <c r="L49" s="897"/>
    </row>
    <row r="50" spans="1:12">
      <c r="A50"/>
      <c r="B50"/>
      <c r="C50"/>
      <c r="D50"/>
      <c r="E50"/>
      <c r="F50"/>
      <c r="G50"/>
      <c r="H50"/>
      <c r="I50"/>
      <c r="J50"/>
      <c r="K50"/>
      <c r="L50" s="897"/>
    </row>
    <row r="51" spans="1:12">
      <c r="A51"/>
      <c r="B51"/>
      <c r="C51"/>
      <c r="D51"/>
      <c r="E51"/>
      <c r="F51"/>
      <c r="G51"/>
      <c r="H51"/>
      <c r="I51"/>
      <c r="J51"/>
      <c r="K51"/>
      <c r="L51" s="897"/>
    </row>
    <row r="52" spans="1:12">
      <c r="A52"/>
      <c r="B52"/>
      <c r="C52"/>
      <c r="D52"/>
      <c r="E52"/>
      <c r="F52"/>
      <c r="G52"/>
      <c r="H52"/>
      <c r="I52"/>
      <c r="J52"/>
      <c r="K52"/>
      <c r="L52" s="897"/>
    </row>
    <row r="53" spans="1:12">
      <c r="A53"/>
      <c r="B53"/>
      <c r="C53"/>
      <c r="D53"/>
      <c r="E53"/>
      <c r="F53"/>
      <c r="G53"/>
      <c r="H53"/>
      <c r="I53"/>
      <c r="J53"/>
      <c r="K53"/>
      <c r="L53" s="897"/>
    </row>
    <row r="54" spans="1:12">
      <c r="A54"/>
      <c r="B54"/>
      <c r="C54"/>
      <c r="D54"/>
      <c r="E54"/>
      <c r="F54"/>
      <c r="G54"/>
      <c r="H54"/>
      <c r="I54"/>
      <c r="J54"/>
      <c r="K54"/>
      <c r="L54" s="897"/>
    </row>
    <row r="55" spans="1:12">
      <c r="A55"/>
      <c r="B55"/>
      <c r="C55"/>
      <c r="D55"/>
      <c r="E55"/>
      <c r="F55"/>
      <c r="G55"/>
      <c r="H55"/>
      <c r="I55"/>
      <c r="J55"/>
      <c r="K55"/>
      <c r="L55" s="897"/>
    </row>
    <row r="56" spans="1:12">
      <c r="A56"/>
      <c r="B56"/>
      <c r="C56"/>
      <c r="D56"/>
      <c r="E56"/>
      <c r="F56"/>
      <c r="G56"/>
      <c r="H56"/>
      <c r="I56"/>
      <c r="J56"/>
      <c r="K56"/>
      <c r="L56" s="897"/>
    </row>
    <row r="57" spans="1:12">
      <c r="A57"/>
      <c r="B57"/>
      <c r="C57"/>
      <c r="D57"/>
      <c r="E57"/>
      <c r="F57"/>
      <c r="G57"/>
      <c r="H57"/>
      <c r="I57"/>
      <c r="J57"/>
      <c r="K57"/>
      <c r="L57" s="897"/>
    </row>
    <row r="58" spans="1:12">
      <c r="A58"/>
      <c r="B58"/>
      <c r="C58"/>
      <c r="D58"/>
      <c r="E58"/>
      <c r="F58"/>
      <c r="G58"/>
      <c r="H58"/>
      <c r="I58"/>
      <c r="J58"/>
      <c r="K58"/>
      <c r="L58" s="897"/>
    </row>
    <row r="59" spans="1:12">
      <c r="A59"/>
      <c r="B59"/>
      <c r="C59"/>
      <c r="D59"/>
      <c r="E59"/>
      <c r="F59"/>
      <c r="G59"/>
      <c r="H59"/>
      <c r="I59"/>
      <c r="J59"/>
      <c r="K59"/>
      <c r="L59" s="897"/>
    </row>
    <row r="60" spans="1:12">
      <c r="A60"/>
      <c r="B60"/>
      <c r="C60"/>
      <c r="D60"/>
      <c r="E60"/>
      <c r="F60"/>
      <c r="G60"/>
      <c r="H60"/>
      <c r="I60"/>
      <c r="J60"/>
      <c r="K60"/>
      <c r="L60" s="897"/>
    </row>
    <row r="61" spans="1:12">
      <c r="A61"/>
      <c r="B61"/>
      <c r="C61"/>
      <c r="D61"/>
      <c r="E61"/>
      <c r="F61"/>
      <c r="G61"/>
      <c r="H61"/>
      <c r="I61"/>
      <c r="J61"/>
      <c r="K61"/>
      <c r="L61" s="897"/>
    </row>
    <row r="62" spans="1:12">
      <c r="A62"/>
      <c r="B62"/>
      <c r="C62"/>
      <c r="D62"/>
      <c r="E62"/>
      <c r="F62"/>
      <c r="G62"/>
      <c r="H62"/>
      <c r="I62"/>
      <c r="J62"/>
      <c r="K62"/>
      <c r="L62" s="897"/>
    </row>
    <row r="63" spans="1:12">
      <c r="A63"/>
      <c r="B63"/>
      <c r="C63"/>
      <c r="D63"/>
      <c r="E63"/>
      <c r="F63"/>
      <c r="G63"/>
      <c r="H63"/>
      <c r="I63"/>
      <c r="J63"/>
      <c r="K63"/>
      <c r="L63" s="897"/>
    </row>
    <row r="64" spans="1:12">
      <c r="A64"/>
      <c r="B64"/>
      <c r="C64"/>
      <c r="D64"/>
      <c r="E64"/>
      <c r="F64"/>
      <c r="G64"/>
      <c r="H64"/>
      <c r="I64"/>
      <c r="J64"/>
      <c r="K64"/>
      <c r="L64" s="897"/>
    </row>
    <row r="65" spans="1:12">
      <c r="A65"/>
      <c r="B65"/>
      <c r="C65"/>
      <c r="D65"/>
      <c r="E65"/>
      <c r="F65"/>
      <c r="G65"/>
      <c r="H65"/>
      <c r="I65"/>
      <c r="J65"/>
      <c r="K65"/>
      <c r="L65" s="897"/>
    </row>
    <row r="66" spans="1:12">
      <c r="A66"/>
      <c r="B66"/>
      <c r="C66"/>
      <c r="D66"/>
      <c r="E66"/>
      <c r="F66"/>
      <c r="G66"/>
      <c r="H66"/>
      <c r="I66"/>
      <c r="J66"/>
      <c r="K66"/>
      <c r="L66" s="897"/>
    </row>
    <row r="67" spans="1:12">
      <c r="A67"/>
      <c r="B67"/>
      <c r="C67"/>
      <c r="D67"/>
      <c r="E67"/>
      <c r="F67"/>
      <c r="G67"/>
      <c r="H67"/>
      <c r="I67"/>
      <c r="J67"/>
      <c r="K67"/>
      <c r="L67" s="897"/>
    </row>
    <row r="68" spans="1:12">
      <c r="A68"/>
      <c r="B68"/>
      <c r="C68"/>
      <c r="D68"/>
      <c r="E68"/>
      <c r="F68"/>
      <c r="G68"/>
      <c r="H68"/>
      <c r="I68"/>
      <c r="J68"/>
      <c r="K68"/>
      <c r="L68" s="897"/>
    </row>
    <row r="69" spans="1:12">
      <c r="A69"/>
      <c r="B69"/>
      <c r="C69"/>
      <c r="D69"/>
      <c r="E69"/>
      <c r="F69"/>
      <c r="G69"/>
      <c r="H69"/>
      <c r="I69"/>
      <c r="J69"/>
      <c r="K69"/>
      <c r="L69" s="897"/>
    </row>
    <row r="70" spans="1:12">
      <c r="A70"/>
      <c r="B70"/>
      <c r="C70"/>
      <c r="D70"/>
      <c r="E70"/>
      <c r="F70"/>
      <c r="G70"/>
      <c r="H70"/>
      <c r="I70"/>
      <c r="J70"/>
      <c r="K70"/>
      <c r="L70" s="897"/>
    </row>
    <row r="71" spans="1:12">
      <c r="A71"/>
      <c r="B71"/>
      <c r="C71"/>
      <c r="D71"/>
      <c r="E71"/>
      <c r="F71"/>
      <c r="G71"/>
      <c r="H71"/>
      <c r="I71"/>
      <c r="J71"/>
      <c r="K71"/>
      <c r="L71" s="897"/>
    </row>
    <row r="72" spans="1:12">
      <c r="A72"/>
      <c r="B72"/>
      <c r="C72"/>
      <c r="D72"/>
      <c r="E72"/>
      <c r="F72"/>
      <c r="G72"/>
      <c r="H72"/>
      <c r="I72"/>
      <c r="J72"/>
      <c r="K72"/>
      <c r="L72" s="89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897"/>
      <c r="B152" s="897"/>
      <c r="C152" s="897"/>
      <c r="D152" s="897"/>
      <c r="E152" s="897"/>
      <c r="F152" s="897"/>
      <c r="G152" s="897"/>
      <c r="H152" s="897"/>
      <c r="I152" s="897"/>
      <c r="J152" s="897"/>
      <c r="K152" s="897"/>
    </row>
    <row r="153" spans="1:11">
      <c r="A153" s="897"/>
      <c r="B153" s="897"/>
      <c r="C153" s="897"/>
      <c r="D153" s="897"/>
      <c r="E153" s="897"/>
      <c r="F153" s="897"/>
      <c r="G153" s="897"/>
      <c r="H153" s="897"/>
      <c r="I153" s="897"/>
      <c r="J153" s="897"/>
      <c r="K153" s="897"/>
    </row>
    <row r="154" spans="1:11">
      <c r="A154" s="897"/>
      <c r="B154" s="897"/>
      <c r="C154" s="897"/>
      <c r="D154" s="897"/>
      <c r="E154" s="897"/>
      <c r="F154" s="897"/>
      <c r="G154" s="897"/>
      <c r="H154" s="897"/>
      <c r="I154" s="897"/>
      <c r="J154" s="897"/>
      <c r="K154" s="897"/>
    </row>
    <row r="155" spans="1:11">
      <c r="A155" s="897"/>
      <c r="B155" s="897"/>
      <c r="C155" s="897"/>
      <c r="D155" s="897"/>
      <c r="E155" s="897"/>
      <c r="F155" s="897"/>
      <c r="G155" s="897"/>
      <c r="H155" s="897"/>
      <c r="I155" s="897"/>
      <c r="J155" s="897"/>
      <c r="K155" s="897"/>
    </row>
    <row r="156" spans="1:11">
      <c r="A156" s="897"/>
      <c r="B156" s="897"/>
      <c r="C156" s="897"/>
      <c r="D156" s="897"/>
      <c r="E156" s="897"/>
      <c r="F156" s="897"/>
      <c r="G156" s="897"/>
      <c r="H156" s="897"/>
      <c r="I156" s="897"/>
      <c r="J156" s="897"/>
      <c r="K156" s="897"/>
    </row>
    <row r="157" spans="1:11">
      <c r="A157" s="897"/>
      <c r="B157" s="897"/>
      <c r="C157" s="897"/>
      <c r="D157" s="897"/>
      <c r="E157" s="897"/>
      <c r="F157" s="897"/>
      <c r="G157" s="897"/>
      <c r="H157" s="897"/>
      <c r="I157" s="897"/>
      <c r="J157" s="897"/>
      <c r="K157" s="897"/>
    </row>
    <row r="158" spans="1:11">
      <c r="A158" s="897"/>
      <c r="B158" s="897"/>
      <c r="C158" s="897"/>
      <c r="D158" s="897"/>
      <c r="E158" s="897"/>
      <c r="F158" s="897"/>
      <c r="G158" s="897"/>
      <c r="H158" s="897"/>
      <c r="I158" s="897"/>
      <c r="J158" s="897"/>
      <c r="K158" s="897"/>
    </row>
    <row r="159" spans="1:11">
      <c r="A159" s="897"/>
      <c r="B159" s="897"/>
      <c r="C159" s="897"/>
      <c r="D159" s="897"/>
      <c r="E159" s="897"/>
      <c r="F159" s="897"/>
      <c r="G159" s="897"/>
      <c r="H159" s="897"/>
      <c r="I159" s="897"/>
      <c r="J159" s="897"/>
      <c r="K159" s="897"/>
    </row>
    <row r="160" spans="1:11">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A3" sqref="A3:L13"/>
    </sheetView>
  </sheetViews>
  <sheetFormatPr defaultRowHeight="15.75"/>
  <cols>
    <col min="1" max="1" width="25.140625" style="855" customWidth="1"/>
    <col min="2" max="2" width="11.28515625" style="855" customWidth="1"/>
    <col min="3" max="4" width="12" style="855" bestFit="1" customWidth="1"/>
    <col min="5" max="5" width="8.85546875" style="855" bestFit="1" customWidth="1"/>
    <col min="6" max="6" width="12.140625" style="855" bestFit="1" customWidth="1"/>
    <col min="7" max="7" width="9.85546875" style="855" bestFit="1" customWidth="1"/>
    <col min="8" max="8" width="11.5703125" style="855" bestFit="1" customWidth="1"/>
    <col min="9" max="9" width="13" style="855" customWidth="1"/>
    <col min="10" max="10" width="14" style="855" customWidth="1"/>
    <col min="11" max="11" width="11.7109375" style="855" customWidth="1"/>
    <col min="12" max="12" width="13.140625" style="855" customWidth="1"/>
    <col min="13" max="16384" width="9.140625" style="855"/>
  </cols>
  <sheetData>
    <row r="1" spans="1:18" ht="31.5" customHeight="1">
      <c r="A1" s="1586" t="s">
        <v>64</v>
      </c>
      <c r="B1" s="1586"/>
      <c r="C1" s="1586"/>
      <c r="D1" s="1586"/>
      <c r="E1" s="1586"/>
      <c r="F1" s="1586"/>
      <c r="G1" s="1586"/>
      <c r="H1" s="1586"/>
      <c r="I1" s="1586"/>
      <c r="J1" s="1586"/>
      <c r="K1" s="1586"/>
      <c r="L1" s="1586"/>
      <c r="M1" s="792"/>
    </row>
    <row r="2" spans="1:18" ht="31.5" customHeight="1" thickBot="1">
      <c r="A2" s="1585" t="s">
        <v>540</v>
      </c>
      <c r="B2" s="1585"/>
      <c r="C2" s="1585"/>
      <c r="D2" s="1585"/>
      <c r="E2" s="1585"/>
      <c r="F2" s="1585"/>
      <c r="G2" s="1585"/>
      <c r="H2" s="1585"/>
      <c r="I2" s="1585"/>
      <c r="J2" s="1585"/>
      <c r="K2" s="669"/>
      <c r="L2" s="669"/>
      <c r="M2" s="792"/>
    </row>
    <row r="3" spans="1:18" ht="16.5" thickBot="1">
      <c r="A3" s="856"/>
      <c r="B3" s="857"/>
      <c r="C3" s="857"/>
      <c r="D3" s="857"/>
      <c r="E3" s="858" t="s">
        <v>4</v>
      </c>
      <c r="F3" s="859"/>
      <c r="G3" s="857"/>
      <c r="H3" s="857"/>
      <c r="I3" s="857"/>
      <c r="J3" s="857"/>
      <c r="K3" s="857"/>
      <c r="L3" s="860"/>
      <c r="M3" s="861"/>
    </row>
    <row r="4" spans="1:18" ht="39" customHeight="1" thickBot="1">
      <c r="A4" s="793"/>
      <c r="B4" s="1592" t="s">
        <v>72</v>
      </c>
      <c r="C4" s="1593"/>
      <c r="D4" s="1593"/>
      <c r="E4" s="1593"/>
      <c r="F4" s="1593"/>
      <c r="G4" s="1594"/>
      <c r="H4" s="1588" t="s">
        <v>51</v>
      </c>
      <c r="I4" s="1589"/>
      <c r="J4" s="1595" t="s">
        <v>478</v>
      </c>
      <c r="K4" s="1590" t="s">
        <v>52</v>
      </c>
      <c r="L4" s="1591"/>
      <c r="M4" s="861"/>
    </row>
    <row r="5" spans="1:18" ht="31.5">
      <c r="A5" s="794" t="s">
        <v>53</v>
      </c>
      <c r="B5" s="795" t="s">
        <v>54</v>
      </c>
      <c r="C5" s="796" t="s">
        <v>61</v>
      </c>
      <c r="D5" s="796" t="s">
        <v>62</v>
      </c>
      <c r="E5" s="797"/>
      <c r="F5" s="798" t="s">
        <v>374</v>
      </c>
      <c r="G5" s="799"/>
      <c r="H5" s="800" t="s">
        <v>55</v>
      </c>
      <c r="I5" s="801" t="s">
        <v>66</v>
      </c>
      <c r="J5" s="1596"/>
      <c r="K5" s="802" t="s">
        <v>50</v>
      </c>
      <c r="L5" s="803" t="s">
        <v>58</v>
      </c>
      <c r="M5" s="861"/>
      <c r="O5" s="861"/>
    </row>
    <row r="6" spans="1:18" ht="21" customHeight="1" thickBot="1">
      <c r="A6" s="804"/>
      <c r="B6" s="1030" t="s">
        <v>530</v>
      </c>
      <c r="C6" s="1030" t="s">
        <v>530</v>
      </c>
      <c r="D6" s="1030" t="s">
        <v>530</v>
      </c>
      <c r="E6" s="805" t="s">
        <v>98</v>
      </c>
      <c r="F6" s="806" t="s">
        <v>373</v>
      </c>
      <c r="G6" s="807" t="s">
        <v>56</v>
      </c>
      <c r="H6" s="1030" t="s">
        <v>530</v>
      </c>
      <c r="I6" s="808" t="s">
        <v>65</v>
      </c>
      <c r="J6" s="809"/>
      <c r="K6" s="1030" t="s">
        <v>530</v>
      </c>
      <c r="L6" s="810" t="s">
        <v>57</v>
      </c>
      <c r="M6" s="861"/>
    </row>
    <row r="7" spans="1:18" ht="28.5" customHeight="1" thickBot="1">
      <c r="A7" s="862" t="s">
        <v>18</v>
      </c>
      <c r="B7" s="811">
        <v>9.5784441194580676</v>
      </c>
      <c r="C7" s="812">
        <v>18491.204863818661</v>
      </c>
      <c r="D7" s="812">
        <v>18861.028961095035</v>
      </c>
      <c r="E7" s="813">
        <v>0.81732007948154406</v>
      </c>
      <c r="F7" s="814">
        <v>-1.3104563867161934</v>
      </c>
      <c r="G7" s="815">
        <v>-12.480342512857206</v>
      </c>
      <c r="H7" s="816">
        <v>311.70413636842659</v>
      </c>
      <c r="I7" s="813">
        <v>0.9745553639886223</v>
      </c>
      <c r="J7" s="816">
        <v>14.899800205848521</v>
      </c>
      <c r="K7" s="817">
        <v>100</v>
      </c>
      <c r="L7" s="818" t="s">
        <v>19</v>
      </c>
    </row>
    <row r="8" spans="1:18" ht="25.5" customHeight="1">
      <c r="A8" s="863" t="s">
        <v>75</v>
      </c>
      <c r="B8" s="819">
        <v>10.121972271135515</v>
      </c>
      <c r="C8" s="820">
        <v>18779.169334203179</v>
      </c>
      <c r="D8" s="820">
        <v>19154.752720887245</v>
      </c>
      <c r="E8" s="821">
        <v>-0.74543000675965954</v>
      </c>
      <c r="F8" s="822">
        <v>31.766140030696242</v>
      </c>
      <c r="G8" s="823">
        <v>-1.5546899926169395</v>
      </c>
      <c r="H8" s="824">
        <v>235.24347826086958</v>
      </c>
      <c r="I8" s="822">
        <v>8.6474590157350821</v>
      </c>
      <c r="J8" s="825">
        <v>15</v>
      </c>
      <c r="K8" s="825">
        <v>0.12119296026978606</v>
      </c>
      <c r="L8" s="826">
        <v>1.0559573627513807E-4</v>
      </c>
    </row>
    <row r="9" spans="1:18" ht="24" customHeight="1">
      <c r="A9" s="864" t="s">
        <v>76</v>
      </c>
      <c r="B9" s="827">
        <v>10.886602602457691</v>
      </c>
      <c r="C9" s="828">
        <v>20425.145595605423</v>
      </c>
      <c r="D9" s="828">
        <v>20833.648507517533</v>
      </c>
      <c r="E9" s="829">
        <v>2.338794925545125</v>
      </c>
      <c r="F9" s="830">
        <v>0.28726023584343008</v>
      </c>
      <c r="G9" s="831">
        <v>-8.6308754691378073</v>
      </c>
      <c r="H9" s="832">
        <v>349.06924034869235</v>
      </c>
      <c r="I9" s="833">
        <v>1.2827845025739919</v>
      </c>
      <c r="J9" s="834">
        <v>24.717106722875528</v>
      </c>
      <c r="K9" s="834">
        <v>29.618505638107283</v>
      </c>
      <c r="L9" s="835">
        <v>2.3314680404805941</v>
      </c>
      <c r="R9" s="861"/>
    </row>
    <row r="10" spans="1:18" ht="24" customHeight="1">
      <c r="A10" s="864" t="s">
        <v>77</v>
      </c>
      <c r="B10" s="827">
        <v>10.681623281356568</v>
      </c>
      <c r="C10" s="828">
        <v>20040.569008173672</v>
      </c>
      <c r="D10" s="828">
        <v>20441.380388337147</v>
      </c>
      <c r="E10" s="829">
        <v>1.476234136345115</v>
      </c>
      <c r="F10" s="830">
        <v>-0.23972632023586798</v>
      </c>
      <c r="G10" s="831">
        <v>-10.201866167981208</v>
      </c>
      <c r="H10" s="836">
        <v>389.79247478665633</v>
      </c>
      <c r="I10" s="830">
        <v>1.062130450577516</v>
      </c>
      <c r="J10" s="837">
        <v>6.1779242174629321</v>
      </c>
      <c r="K10" s="837">
        <v>6.7920750342501846</v>
      </c>
      <c r="L10" s="838">
        <v>-0.55792799293392825</v>
      </c>
    </row>
    <row r="11" spans="1:18" ht="24" customHeight="1">
      <c r="A11" s="864" t="s">
        <v>78</v>
      </c>
      <c r="B11" s="839" t="s">
        <v>73</v>
      </c>
      <c r="C11" s="840" t="s">
        <v>535</v>
      </c>
      <c r="D11" s="840" t="s">
        <v>535</v>
      </c>
      <c r="E11" s="841" t="s">
        <v>73</v>
      </c>
      <c r="F11" s="842" t="s">
        <v>73</v>
      </c>
      <c r="G11" s="843" t="s">
        <v>73</v>
      </c>
      <c r="H11" s="844" t="s">
        <v>535</v>
      </c>
      <c r="I11" s="841" t="s">
        <v>73</v>
      </c>
      <c r="J11" s="845" t="s">
        <v>73</v>
      </c>
      <c r="K11" s="845" t="s">
        <v>73</v>
      </c>
      <c r="L11" s="846" t="s">
        <v>73</v>
      </c>
    </row>
    <row r="12" spans="1:18" ht="24" customHeight="1">
      <c r="A12" s="864" t="s">
        <v>71</v>
      </c>
      <c r="B12" s="827">
        <v>7.5699300256820097</v>
      </c>
      <c r="C12" s="828">
        <v>15544.004159511314</v>
      </c>
      <c r="D12" s="828">
        <v>15854.884242701541</v>
      </c>
      <c r="E12" s="829">
        <v>0.16623719940627971</v>
      </c>
      <c r="F12" s="830">
        <v>-1.2575303589377178</v>
      </c>
      <c r="G12" s="831">
        <v>-13.172311193058018</v>
      </c>
      <c r="H12" s="836">
        <v>281.84257783312574</v>
      </c>
      <c r="I12" s="830">
        <v>-0.26202641337373223</v>
      </c>
      <c r="J12" s="837">
        <v>18.874907475943743</v>
      </c>
      <c r="K12" s="837">
        <v>42.312150911581831</v>
      </c>
      <c r="L12" s="838">
        <v>1.4148935403885119</v>
      </c>
    </row>
    <row r="13" spans="1:18" ht="24" customHeight="1" thickBot="1">
      <c r="A13" s="865" t="s">
        <v>79</v>
      </c>
      <c r="B13" s="847">
        <v>10.489611892007231</v>
      </c>
      <c r="C13" s="848">
        <v>20250.216007735966</v>
      </c>
      <c r="D13" s="848">
        <v>20655.220327890685</v>
      </c>
      <c r="E13" s="849">
        <v>3.0278700932885171E-2</v>
      </c>
      <c r="F13" s="850">
        <v>-1.5087747278053472</v>
      </c>
      <c r="G13" s="851">
        <v>-9.7292458340974033</v>
      </c>
      <c r="H13" s="852">
        <v>292.6442194309152</v>
      </c>
      <c r="I13" s="850">
        <v>1.207442570791468</v>
      </c>
      <c r="J13" s="853">
        <v>-2.4018013510132601</v>
      </c>
      <c r="K13" s="853">
        <v>20.555379913584151</v>
      </c>
      <c r="L13" s="854">
        <v>-3.6439298884380094</v>
      </c>
    </row>
    <row r="14" spans="1:18">
      <c r="A14" s="866"/>
      <c r="B14" s="867"/>
    </row>
    <row r="15" spans="1:18" ht="46.5" customHeight="1">
      <c r="A15" s="1587" t="s">
        <v>487</v>
      </c>
      <c r="B15" s="1587"/>
      <c r="C15" s="1587"/>
      <c r="D15" s="1587"/>
      <c r="E15" s="1587"/>
      <c r="F15" s="1587"/>
      <c r="G15" s="1587"/>
      <c r="H15" s="1587"/>
      <c r="I15" s="1587"/>
      <c r="J15" s="1587"/>
      <c r="K15" s="1587"/>
      <c r="L15" s="1587"/>
    </row>
    <row r="16" spans="1:18" ht="33.75" customHeight="1">
      <c r="A16" s="1587" t="s">
        <v>488</v>
      </c>
      <c r="B16" s="1587"/>
      <c r="C16" s="1587"/>
      <c r="D16" s="1587"/>
      <c r="E16" s="1587"/>
      <c r="F16" s="1587"/>
      <c r="G16" s="1587"/>
      <c r="H16" s="1587"/>
      <c r="I16" s="1587"/>
      <c r="J16" s="1587"/>
      <c r="K16" s="1587"/>
      <c r="L16" s="1587"/>
    </row>
    <row r="17" spans="1:12">
      <c r="A17" s="1587" t="s">
        <v>115</v>
      </c>
      <c r="B17" s="1587"/>
      <c r="C17" s="1587"/>
      <c r="D17" s="1587"/>
      <c r="E17" s="1587"/>
      <c r="F17" s="1587"/>
      <c r="G17" s="1587"/>
      <c r="H17" s="1587"/>
      <c r="I17" s="1587"/>
      <c r="J17" s="1587"/>
      <c r="K17" s="1587"/>
      <c r="L17" s="1587"/>
    </row>
    <row r="18" spans="1:12">
      <c r="A18" s="868" t="s">
        <v>489</v>
      </c>
      <c r="B18" s="868"/>
      <c r="C18" s="868"/>
      <c r="D18" s="868"/>
      <c r="E18" s="868"/>
      <c r="F18" s="868"/>
      <c r="G18" s="868"/>
    </row>
    <row r="19" spans="1:12">
      <c r="A19" s="868"/>
    </row>
    <row r="23" spans="1:12">
      <c r="A23" s="1585"/>
      <c r="B23" s="1585"/>
      <c r="C23" s="1585"/>
      <c r="D23" s="1585"/>
      <c r="E23" s="1585"/>
      <c r="F23" s="1585"/>
      <c r="G23" s="1585"/>
      <c r="H23" s="1585"/>
      <c r="I23" s="1585"/>
      <c r="J23" s="1585"/>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t="s">
        <v>247</v>
      </c>
    </row>
    <row r="2" spans="1:20" ht="26.25" customHeight="1">
      <c r="A2" s="427" t="s">
        <v>248</v>
      </c>
    </row>
    <row r="5" spans="1:20" ht="38.25" customHeight="1" thickBot="1">
      <c r="A5" s="1696" t="s">
        <v>452</v>
      </c>
      <c r="B5" s="1696"/>
      <c r="C5" s="1696"/>
      <c r="D5" s="1696"/>
      <c r="E5" s="1696"/>
      <c r="F5" s="1696"/>
      <c r="H5" s="474" t="s">
        <v>267</v>
      </c>
    </row>
    <row r="6" spans="1:20" ht="15.75" customHeight="1" thickBot="1">
      <c r="A6" s="1697" t="s">
        <v>116</v>
      </c>
      <c r="B6" s="1689" t="s">
        <v>453</v>
      </c>
      <c r="C6" s="1690"/>
      <c r="D6" s="1691"/>
      <c r="E6" s="1692" t="s">
        <v>454</v>
      </c>
      <c r="F6" s="1694" t="s">
        <v>455</v>
      </c>
    </row>
    <row r="7" spans="1:20" ht="21" customHeight="1" thickBot="1">
      <c r="A7" s="1698"/>
      <c r="B7" s="755" t="s">
        <v>254</v>
      </c>
      <c r="C7" s="755" t="s">
        <v>257</v>
      </c>
      <c r="D7" s="755" t="s">
        <v>258</v>
      </c>
      <c r="E7" s="1699"/>
      <c r="F7" s="1700"/>
    </row>
    <row r="8" spans="1:20" ht="17.25" customHeight="1" thickBot="1">
      <c r="A8" s="572" t="s">
        <v>117</v>
      </c>
      <c r="B8" s="762">
        <v>14377.906000000001</v>
      </c>
      <c r="C8" s="756">
        <v>5387.8370000000004</v>
      </c>
      <c r="D8" s="584">
        <f t="shared" ref="D8:D13" si="0">(C8/B8)*100</f>
        <v>37.473029800027909</v>
      </c>
      <c r="E8" s="756">
        <v>16711.374</v>
      </c>
      <c r="F8" s="584">
        <f t="shared" ref="F8:F13" si="1">((B8-E8)/E8)*100</f>
        <v>-13.963352145670363</v>
      </c>
      <c r="H8" s="498" t="s">
        <v>118</v>
      </c>
    </row>
    <row r="9" spans="1:20" ht="18" customHeight="1" thickBot="1">
      <c r="A9" s="572" t="s">
        <v>119</v>
      </c>
      <c r="B9" s="763">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63">
        <v>12049</v>
      </c>
      <c r="C10" s="550">
        <v>0</v>
      </c>
      <c r="D10" s="585">
        <f t="shared" si="0"/>
        <v>0</v>
      </c>
      <c r="E10" s="550">
        <v>14811</v>
      </c>
      <c r="F10" s="585">
        <f t="shared" si="1"/>
        <v>-18.648301937748972</v>
      </c>
      <c r="O10" s="3"/>
      <c r="P10" s="3"/>
      <c r="Q10" s="3"/>
      <c r="R10" s="3"/>
      <c r="S10" s="3"/>
      <c r="T10" s="3"/>
    </row>
    <row r="11" spans="1:20" ht="17.25" customHeight="1" thickBot="1">
      <c r="A11" s="572" t="s">
        <v>120</v>
      </c>
      <c r="B11" s="763">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63">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63">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34"/>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96" t="s">
        <v>458</v>
      </c>
      <c r="B18" s="1696"/>
      <c r="C18" s="1696"/>
      <c r="D18" s="1696"/>
      <c r="E18" s="1696"/>
      <c r="F18" s="1696"/>
      <c r="K18"/>
      <c r="L18"/>
      <c r="M18"/>
      <c r="O18" s="3"/>
      <c r="P18" s="3"/>
      <c r="Q18" s="3"/>
      <c r="R18" s="3"/>
      <c r="S18" s="3"/>
      <c r="T18" s="3"/>
    </row>
    <row r="19" spans="1:20" ht="16.5" customHeight="1" thickBot="1">
      <c r="A19" s="1687" t="s">
        <v>123</v>
      </c>
      <c r="B19" s="1689" t="s">
        <v>453</v>
      </c>
      <c r="C19" s="1690"/>
      <c r="D19" s="1691"/>
      <c r="E19" s="1692" t="s">
        <v>454</v>
      </c>
      <c r="F19" s="1694" t="s">
        <v>455</v>
      </c>
      <c r="K19"/>
      <c r="L19"/>
      <c r="M19"/>
      <c r="O19" s="3"/>
      <c r="P19" s="3"/>
      <c r="Q19" s="3"/>
      <c r="R19" s="3"/>
      <c r="S19" s="3"/>
      <c r="T19" s="3"/>
    </row>
    <row r="20" spans="1:20" ht="21" customHeight="1" thickBot="1">
      <c r="A20" s="1688"/>
      <c r="B20" s="570" t="s">
        <v>254</v>
      </c>
      <c r="C20" s="570" t="s">
        <v>366</v>
      </c>
      <c r="D20" s="570" t="s">
        <v>367</v>
      </c>
      <c r="E20" s="1693"/>
      <c r="F20" s="1695"/>
      <c r="K20"/>
      <c r="L20"/>
      <c r="M20"/>
      <c r="O20" s="3"/>
      <c r="P20" s="3"/>
      <c r="Q20" s="3"/>
      <c r="R20" s="3"/>
      <c r="S20" s="3"/>
      <c r="T20" s="3"/>
    </row>
    <row r="21" spans="1:20" ht="15.75" thickBot="1">
      <c r="A21" s="428" t="s">
        <v>117</v>
      </c>
      <c r="B21" s="763">
        <v>41721.821000000004</v>
      </c>
      <c r="C21" s="759">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63">
        <v>162785</v>
      </c>
      <c r="C22" s="759">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63">
        <v>40226</v>
      </c>
      <c r="C23" s="760">
        <v>0</v>
      </c>
      <c r="D23" s="584">
        <f t="shared" si="2"/>
        <v>0</v>
      </c>
      <c r="E23" s="550">
        <v>32923</v>
      </c>
      <c r="F23" s="584">
        <f t="shared" si="3"/>
        <v>22.182061173040125</v>
      </c>
      <c r="O23" s="3"/>
      <c r="P23" s="3"/>
      <c r="Q23" s="3"/>
      <c r="R23" s="3"/>
      <c r="S23" s="3"/>
      <c r="T23" s="3"/>
    </row>
    <row r="24" spans="1:20" ht="15.75" thickBot="1">
      <c r="A24" s="428" t="s">
        <v>120</v>
      </c>
      <c r="B24" s="763">
        <v>12359.263999999999</v>
      </c>
      <c r="C24" s="761">
        <v>667.33399999999995</v>
      </c>
      <c r="D24" s="585">
        <f t="shared" si="2"/>
        <v>5.3994639162979281</v>
      </c>
      <c r="E24" s="547">
        <v>15139.212</v>
      </c>
      <c r="F24" s="585">
        <f t="shared" si="3"/>
        <v>-18.362567351590034</v>
      </c>
      <c r="O24" s="3"/>
      <c r="P24" s="3"/>
      <c r="Q24" s="3"/>
      <c r="R24" s="3"/>
      <c r="S24" s="3"/>
      <c r="T24" s="3"/>
    </row>
    <row r="25" spans="1:20" ht="15.75" thickBot="1">
      <c r="A25" s="428" t="s">
        <v>121</v>
      </c>
      <c r="B25" s="763">
        <v>7481.7489999999998</v>
      </c>
      <c r="C25" s="761">
        <v>396.25599999999997</v>
      </c>
      <c r="D25" s="584">
        <f t="shared" si="2"/>
        <v>5.2963017069939129</v>
      </c>
      <c r="E25" s="547">
        <v>5850.241</v>
      </c>
      <c r="F25" s="584">
        <f t="shared" si="3"/>
        <v>27.887876755846463</v>
      </c>
      <c r="O25" s="3"/>
      <c r="P25" s="3"/>
      <c r="Q25" s="3"/>
      <c r="R25" s="3"/>
      <c r="S25" s="3"/>
      <c r="T25" s="3"/>
    </row>
    <row r="26" spans="1:20" ht="15.75" thickBot="1">
      <c r="A26" s="428" t="s">
        <v>122</v>
      </c>
      <c r="B26" s="763">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57"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86"/>
      <c r="D30" s="1686"/>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86"/>
      <c r="C41" s="1686"/>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9.855468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701" t="s">
        <v>456</v>
      </c>
      <c r="B2" s="1701"/>
      <c r="C2" s="1701"/>
      <c r="D2" s="1701"/>
      <c r="E2" s="1701"/>
      <c r="F2" s="1701"/>
      <c r="G2" s="1701"/>
      <c r="H2" s="1701"/>
      <c r="I2" s="1701"/>
      <c r="J2" s="1701"/>
      <c r="K2" s="1701"/>
      <c r="L2" s="1701"/>
      <c r="M2" s="1701"/>
      <c r="N2" s="1701"/>
      <c r="O2" s="1701"/>
      <c r="P2" s="1701"/>
      <c r="Q2" s="1701"/>
      <c r="R2" s="1701"/>
      <c r="S2" s="1701"/>
      <c r="T2" s="1701"/>
      <c r="U2" s="1701"/>
      <c r="V2" s="1701"/>
      <c r="W2" s="1701"/>
      <c r="X2" s="1701"/>
    </row>
    <row r="3" spans="1:24" ht="15.75" customHeight="1">
      <c r="A3" s="1702" t="s">
        <v>457</v>
      </c>
      <c r="B3" s="1702"/>
      <c r="C3" s="1702"/>
      <c r="D3" s="1702"/>
      <c r="E3" s="1702"/>
      <c r="F3" s="1702"/>
      <c r="P3" s="448"/>
    </row>
    <row r="4" spans="1:24" ht="4.5" customHeight="1">
      <c r="A4" s="449"/>
      <c r="B4" s="449"/>
      <c r="C4" s="447"/>
      <c r="D4" s="447"/>
    </row>
    <row r="5" spans="1:24" ht="15.75" thickBot="1">
      <c r="A5" s="450" t="s">
        <v>125</v>
      </c>
      <c r="B5" s="1703" t="s">
        <v>126</v>
      </c>
      <c r="C5" s="1703"/>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06"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43"/>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43"/>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06"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43"/>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43"/>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43"/>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43"/>
      <c r="K25" s="463" t="s">
        <v>151</v>
      </c>
      <c r="L25" s="464">
        <v>7653.44</v>
      </c>
      <c r="M25" s="464">
        <v>1683.6030000000001</v>
      </c>
      <c r="N25" s="475">
        <v>4.545869780464872</v>
      </c>
      <c r="P25" s="463" t="s">
        <v>143</v>
      </c>
      <c r="Q25" s="464">
        <v>5552.1019999999999</v>
      </c>
      <c r="R25" s="464">
        <v>1620.3920000000001</v>
      </c>
      <c r="S25" s="475">
        <v>3.4263943539587949</v>
      </c>
    </row>
    <row r="26" spans="1:19" ht="15.75">
      <c r="H26" s="643"/>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43"/>
      <c r="K27" s="463" t="s">
        <v>403</v>
      </c>
      <c r="L27" s="464">
        <v>4476.7370000000001</v>
      </c>
      <c r="M27" s="464">
        <v>1358.8879999999999</v>
      </c>
      <c r="N27" s="475">
        <v>3.2944120486750936</v>
      </c>
      <c r="P27" s="463" t="s">
        <v>403</v>
      </c>
      <c r="Q27" s="464">
        <v>3876.59</v>
      </c>
      <c r="R27" s="464">
        <v>1319.875</v>
      </c>
      <c r="S27" s="475">
        <v>2.9370887394639644</v>
      </c>
    </row>
    <row r="28" spans="1:19" ht="15.75">
      <c r="H28" s="643"/>
      <c r="K28" s="463" t="s">
        <v>159</v>
      </c>
      <c r="L28" s="464">
        <v>3916.3270000000002</v>
      </c>
      <c r="M28" s="464">
        <v>1482.672</v>
      </c>
      <c r="N28" s="475">
        <v>2.641398097488858</v>
      </c>
      <c r="P28" s="463" t="s">
        <v>155</v>
      </c>
      <c r="Q28" s="464">
        <v>3632.654</v>
      </c>
      <c r="R28" s="464">
        <v>1163.057</v>
      </c>
      <c r="S28" s="475">
        <v>3.1233671264606979</v>
      </c>
    </row>
    <row r="29" spans="1:19" ht="15.75">
      <c r="H29" s="643"/>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17" t="s">
        <v>375</v>
      </c>
      <c r="L33" s="605">
        <v>1213.9670000000001</v>
      </c>
      <c r="M33" s="605">
        <v>103.95</v>
      </c>
      <c r="N33" s="618">
        <v>11.67837421837422</v>
      </c>
      <c r="O33"/>
      <c r="P33" s="463" t="s">
        <v>411</v>
      </c>
      <c r="Q33" s="464">
        <v>1888.9829999999999</v>
      </c>
      <c r="R33" s="464">
        <v>471.70499999999998</v>
      </c>
      <c r="S33" s="475">
        <v>4.0045854930518017</v>
      </c>
    </row>
    <row r="34" spans="1:19" ht="16.5" thickBot="1">
      <c r="A34" s="657"/>
      <c r="C34" s="3"/>
      <c r="D34" s="3"/>
      <c r="E34" s="3"/>
      <c r="F34"/>
      <c r="G34"/>
      <c r="H34"/>
      <c r="I34"/>
      <c r="J34"/>
      <c r="K34" s="606"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17" t="s">
        <v>409</v>
      </c>
      <c r="Q36" s="605">
        <v>1137.3699999999999</v>
      </c>
      <c r="R36" s="605">
        <v>257.99700000000001</v>
      </c>
      <c r="S36" s="618">
        <v>4.4084621139005487</v>
      </c>
    </row>
    <row r="37" spans="1:19" ht="17.25" customHeight="1" thickBot="1">
      <c r="A37"/>
      <c r="B37"/>
      <c r="C37"/>
      <c r="D37"/>
      <c r="E37"/>
      <c r="F37"/>
      <c r="G37"/>
      <c r="H37"/>
      <c r="I37"/>
      <c r="J37"/>
      <c r="K37"/>
      <c r="L37"/>
      <c r="M37"/>
      <c r="N37"/>
      <c r="P37" s="606"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467</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468</v>
      </c>
      <c r="B60">
        <v>2319</v>
      </c>
      <c r="C60">
        <v>1958</v>
      </c>
      <c r="D60"/>
      <c r="E60"/>
      <c r="F60"/>
      <c r="G60"/>
      <c r="H60"/>
      <c r="I60"/>
      <c r="J60"/>
      <c r="K60"/>
      <c r="L60"/>
      <c r="M60"/>
      <c r="P60"/>
      <c r="Q60"/>
      <c r="R60"/>
      <c r="S60"/>
    </row>
    <row r="61" spans="1:19">
      <c r="A61" t="s">
        <v>469</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470</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471</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472</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473</v>
      </c>
      <c r="B88">
        <v>30695</v>
      </c>
      <c r="C88">
        <v>8246</v>
      </c>
      <c r="D88"/>
      <c r="E88"/>
      <c r="F88"/>
      <c r="G88"/>
      <c r="H88"/>
      <c r="I88"/>
      <c r="J88"/>
      <c r="K88"/>
      <c r="L88"/>
      <c r="M88"/>
    </row>
    <row r="89" spans="1:13">
      <c r="A89" t="s">
        <v>474</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t="s">
        <v>247</v>
      </c>
    </row>
    <row r="2" spans="1:27" ht="18" customHeight="1">
      <c r="A2" s="1701" t="s">
        <v>459</v>
      </c>
      <c r="B2" s="1701"/>
      <c r="C2" s="1701"/>
      <c r="D2" s="1701"/>
      <c r="E2" s="1701"/>
      <c r="F2" s="1701"/>
      <c r="G2" s="1701"/>
      <c r="H2" s="1701"/>
      <c r="I2" s="1701"/>
      <c r="J2" s="1701"/>
      <c r="K2" s="1701"/>
      <c r="L2" s="1701"/>
      <c r="M2" s="1701"/>
      <c r="N2" s="1701"/>
      <c r="O2" s="1701"/>
      <c r="P2" s="1701"/>
      <c r="Q2" s="1701"/>
      <c r="R2" s="1701"/>
      <c r="S2" s="1701"/>
      <c r="T2" s="1701"/>
      <c r="U2" s="1701"/>
      <c r="V2" s="1701"/>
      <c r="W2" s="1701"/>
      <c r="X2" s="1701"/>
      <c r="Y2" s="1701"/>
      <c r="Z2" s="1701"/>
      <c r="AA2" s="1701"/>
    </row>
    <row r="3" spans="1:27" ht="18" customHeight="1">
      <c r="A3" s="1704" t="s">
        <v>457</v>
      </c>
      <c r="B3" s="1704"/>
      <c r="C3" s="1704"/>
      <c r="D3" s="1704"/>
      <c r="E3" s="1704"/>
      <c r="F3" s="1704"/>
      <c r="G3" s="1704"/>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06"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06"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17" t="s">
        <v>405</v>
      </c>
      <c r="L21" s="605">
        <v>501.49799999999999</v>
      </c>
      <c r="M21" s="605">
        <v>32.646999999999998</v>
      </c>
      <c r="N21" s="618">
        <v>15.361227677887708</v>
      </c>
      <c r="P21" s="463" t="s">
        <v>139</v>
      </c>
      <c r="Q21" s="464">
        <v>227.72200000000001</v>
      </c>
      <c r="R21" s="464">
        <v>105.32299999999999</v>
      </c>
      <c r="S21" s="475">
        <v>2.1621298291921045</v>
      </c>
    </row>
    <row r="22" spans="1:19" ht="16.5" thickBot="1">
      <c r="A22"/>
      <c r="B22"/>
      <c r="C22"/>
      <c r="D22"/>
      <c r="F22" s="3"/>
      <c r="G22" s="3"/>
      <c r="H22" s="3"/>
      <c r="K22" s="606" t="s">
        <v>259</v>
      </c>
      <c r="L22" s="467">
        <v>46698.260999999999</v>
      </c>
      <c r="M22" s="467">
        <v>12359.263999999999</v>
      </c>
      <c r="N22" s="544">
        <v>3.7784014485004933</v>
      </c>
      <c r="P22" s="617" t="s">
        <v>361</v>
      </c>
      <c r="Q22" s="605">
        <v>222.72499999999999</v>
      </c>
      <c r="R22" s="605">
        <v>29.5</v>
      </c>
      <c r="S22" s="618">
        <v>7.55</v>
      </c>
    </row>
    <row r="23" spans="1:19" ht="16.5" thickBot="1">
      <c r="A23"/>
      <c r="B23"/>
      <c r="C23"/>
      <c r="D23"/>
      <c r="F23" s="3"/>
      <c r="G23" s="3"/>
      <c r="H23" s="3"/>
      <c r="K23"/>
      <c r="L23"/>
      <c r="M23"/>
      <c r="N23"/>
      <c r="P23" s="606"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58"/>
      <c r="G94" s="758"/>
      <c r="H94" s="3"/>
      <c r="I94" s="3"/>
    </row>
    <row r="95" spans="1:12">
      <c r="A95" s="3"/>
      <c r="B95" s="3"/>
      <c r="C95" s="3"/>
      <c r="D95" s="3"/>
      <c r="E95" s="3"/>
      <c r="F95" s="758"/>
      <c r="G95" s="758"/>
      <c r="H95" s="3"/>
      <c r="I95" s="3"/>
    </row>
    <row r="96" spans="1:12">
      <c r="A96" s="3"/>
      <c r="B96" s="3"/>
      <c r="C96" s="3"/>
      <c r="D96" s="3"/>
      <c r="E96" s="3"/>
      <c r="F96" s="758"/>
      <c r="G96" s="758"/>
      <c r="H96" s="3"/>
      <c r="I96" s="3"/>
    </row>
    <row r="97" spans="1:8">
      <c r="A97"/>
      <c r="B97"/>
      <c r="C97"/>
      <c r="D97" s="3"/>
      <c r="E97" s="3"/>
      <c r="F97" s="758"/>
      <c r="G97" s="758"/>
      <c r="H97" s="3"/>
    </row>
    <row r="98" spans="1:8">
      <c r="A98"/>
      <c r="B98"/>
      <c r="C98"/>
      <c r="D98" s="3"/>
      <c r="E98" s="3"/>
      <c r="F98" s="758"/>
      <c r="G98" s="75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696" t="s">
        <v>462</v>
      </c>
      <c r="B5" s="1696"/>
      <c r="C5" s="1696"/>
      <c r="D5" s="1696"/>
      <c r="E5" s="1696"/>
      <c r="F5" s="1696"/>
      <c r="H5" s="474" t="s">
        <v>267</v>
      </c>
    </row>
    <row r="6" spans="1:20" ht="15.75" customHeight="1" thickBot="1">
      <c r="A6" s="1697" t="s">
        <v>116</v>
      </c>
      <c r="B6" s="1689" t="s">
        <v>464</v>
      </c>
      <c r="C6" s="1690"/>
      <c r="D6" s="1691"/>
      <c r="E6" s="1692" t="s">
        <v>407</v>
      </c>
      <c r="F6" s="1694" t="s">
        <v>408</v>
      </c>
    </row>
    <row r="7" spans="1:20" ht="21" customHeight="1" thickBot="1">
      <c r="A7" s="1705"/>
      <c r="B7" s="650" t="s">
        <v>254</v>
      </c>
      <c r="C7" s="650" t="s">
        <v>257</v>
      </c>
      <c r="D7" s="650" t="s">
        <v>258</v>
      </c>
      <c r="E7" s="1693"/>
      <c r="F7" s="1695"/>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41">
        <v>0</v>
      </c>
      <c r="D10" s="584">
        <f t="shared" si="0"/>
        <v>0</v>
      </c>
      <c r="E10" s="550">
        <v>21098</v>
      </c>
      <c r="F10" s="584">
        <f t="shared" si="1"/>
        <v>-29.799033083704618</v>
      </c>
      <c r="O10"/>
      <c r="P10"/>
      <c r="Q10"/>
      <c r="R10"/>
      <c r="S10"/>
      <c r="T10"/>
    </row>
    <row r="11" spans="1:20" ht="17.25" customHeight="1" thickBot="1">
      <c r="A11" s="572" t="s">
        <v>120</v>
      </c>
      <c r="B11" s="682">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34"/>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96" t="s">
        <v>463</v>
      </c>
      <c r="B18" s="1696"/>
      <c r="C18" s="1696"/>
      <c r="D18" s="1696"/>
      <c r="E18" s="1696"/>
      <c r="F18" s="1696"/>
      <c r="K18" s="3"/>
      <c r="L18" s="3"/>
      <c r="M18" s="3"/>
      <c r="N18" s="3"/>
      <c r="O18" s="3"/>
      <c r="P18" s="3"/>
      <c r="Q18"/>
      <c r="R18"/>
      <c r="S18"/>
      <c r="T18"/>
    </row>
    <row r="19" spans="1:20" ht="16.5" customHeight="1" thickBot="1">
      <c r="A19" s="1687" t="s">
        <v>123</v>
      </c>
      <c r="B19" s="1689" t="s">
        <v>464</v>
      </c>
      <c r="C19" s="1690"/>
      <c r="D19" s="1691"/>
      <c r="E19" s="1692" t="s">
        <v>407</v>
      </c>
      <c r="F19" s="1694" t="s">
        <v>408</v>
      </c>
      <c r="I19"/>
      <c r="J19"/>
      <c r="K19"/>
      <c r="L19" s="3"/>
      <c r="M19" s="3"/>
      <c r="N19" s="3"/>
      <c r="O19" s="3"/>
      <c r="P19" s="3"/>
      <c r="Q19"/>
      <c r="R19"/>
      <c r="S19"/>
      <c r="T19"/>
    </row>
    <row r="20" spans="1:20" ht="21" customHeight="1" thickBot="1">
      <c r="A20" s="1688"/>
      <c r="B20" s="570" t="s">
        <v>254</v>
      </c>
      <c r="C20" s="570" t="s">
        <v>366</v>
      </c>
      <c r="D20" s="570" t="s">
        <v>367</v>
      </c>
      <c r="E20" s="1693"/>
      <c r="F20" s="1695"/>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706"/>
      <c r="B27" s="1706"/>
      <c r="C27" s="1706"/>
      <c r="D27" s="1706"/>
      <c r="E27" s="1706"/>
      <c r="F27" s="1706"/>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57"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86"/>
      <c r="D32" s="1686"/>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86"/>
      <c r="C43" s="1686"/>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21.570312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701" t="s">
        <v>460</v>
      </c>
      <c r="B2" s="1701"/>
      <c r="C2" s="1701"/>
      <c r="D2" s="1701"/>
      <c r="E2" s="1701"/>
      <c r="F2" s="1701"/>
      <c r="G2" s="1701"/>
      <c r="H2" s="1701"/>
      <c r="I2" s="1701"/>
      <c r="J2" s="1701"/>
      <c r="K2" s="1701"/>
      <c r="L2" s="1701"/>
      <c r="M2" s="1701"/>
      <c r="N2" s="1701"/>
      <c r="O2" s="1701"/>
      <c r="P2" s="1701"/>
      <c r="Q2" s="1701"/>
      <c r="R2" s="1701"/>
      <c r="S2" s="1701"/>
      <c r="T2" s="1701"/>
      <c r="U2" s="1701"/>
      <c r="V2" s="1701"/>
      <c r="W2" s="1701"/>
      <c r="X2" s="1701"/>
    </row>
    <row r="3" spans="1:24" ht="15.75" customHeight="1">
      <c r="A3" s="1702" t="s">
        <v>461</v>
      </c>
      <c r="B3" s="1702"/>
      <c r="C3" s="1702"/>
      <c r="D3" s="1702"/>
      <c r="E3" s="1702"/>
      <c r="F3" s="1702"/>
      <c r="P3" s="448"/>
    </row>
    <row r="4" spans="1:24" ht="4.5" customHeight="1">
      <c r="A4" s="449"/>
      <c r="B4" s="449"/>
      <c r="C4" s="447"/>
      <c r="D4" s="447"/>
    </row>
    <row r="5" spans="1:24" ht="15.75" thickBot="1">
      <c r="A5" s="450" t="s">
        <v>125</v>
      </c>
      <c r="B5" s="1703" t="s">
        <v>126</v>
      </c>
      <c r="C5" s="1703"/>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06" t="s">
        <v>259</v>
      </c>
      <c r="G9" s="467">
        <v>2648.8649999999998</v>
      </c>
      <c r="H9" s="467">
        <v>14811</v>
      </c>
      <c r="I9" s="607">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43"/>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43"/>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43"/>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06"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43"/>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43"/>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43"/>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43"/>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43"/>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43"/>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43"/>
      <c r="K28" s="463" t="s">
        <v>403</v>
      </c>
      <c r="L28" s="464">
        <v>4206.2510000000002</v>
      </c>
      <c r="M28" s="464">
        <v>1483.309</v>
      </c>
      <c r="N28" s="475">
        <v>2.8357213500356302</v>
      </c>
      <c r="P28" s="463" t="s">
        <v>153</v>
      </c>
      <c r="Q28" s="464">
        <v>2728.6709999999998</v>
      </c>
      <c r="R28" s="464">
        <v>854.41</v>
      </c>
      <c r="S28" s="475">
        <v>3.1936318629229525</v>
      </c>
    </row>
    <row r="29" spans="1:19" ht="15.75">
      <c r="H29" s="643"/>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17" t="s">
        <v>412</v>
      </c>
      <c r="L32" s="605">
        <v>2324.5369999999998</v>
      </c>
      <c r="M32" s="605">
        <v>298.08800000000002</v>
      </c>
      <c r="N32" s="618">
        <v>7.7981569201041294</v>
      </c>
      <c r="P32" s="463" t="s">
        <v>287</v>
      </c>
      <c r="Q32" s="464">
        <v>1805.4960000000001</v>
      </c>
      <c r="R32" s="464">
        <v>523.03700000000003</v>
      </c>
      <c r="S32" s="475">
        <v>3.4519469941897034</v>
      </c>
    </row>
    <row r="33" spans="1:19" ht="16.5" thickBot="1">
      <c r="A33"/>
      <c r="B33"/>
      <c r="C33"/>
      <c r="D33"/>
      <c r="E33"/>
      <c r="F33"/>
      <c r="G33"/>
      <c r="H33"/>
      <c r="I33"/>
      <c r="J33"/>
      <c r="K33" s="606" t="s">
        <v>259</v>
      </c>
      <c r="L33" s="467">
        <v>1036655.5870000001</v>
      </c>
      <c r="M33" s="467">
        <v>275999.39399999997</v>
      </c>
      <c r="N33" s="544">
        <v>3.7560067505075758</v>
      </c>
      <c r="P33" s="463" t="s">
        <v>158</v>
      </c>
      <c r="Q33" s="464">
        <v>1505.761</v>
      </c>
      <c r="R33" s="464">
        <v>580.54399999999998</v>
      </c>
      <c r="S33" s="475">
        <v>2.5937069369419028</v>
      </c>
    </row>
    <row r="34" spans="1:19" ht="15.75">
      <c r="A34" s="657"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17" t="s">
        <v>411</v>
      </c>
      <c r="Q35" s="605">
        <v>1290.7139999999999</v>
      </c>
      <c r="R35" s="605">
        <v>344.488</v>
      </c>
      <c r="S35" s="618">
        <v>3.7467604096514244</v>
      </c>
    </row>
    <row r="36" spans="1:19" ht="16.5" thickBot="1">
      <c r="A36"/>
      <c r="B36"/>
      <c r="C36"/>
      <c r="D36"/>
      <c r="E36"/>
      <c r="F36"/>
      <c r="G36"/>
      <c r="H36"/>
      <c r="I36"/>
      <c r="J36"/>
      <c r="K36"/>
      <c r="L36"/>
      <c r="M36"/>
      <c r="N36"/>
      <c r="P36" s="606"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701" t="s">
        <v>465</v>
      </c>
      <c r="B2" s="1701"/>
      <c r="C2" s="1701"/>
      <c r="D2" s="1701"/>
      <c r="E2" s="1701"/>
      <c r="F2" s="1701"/>
      <c r="G2" s="1701"/>
      <c r="H2" s="1701"/>
      <c r="I2" s="1701"/>
      <c r="J2" s="1701"/>
      <c r="K2" s="1701"/>
      <c r="L2" s="1701"/>
      <c r="M2" s="1701"/>
      <c r="N2" s="1701"/>
      <c r="O2" s="1701"/>
      <c r="P2" s="1701"/>
      <c r="Q2" s="1701"/>
      <c r="R2" s="1701"/>
      <c r="S2" s="1701"/>
      <c r="T2" s="1701"/>
      <c r="U2" s="1701"/>
      <c r="V2" s="1701"/>
      <c r="W2" s="1701"/>
      <c r="X2" s="1701"/>
      <c r="Y2" s="1701"/>
      <c r="Z2" s="1701"/>
      <c r="AA2" s="1701"/>
    </row>
    <row r="3" spans="1:27" ht="18" customHeight="1">
      <c r="A3" s="1707" t="s">
        <v>466</v>
      </c>
      <c r="B3" s="1707"/>
      <c r="C3" s="1707"/>
      <c r="D3" s="1707"/>
      <c r="E3" s="1707"/>
      <c r="F3" s="1707"/>
      <c r="G3" s="1707"/>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10"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06" t="s">
        <v>259</v>
      </c>
      <c r="Q18" s="467">
        <v>20406.531999999999</v>
      </c>
      <c r="R18" s="467">
        <v>5850.241</v>
      </c>
      <c r="S18" s="544">
        <v>3.4881523684237963</v>
      </c>
    </row>
    <row r="19" spans="1:19" ht="16.5" thickBot="1">
      <c r="A19" s="610"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06"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A5" sqref="A5:F5"/>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696" t="s">
        <v>444</v>
      </c>
      <c r="B5" s="1696"/>
      <c r="C5" s="1696"/>
      <c r="D5" s="1696"/>
      <c r="E5" s="1696"/>
      <c r="F5" s="1696"/>
      <c r="H5" s="474" t="s">
        <v>267</v>
      </c>
    </row>
    <row r="6" spans="1:20" ht="15.75" customHeight="1" thickBot="1">
      <c r="A6" s="1697" t="s">
        <v>116</v>
      </c>
      <c r="B6" s="1689" t="s">
        <v>443</v>
      </c>
      <c r="C6" s="1690"/>
      <c r="D6" s="1691"/>
      <c r="E6" s="1692" t="s">
        <v>437</v>
      </c>
      <c r="F6" s="1694" t="s">
        <v>438</v>
      </c>
    </row>
    <row r="7" spans="1:20" ht="21" customHeight="1" thickBot="1">
      <c r="A7" s="1705"/>
      <c r="B7" s="650" t="s">
        <v>254</v>
      </c>
      <c r="C7" s="650" t="s">
        <v>257</v>
      </c>
      <c r="D7" s="650" t="s">
        <v>258</v>
      </c>
      <c r="E7" s="1693"/>
      <c r="F7" s="1695"/>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41">
        <v>0</v>
      </c>
      <c r="D10" s="584">
        <f t="shared" si="0"/>
        <v>0</v>
      </c>
      <c r="E10" s="550">
        <v>25583</v>
      </c>
      <c r="F10" s="584">
        <f t="shared" si="1"/>
        <v>-17.531173044599928</v>
      </c>
      <c r="O10" s="3"/>
      <c r="P10" s="3"/>
      <c r="Q10" s="3"/>
      <c r="R10" s="3"/>
      <c r="S10" s="3"/>
      <c r="T10" s="3"/>
    </row>
    <row r="11" spans="1:20" ht="17.25" customHeight="1" thickBot="1">
      <c r="A11" s="572" t="s">
        <v>120</v>
      </c>
      <c r="B11" s="682">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34"/>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96" t="s">
        <v>445</v>
      </c>
      <c r="B18" s="1696"/>
      <c r="C18" s="1696"/>
      <c r="D18" s="1696"/>
      <c r="E18" s="1696"/>
      <c r="F18" s="1696"/>
      <c r="O18" s="3"/>
      <c r="P18" s="3"/>
      <c r="Q18" s="3"/>
      <c r="R18" s="3"/>
      <c r="S18" s="3"/>
      <c r="T18" s="3"/>
    </row>
    <row r="19" spans="1:20" ht="16.5" customHeight="1" thickBot="1">
      <c r="A19" s="1687" t="s">
        <v>123</v>
      </c>
      <c r="B19" s="1689" t="s">
        <v>443</v>
      </c>
      <c r="C19" s="1690"/>
      <c r="D19" s="1691"/>
      <c r="E19" s="1692" t="s">
        <v>437</v>
      </c>
      <c r="F19" s="1694" t="s">
        <v>438</v>
      </c>
      <c r="K19" s="3"/>
      <c r="L19" s="3"/>
      <c r="M19" s="3"/>
      <c r="O19" s="3"/>
      <c r="P19" s="3"/>
      <c r="Q19" s="3"/>
      <c r="R19" s="3"/>
      <c r="S19" s="3"/>
      <c r="T19" s="3"/>
    </row>
    <row r="20" spans="1:20" ht="21" customHeight="1" thickBot="1">
      <c r="A20" s="1688"/>
      <c r="B20" s="570" t="s">
        <v>254</v>
      </c>
      <c r="C20" s="570" t="s">
        <v>366</v>
      </c>
      <c r="D20" s="570" t="s">
        <v>367</v>
      </c>
      <c r="E20" s="1693"/>
      <c r="F20" s="1695"/>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706"/>
      <c r="B27" s="1706"/>
      <c r="C27" s="1706"/>
      <c r="D27" s="1706"/>
      <c r="E27" s="1706"/>
      <c r="F27" s="1706"/>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57"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86"/>
      <c r="D32" s="1686"/>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86"/>
      <c r="C43" s="1686"/>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6.71093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701" t="s">
        <v>436</v>
      </c>
      <c r="B2" s="1701"/>
      <c r="C2" s="1701"/>
      <c r="D2" s="1701"/>
      <c r="E2" s="1701"/>
      <c r="F2" s="1701"/>
      <c r="G2" s="1701"/>
      <c r="H2" s="1701"/>
      <c r="I2" s="1701"/>
      <c r="J2" s="1701"/>
      <c r="K2" s="1701"/>
      <c r="L2" s="1701"/>
      <c r="M2" s="1701"/>
      <c r="N2" s="1701"/>
      <c r="O2" s="1701"/>
      <c r="P2" s="1701"/>
      <c r="Q2" s="1701"/>
      <c r="R2" s="1701"/>
      <c r="S2" s="1701"/>
      <c r="T2" s="1701"/>
      <c r="U2" s="1701"/>
      <c r="V2" s="1701"/>
      <c r="W2" s="1701"/>
      <c r="X2" s="1701"/>
    </row>
    <row r="3" spans="1:24" ht="15.75" customHeight="1">
      <c r="A3" s="1702" t="s">
        <v>435</v>
      </c>
      <c r="B3" s="1702"/>
      <c r="C3" s="1702"/>
      <c r="D3" s="1702"/>
      <c r="E3" s="1702"/>
      <c r="F3" s="1702"/>
      <c r="P3" s="448"/>
    </row>
    <row r="4" spans="1:24" ht="4.5" customHeight="1">
      <c r="A4" s="449"/>
      <c r="B4" s="449"/>
      <c r="C4" s="447"/>
      <c r="D4" s="447"/>
    </row>
    <row r="5" spans="1:24" ht="15.75" thickBot="1">
      <c r="A5" s="450" t="s">
        <v>125</v>
      </c>
      <c r="B5" s="1703" t="s">
        <v>126</v>
      </c>
      <c r="C5" s="1703"/>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06"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43"/>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43"/>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06"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43"/>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43"/>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43"/>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43"/>
      <c r="K25" s="606" t="s">
        <v>259</v>
      </c>
      <c r="L25" s="467">
        <v>1029780.338</v>
      </c>
      <c r="M25" s="467">
        <v>275566.08799999999</v>
      </c>
      <c r="N25" s="544">
        <v>3.7369632289441945</v>
      </c>
      <c r="P25" s="606" t="s">
        <v>259</v>
      </c>
      <c r="Q25" s="467">
        <v>368128.71600000001</v>
      </c>
      <c r="R25" s="467">
        <v>106578.781</v>
      </c>
      <c r="S25" s="544">
        <v>3.4540526035853234</v>
      </c>
    </row>
    <row r="26" spans="1:19">
      <c r="H26" s="643"/>
      <c r="K26"/>
      <c r="L26"/>
      <c r="M26"/>
      <c r="N26"/>
      <c r="P26"/>
      <c r="Q26"/>
      <c r="R26"/>
      <c r="S26"/>
    </row>
    <row r="27" spans="1:19">
      <c r="A27" s="3"/>
      <c r="B27" s="3"/>
      <c r="C27" s="3"/>
      <c r="D27" s="3"/>
      <c r="H27" s="643"/>
      <c r="K27"/>
      <c r="L27"/>
      <c r="M27"/>
      <c r="N27"/>
      <c r="P27"/>
      <c r="Q27"/>
      <c r="R27"/>
      <c r="S27"/>
    </row>
    <row r="28" spans="1:19">
      <c r="H28" s="643"/>
      <c r="K28"/>
      <c r="L28"/>
      <c r="M28"/>
      <c r="N28"/>
      <c r="P28"/>
      <c r="Q28"/>
      <c r="R28"/>
      <c r="S28"/>
    </row>
    <row r="29" spans="1:19">
      <c r="H29" s="64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57"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21.42578125"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701" t="s">
        <v>440</v>
      </c>
      <c r="B2" s="1701"/>
      <c r="C2" s="1701"/>
      <c r="D2" s="1701"/>
      <c r="E2" s="1701"/>
      <c r="F2" s="1701"/>
      <c r="G2" s="1701"/>
      <c r="H2" s="1701"/>
      <c r="I2" s="1701"/>
      <c r="J2" s="1701"/>
      <c r="K2" s="1701"/>
      <c r="L2" s="1701"/>
      <c r="M2" s="1701"/>
      <c r="N2" s="1701"/>
      <c r="O2" s="1701"/>
      <c r="P2" s="1701"/>
      <c r="Q2" s="1701"/>
      <c r="R2" s="1701"/>
      <c r="S2" s="1701"/>
      <c r="T2" s="1701"/>
      <c r="U2" s="1701"/>
      <c r="V2" s="1701"/>
      <c r="W2" s="1701"/>
      <c r="X2" s="1701"/>
      <c r="Y2" s="1701"/>
      <c r="Z2" s="1701"/>
      <c r="AA2" s="1701"/>
    </row>
    <row r="3" spans="1:27" ht="18" customHeight="1">
      <c r="A3" s="1707" t="s">
        <v>441</v>
      </c>
      <c r="B3" s="1707"/>
      <c r="C3" s="1707"/>
      <c r="D3" s="1707"/>
      <c r="E3" s="1707"/>
      <c r="F3" s="1707"/>
      <c r="G3" s="1707"/>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10"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17" t="s">
        <v>155</v>
      </c>
      <c r="Q17" s="605">
        <v>388.61500000000001</v>
      </c>
      <c r="R17" s="605">
        <v>97.712999999999994</v>
      </c>
      <c r="S17" s="618">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10"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06" t="s">
        <v>259</v>
      </c>
      <c r="L20" s="467">
        <v>62332.813000000002</v>
      </c>
      <c r="M20" s="467">
        <v>19137.920999999998</v>
      </c>
      <c r="N20" s="544">
        <v>3.2570315762093491</v>
      </c>
      <c r="O20" s="479"/>
      <c r="P20" s="606"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841" zoomScale="80" zoomScaleNormal="80" workbookViewId="0">
      <selection activeCell="O884" sqref="O884"/>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99" t="s">
        <v>201</v>
      </c>
      <c r="C5" s="1799"/>
      <c r="D5" s="1799"/>
      <c r="E5" s="1799"/>
      <c r="F5" s="1799"/>
      <c r="G5" s="1799"/>
      <c r="H5" s="1799"/>
      <c r="I5" s="1799"/>
      <c r="J5" s="1799"/>
      <c r="K5" s="1799"/>
      <c r="L5" s="1799"/>
    </row>
    <row r="6" spans="2:13" ht="18">
      <c r="B6" s="484"/>
      <c r="C6" s="484"/>
      <c r="D6" s="484"/>
      <c r="E6" s="484"/>
      <c r="F6" s="300" t="s">
        <v>202</v>
      </c>
      <c r="G6" s="484"/>
      <c r="H6" s="484"/>
      <c r="I6" s="484"/>
      <c r="J6" s="484"/>
      <c r="K6" s="484"/>
      <c r="L6" s="484"/>
    </row>
    <row r="7" spans="2:13" s="301" customFormat="1" ht="15">
      <c r="B7" s="1800" t="s">
        <v>203</v>
      </c>
      <c r="C7" s="1792" t="s">
        <v>18</v>
      </c>
      <c r="D7" s="1792" t="s">
        <v>204</v>
      </c>
      <c r="E7" s="1803" t="s">
        <v>205</v>
      </c>
      <c r="F7" s="1804"/>
      <c r="G7" s="1805"/>
      <c r="H7" s="1806" t="s">
        <v>206</v>
      </c>
      <c r="I7" s="1808" t="s">
        <v>207</v>
      </c>
      <c r="J7" s="1809"/>
      <c r="K7" s="1809"/>
      <c r="L7" s="1800"/>
    </row>
    <row r="8" spans="2:13">
      <c r="B8" s="1801"/>
      <c r="C8" s="1802"/>
      <c r="D8" s="1802"/>
      <c r="E8" s="1794" t="s">
        <v>208</v>
      </c>
      <c r="F8" s="1792" t="s">
        <v>209</v>
      </c>
      <c r="G8" s="1792" t="s">
        <v>210</v>
      </c>
      <c r="H8" s="1807"/>
      <c r="I8" s="1794" t="s">
        <v>211</v>
      </c>
      <c r="J8" s="1794" t="s">
        <v>20</v>
      </c>
      <c r="K8" s="1792" t="s">
        <v>212</v>
      </c>
      <c r="L8" s="1794" t="s">
        <v>213</v>
      </c>
    </row>
    <row r="9" spans="2:13">
      <c r="B9" s="1801"/>
      <c r="C9" s="1802"/>
      <c r="D9" s="1802"/>
      <c r="E9" s="1795"/>
      <c r="F9" s="1802"/>
      <c r="G9" s="1802"/>
      <c r="H9" s="1807"/>
      <c r="I9" s="1795"/>
      <c r="J9" s="1795"/>
      <c r="K9" s="1793"/>
      <c r="L9" s="1795"/>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98"/>
      <c r="O105" s="1798"/>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98"/>
      <c r="O121" s="1798"/>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98"/>
      <c r="O145" s="1798"/>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98"/>
      <c r="O171" s="1798"/>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61" t="s">
        <v>239</v>
      </c>
      <c r="D177" s="1761"/>
      <c r="E177" s="1761"/>
      <c r="F177" s="1761"/>
      <c r="G177" s="1761"/>
      <c r="H177" s="1761"/>
      <c r="I177" s="1761"/>
      <c r="J177" s="1761"/>
      <c r="K177" s="1761"/>
      <c r="L177" s="1790"/>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810" t="s">
        <v>203</v>
      </c>
      <c r="C194" s="1765" t="s">
        <v>18</v>
      </c>
      <c r="D194" s="1765" t="s">
        <v>204</v>
      </c>
      <c r="E194" s="1767" t="s">
        <v>205</v>
      </c>
      <c r="F194" s="1768"/>
      <c r="G194" s="1769"/>
      <c r="H194" s="1770" t="s">
        <v>206</v>
      </c>
      <c r="I194" s="1772" t="s">
        <v>207</v>
      </c>
      <c r="J194" s="1773"/>
      <c r="K194" s="1773"/>
      <c r="L194" s="1812"/>
    </row>
    <row r="195" spans="2:12" ht="12.75" customHeight="1">
      <c r="B195" s="1811"/>
      <c r="C195" s="1766"/>
      <c r="D195" s="1766"/>
      <c r="E195" s="1780" t="s">
        <v>208</v>
      </c>
      <c r="F195" s="1765" t="s">
        <v>209</v>
      </c>
      <c r="G195" s="1765" t="s">
        <v>210</v>
      </c>
      <c r="H195" s="1771"/>
      <c r="I195" s="1780" t="s">
        <v>211</v>
      </c>
      <c r="J195" s="1780" t="s">
        <v>20</v>
      </c>
      <c r="K195" s="1765" t="s">
        <v>212</v>
      </c>
      <c r="L195" s="1796" t="s">
        <v>213</v>
      </c>
    </row>
    <row r="196" spans="2:12" ht="12.75" customHeight="1">
      <c r="B196" s="1811"/>
      <c r="C196" s="1766"/>
      <c r="D196" s="1766"/>
      <c r="E196" s="1787"/>
      <c r="F196" s="1766"/>
      <c r="G196" s="1766"/>
      <c r="H196" s="1771"/>
      <c r="I196" s="1781"/>
      <c r="J196" s="1781"/>
      <c r="K196" s="1782"/>
      <c r="L196" s="1797"/>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61" t="s">
        <v>240</v>
      </c>
      <c r="D199" s="1761"/>
      <c r="E199" s="1761"/>
      <c r="F199" s="1761"/>
      <c r="G199" s="1761"/>
      <c r="H199" s="1761"/>
      <c r="I199" s="1761"/>
      <c r="J199" s="1761"/>
      <c r="K199" s="1761"/>
      <c r="L199" s="1790"/>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74" t="s">
        <v>203</v>
      </c>
      <c r="C234" s="1765" t="s">
        <v>18</v>
      </c>
      <c r="D234" s="1765" t="s">
        <v>204</v>
      </c>
      <c r="E234" s="1767" t="s">
        <v>205</v>
      </c>
      <c r="F234" s="1768"/>
      <c r="G234" s="1769"/>
      <c r="H234" s="1770" t="s">
        <v>206</v>
      </c>
      <c r="I234" s="1767" t="s">
        <v>207</v>
      </c>
      <c r="J234" s="1768"/>
      <c r="K234" s="1768"/>
      <c r="L234" s="1768"/>
    </row>
    <row r="235" spans="2:12">
      <c r="B235" s="1791"/>
      <c r="C235" s="1766"/>
      <c r="D235" s="1766"/>
      <c r="E235" s="1780" t="s">
        <v>208</v>
      </c>
      <c r="F235" s="1765" t="s">
        <v>209</v>
      </c>
      <c r="G235" s="1765" t="s">
        <v>210</v>
      </c>
      <c r="H235" s="1771"/>
      <c r="I235" s="1780" t="s">
        <v>211</v>
      </c>
      <c r="J235" s="1780" t="s">
        <v>20</v>
      </c>
      <c r="K235" s="1765" t="s">
        <v>212</v>
      </c>
      <c r="L235" s="1772" t="s">
        <v>213</v>
      </c>
    </row>
    <row r="236" spans="2:12">
      <c r="B236" s="1791"/>
      <c r="C236" s="1766"/>
      <c r="D236" s="1766"/>
      <c r="E236" s="1787"/>
      <c r="F236" s="1766"/>
      <c r="G236" s="1766"/>
      <c r="H236" s="1771"/>
      <c r="I236" s="1787"/>
      <c r="J236" s="1787"/>
      <c r="K236" s="1766"/>
      <c r="L236" s="1786"/>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84" t="s">
        <v>214</v>
      </c>
      <c r="D239" s="1784"/>
      <c r="E239" s="1784"/>
      <c r="F239" s="1784"/>
      <c r="G239" s="1784"/>
      <c r="H239" s="1784"/>
      <c r="I239" s="1784"/>
      <c r="J239" s="1784"/>
      <c r="K239" s="1784"/>
      <c r="L239" s="1784"/>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61" t="s">
        <v>239</v>
      </c>
      <c r="D256" s="1761"/>
      <c r="E256" s="1761"/>
      <c r="F256" s="1761"/>
      <c r="G256" s="1761"/>
      <c r="H256" s="1761"/>
      <c r="I256" s="1761"/>
      <c r="J256" s="1761"/>
      <c r="K256" s="1761"/>
      <c r="L256" s="1761"/>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88" t="s">
        <v>203</v>
      </c>
      <c r="C273" s="1765" t="s">
        <v>18</v>
      </c>
      <c r="D273" s="1765" t="s">
        <v>204</v>
      </c>
      <c r="E273" s="1767" t="s">
        <v>205</v>
      </c>
      <c r="F273" s="1768"/>
      <c r="G273" s="1769"/>
      <c r="H273" s="1770" t="s">
        <v>206</v>
      </c>
      <c r="I273" s="1772" t="s">
        <v>207</v>
      </c>
      <c r="J273" s="1773"/>
      <c r="K273" s="1773"/>
      <c r="L273" s="1773"/>
    </row>
    <row r="274" spans="2:12" ht="11.25" customHeight="1">
      <c r="B274" s="1789"/>
      <c r="C274" s="1766"/>
      <c r="D274" s="1766"/>
      <c r="E274" s="1780" t="s">
        <v>208</v>
      </c>
      <c r="F274" s="1765" t="s">
        <v>209</v>
      </c>
      <c r="G274" s="1765" t="s">
        <v>210</v>
      </c>
      <c r="H274" s="1771"/>
      <c r="I274" s="1780" t="s">
        <v>211</v>
      </c>
      <c r="J274" s="1780" t="s">
        <v>20</v>
      </c>
      <c r="K274" s="1765" t="s">
        <v>212</v>
      </c>
      <c r="L274" s="1772" t="s">
        <v>213</v>
      </c>
    </row>
    <row r="275" spans="2:12" ht="11.25" customHeight="1">
      <c r="B275" s="1789"/>
      <c r="C275" s="1766"/>
      <c r="D275" s="1766"/>
      <c r="E275" s="1787"/>
      <c r="F275" s="1766"/>
      <c r="G275" s="1766"/>
      <c r="H275" s="1771"/>
      <c r="I275" s="1781"/>
      <c r="J275" s="1781"/>
      <c r="K275" s="1782"/>
      <c r="L275" s="1786"/>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61" t="s">
        <v>240</v>
      </c>
      <c r="D278" s="1761"/>
      <c r="E278" s="1761"/>
      <c r="F278" s="1761"/>
      <c r="G278" s="1761"/>
      <c r="H278" s="1761"/>
      <c r="I278" s="1761"/>
      <c r="J278" s="1761"/>
      <c r="K278" s="1761"/>
      <c r="L278" s="1761"/>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80" t="s">
        <v>203</v>
      </c>
      <c r="C313" s="1765" t="s">
        <v>18</v>
      </c>
      <c r="D313" s="1765" t="s">
        <v>204</v>
      </c>
      <c r="E313" s="1767" t="s">
        <v>205</v>
      </c>
      <c r="F313" s="1768"/>
      <c r="G313" s="1769"/>
      <c r="H313" s="1765" t="s">
        <v>206</v>
      </c>
      <c r="I313" s="1767" t="s">
        <v>207</v>
      </c>
      <c r="J313" s="1768"/>
      <c r="K313" s="1768"/>
      <c r="L313" s="1769"/>
    </row>
    <row r="314" spans="2:12" ht="11.25" customHeight="1">
      <c r="B314" s="1787"/>
      <c r="C314" s="1766"/>
      <c r="D314" s="1766"/>
      <c r="E314" s="1775" t="s">
        <v>244</v>
      </c>
      <c r="F314" s="1778" t="s">
        <v>245</v>
      </c>
      <c r="G314" s="1778" t="s">
        <v>246</v>
      </c>
      <c r="H314" s="1766"/>
      <c r="I314" s="1780" t="s">
        <v>211</v>
      </c>
      <c r="J314" s="1780" t="s">
        <v>20</v>
      </c>
      <c r="K314" s="1765" t="s">
        <v>212</v>
      </c>
      <c r="L314" s="1780" t="s">
        <v>213</v>
      </c>
    </row>
    <row r="315" spans="2:12" ht="11.25" customHeight="1">
      <c r="B315" s="1781"/>
      <c r="C315" s="1782"/>
      <c r="D315" s="1782"/>
      <c r="E315" s="1777"/>
      <c r="F315" s="1779"/>
      <c r="G315" s="1779"/>
      <c r="H315" s="1782"/>
      <c r="I315" s="1781"/>
      <c r="J315" s="1781"/>
      <c r="K315" s="1782"/>
      <c r="L315" s="1781"/>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84" t="s">
        <v>214</v>
      </c>
      <c r="D318" s="1784"/>
      <c r="E318" s="1784"/>
      <c r="F318" s="1784"/>
      <c r="G318" s="1784"/>
      <c r="H318" s="1784"/>
      <c r="I318" s="1784"/>
      <c r="J318" s="1784"/>
      <c r="K318" s="1784"/>
      <c r="L318" s="1785"/>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61" t="s">
        <v>239</v>
      </c>
      <c r="D335" s="1761"/>
      <c r="E335" s="1761"/>
      <c r="F335" s="1761"/>
      <c r="G335" s="1761"/>
      <c r="H335" s="1761"/>
      <c r="I335" s="1761"/>
      <c r="J335" s="1761"/>
      <c r="K335" s="1761"/>
      <c r="L335" s="1762"/>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63" t="s">
        <v>203</v>
      </c>
      <c r="C352" s="1765" t="s">
        <v>18</v>
      </c>
      <c r="D352" s="1765" t="s">
        <v>204</v>
      </c>
      <c r="E352" s="1767" t="s">
        <v>205</v>
      </c>
      <c r="F352" s="1768"/>
      <c r="G352" s="1769"/>
      <c r="H352" s="1770" t="s">
        <v>206</v>
      </c>
      <c r="I352" s="1772" t="s">
        <v>207</v>
      </c>
      <c r="J352" s="1773"/>
      <c r="K352" s="1773"/>
      <c r="L352" s="1774"/>
    </row>
    <row r="353" spans="2:12" ht="11.25" customHeight="1">
      <c r="B353" s="1764"/>
      <c r="C353" s="1766"/>
      <c r="D353" s="1766"/>
      <c r="E353" s="1775" t="s">
        <v>244</v>
      </c>
      <c r="F353" s="1778" t="s">
        <v>245</v>
      </c>
      <c r="G353" s="1778" t="s">
        <v>246</v>
      </c>
      <c r="H353" s="1771"/>
      <c r="I353" s="1780" t="s">
        <v>211</v>
      </c>
      <c r="J353" s="1780" t="s">
        <v>20</v>
      </c>
      <c r="K353" s="1765" t="s">
        <v>212</v>
      </c>
      <c r="L353" s="1780" t="s">
        <v>213</v>
      </c>
    </row>
    <row r="354" spans="2:12" ht="11.25" customHeight="1">
      <c r="B354" s="1764"/>
      <c r="C354" s="1766"/>
      <c r="D354" s="1766"/>
      <c r="E354" s="1776"/>
      <c r="F354" s="1783"/>
      <c r="G354" s="1783"/>
      <c r="H354" s="1771"/>
      <c r="I354" s="1781"/>
      <c r="J354" s="1781"/>
      <c r="K354" s="1782"/>
      <c r="L354" s="1781"/>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61" t="s">
        <v>240</v>
      </c>
      <c r="D357" s="1761"/>
      <c r="E357" s="1761"/>
      <c r="F357" s="1761"/>
      <c r="G357" s="1761"/>
      <c r="H357" s="1761"/>
      <c r="I357" s="1761"/>
      <c r="J357" s="1761"/>
      <c r="K357" s="1761"/>
      <c r="L357" s="1762"/>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722" t="s">
        <v>203</v>
      </c>
      <c r="C393" s="1713" t="s">
        <v>18</v>
      </c>
      <c r="D393" s="1713" t="s">
        <v>204</v>
      </c>
      <c r="E393" s="1715" t="s">
        <v>205</v>
      </c>
      <c r="F393" s="1716"/>
      <c r="G393" s="1717"/>
      <c r="H393" s="1718" t="s">
        <v>206</v>
      </c>
      <c r="I393" s="1715" t="s">
        <v>207</v>
      </c>
      <c r="J393" s="1716"/>
      <c r="K393" s="1716"/>
      <c r="L393" s="1717"/>
    </row>
    <row r="394" spans="2:12" ht="11.25" customHeight="1">
      <c r="B394" s="1723"/>
      <c r="C394" s="1714"/>
      <c r="D394" s="1714"/>
      <c r="E394" s="1757" t="s">
        <v>244</v>
      </c>
      <c r="F394" s="1759" t="s">
        <v>245</v>
      </c>
      <c r="G394" s="1759" t="s">
        <v>246</v>
      </c>
      <c r="H394" s="1719"/>
      <c r="I394" s="1722" t="s">
        <v>211</v>
      </c>
      <c r="J394" s="1722" t="s">
        <v>20</v>
      </c>
      <c r="K394" s="1713" t="s">
        <v>212</v>
      </c>
      <c r="L394" s="1722" t="s">
        <v>213</v>
      </c>
    </row>
    <row r="395" spans="2:12" ht="11.25" customHeight="1">
      <c r="B395" s="1723"/>
      <c r="C395" s="1714"/>
      <c r="D395" s="1714"/>
      <c r="E395" s="1758"/>
      <c r="F395" s="1760"/>
      <c r="G395" s="1760"/>
      <c r="H395" s="1719"/>
      <c r="I395" s="1723"/>
      <c r="J395" s="1723"/>
      <c r="K395" s="1714"/>
      <c r="L395" s="1724"/>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709" t="s">
        <v>214</v>
      </c>
      <c r="D398" s="1709"/>
      <c r="E398" s="1709"/>
      <c r="F398" s="1709"/>
      <c r="G398" s="1709"/>
      <c r="H398" s="1709"/>
      <c r="I398" s="1709"/>
      <c r="J398" s="1709"/>
      <c r="K398" s="1709"/>
      <c r="L398" s="1754"/>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708" t="s">
        <v>239</v>
      </c>
      <c r="D415" s="1708"/>
      <c r="E415" s="1708"/>
      <c r="F415" s="1708"/>
      <c r="G415" s="1708"/>
      <c r="H415" s="1708"/>
      <c r="I415" s="1708"/>
      <c r="J415" s="1708"/>
      <c r="K415" s="1708"/>
      <c r="L415" s="1753"/>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55" t="s">
        <v>203</v>
      </c>
      <c r="C432" s="1713" t="s">
        <v>18</v>
      </c>
      <c r="D432" s="1713" t="s">
        <v>204</v>
      </c>
      <c r="E432" s="1715" t="s">
        <v>205</v>
      </c>
      <c r="F432" s="1716"/>
      <c r="G432" s="1717"/>
      <c r="H432" s="1718" t="s">
        <v>206</v>
      </c>
      <c r="I432" s="1720" t="s">
        <v>207</v>
      </c>
      <c r="J432" s="1721"/>
      <c r="K432" s="1721"/>
      <c r="L432" s="1751"/>
    </row>
    <row r="433" spans="2:12" ht="11.25" customHeight="1">
      <c r="B433" s="1756"/>
      <c r="C433" s="1714"/>
      <c r="D433" s="1714"/>
      <c r="E433" s="1757" t="s">
        <v>244</v>
      </c>
      <c r="F433" s="1759" t="s">
        <v>245</v>
      </c>
      <c r="G433" s="1759" t="s">
        <v>246</v>
      </c>
      <c r="H433" s="1719"/>
      <c r="I433" s="1722" t="s">
        <v>211</v>
      </c>
      <c r="J433" s="1722" t="s">
        <v>20</v>
      </c>
      <c r="K433" s="1713" t="s">
        <v>212</v>
      </c>
      <c r="L433" s="1722" t="s">
        <v>213</v>
      </c>
    </row>
    <row r="434" spans="2:12" ht="11.25" customHeight="1">
      <c r="B434" s="1756"/>
      <c r="C434" s="1714"/>
      <c r="D434" s="1714"/>
      <c r="E434" s="1758"/>
      <c r="F434" s="1760"/>
      <c r="G434" s="1760"/>
      <c r="H434" s="1719"/>
      <c r="I434" s="1724"/>
      <c r="J434" s="1724"/>
      <c r="K434" s="1725"/>
      <c r="L434" s="1724"/>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708" t="s">
        <v>240</v>
      </c>
      <c r="D437" s="1708"/>
      <c r="E437" s="1708"/>
      <c r="F437" s="1708"/>
      <c r="G437" s="1708"/>
      <c r="H437" s="1708"/>
      <c r="I437" s="1708"/>
      <c r="J437" s="1708"/>
      <c r="K437" s="1708"/>
      <c r="L437" s="1753"/>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722" t="s">
        <v>203</v>
      </c>
      <c r="C475" s="1713" t="s">
        <v>18</v>
      </c>
      <c r="D475" s="1713" t="s">
        <v>204</v>
      </c>
      <c r="E475" s="1715" t="s">
        <v>205</v>
      </c>
      <c r="F475" s="1716"/>
      <c r="G475" s="1717"/>
      <c r="H475" s="1718" t="s">
        <v>206</v>
      </c>
      <c r="I475" s="1715" t="s">
        <v>207</v>
      </c>
      <c r="J475" s="1716"/>
      <c r="K475" s="1716"/>
      <c r="L475" s="1717"/>
    </row>
    <row r="476" spans="2:12" ht="11.25" customHeight="1">
      <c r="B476" s="1723"/>
      <c r="C476" s="1714"/>
      <c r="D476" s="1714"/>
      <c r="E476" s="1757" t="s">
        <v>244</v>
      </c>
      <c r="F476" s="1759" t="s">
        <v>245</v>
      </c>
      <c r="G476" s="1759" t="s">
        <v>246</v>
      </c>
      <c r="H476" s="1719"/>
      <c r="I476" s="1722" t="s">
        <v>211</v>
      </c>
      <c r="J476" s="1722" t="s">
        <v>20</v>
      </c>
      <c r="K476" s="1713" t="s">
        <v>212</v>
      </c>
      <c r="L476" s="1722" t="s">
        <v>213</v>
      </c>
    </row>
    <row r="477" spans="2:12" ht="11.25" customHeight="1">
      <c r="B477" s="1723"/>
      <c r="C477" s="1714"/>
      <c r="D477" s="1714"/>
      <c r="E477" s="1758"/>
      <c r="F477" s="1760"/>
      <c r="G477" s="1760"/>
      <c r="H477" s="1719"/>
      <c r="I477" s="1723"/>
      <c r="J477" s="1723"/>
      <c r="K477" s="1714"/>
      <c r="L477" s="1724"/>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709" t="s">
        <v>214</v>
      </c>
      <c r="D480" s="1709"/>
      <c r="E480" s="1709"/>
      <c r="F480" s="1709"/>
      <c r="G480" s="1709"/>
      <c r="H480" s="1709"/>
      <c r="I480" s="1709"/>
      <c r="J480" s="1709"/>
      <c r="K480" s="1709"/>
      <c r="L480" s="1754"/>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708" t="s">
        <v>239</v>
      </c>
      <c r="D497" s="1708"/>
      <c r="E497" s="1708"/>
      <c r="F497" s="1708"/>
      <c r="G497" s="1708"/>
      <c r="H497" s="1708"/>
      <c r="I497" s="1708"/>
      <c r="J497" s="1708"/>
      <c r="K497" s="1708"/>
      <c r="L497" s="1753"/>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55" t="s">
        <v>203</v>
      </c>
      <c r="C514" s="1713" t="s">
        <v>18</v>
      </c>
      <c r="D514" s="1713" t="s">
        <v>204</v>
      </c>
      <c r="E514" s="1715" t="s">
        <v>205</v>
      </c>
      <c r="F514" s="1716"/>
      <c r="G514" s="1717"/>
      <c r="H514" s="1718" t="s">
        <v>206</v>
      </c>
      <c r="I514" s="1720" t="s">
        <v>207</v>
      </c>
      <c r="J514" s="1721"/>
      <c r="K514" s="1721"/>
      <c r="L514" s="1751"/>
    </row>
    <row r="515" spans="2:12" ht="11.25" customHeight="1">
      <c r="B515" s="1756"/>
      <c r="C515" s="1714"/>
      <c r="D515" s="1714"/>
      <c r="E515" s="1757" t="s">
        <v>244</v>
      </c>
      <c r="F515" s="1759" t="s">
        <v>245</v>
      </c>
      <c r="G515" s="1759" t="s">
        <v>246</v>
      </c>
      <c r="H515" s="1719"/>
      <c r="I515" s="1722" t="s">
        <v>211</v>
      </c>
      <c r="J515" s="1722" t="s">
        <v>20</v>
      </c>
      <c r="K515" s="1713" t="s">
        <v>212</v>
      </c>
      <c r="L515" s="1722" t="s">
        <v>213</v>
      </c>
    </row>
    <row r="516" spans="2:12" ht="11.25" customHeight="1">
      <c r="B516" s="1756"/>
      <c r="C516" s="1714"/>
      <c r="D516" s="1714"/>
      <c r="E516" s="1758"/>
      <c r="F516" s="1760"/>
      <c r="G516" s="1760"/>
      <c r="H516" s="1719"/>
      <c r="I516" s="1724"/>
      <c r="J516" s="1724"/>
      <c r="K516" s="1725"/>
      <c r="L516" s="1724"/>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708" t="s">
        <v>240</v>
      </c>
      <c r="D519" s="1708"/>
      <c r="E519" s="1708"/>
      <c r="F519" s="1708"/>
      <c r="G519" s="1708"/>
      <c r="H519" s="1708"/>
      <c r="I519" s="1708"/>
      <c r="J519" s="1708"/>
      <c r="K519" s="1708"/>
      <c r="L519" s="1753"/>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51" t="s">
        <v>203</v>
      </c>
      <c r="C558" s="1713" t="s">
        <v>18</v>
      </c>
      <c r="D558" s="1713" t="s">
        <v>204</v>
      </c>
      <c r="E558" s="1715" t="s">
        <v>205</v>
      </c>
      <c r="F558" s="1716"/>
      <c r="G558" s="1717"/>
      <c r="H558" s="1718" t="s">
        <v>206</v>
      </c>
      <c r="I558" s="1715" t="s">
        <v>207</v>
      </c>
      <c r="J558" s="1716"/>
      <c r="K558" s="1716"/>
      <c r="L558"/>
    </row>
    <row r="559" spans="2:12" ht="12.75" customHeight="1">
      <c r="B559" s="1752"/>
      <c r="C559" s="1714"/>
      <c r="D559" s="1714"/>
      <c r="E559" s="1722" t="s">
        <v>244</v>
      </c>
      <c r="F559" s="1713" t="s">
        <v>245</v>
      </c>
      <c r="G559" s="1713" t="s">
        <v>246</v>
      </c>
      <c r="H559" s="1719"/>
      <c r="I559" s="1722" t="s">
        <v>211</v>
      </c>
      <c r="J559" s="1722" t="s">
        <v>20</v>
      </c>
      <c r="K559" s="1713" t="s">
        <v>283</v>
      </c>
      <c r="L559"/>
    </row>
    <row r="560" spans="2:12" ht="12.75">
      <c r="B560" s="1752"/>
      <c r="C560" s="1714"/>
      <c r="D560" s="1714"/>
      <c r="E560" s="1723"/>
      <c r="F560" s="1714"/>
      <c r="G560" s="1714"/>
      <c r="H560" s="1719"/>
      <c r="I560" s="1723"/>
      <c r="J560" s="1723"/>
      <c r="K560" s="1714"/>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709" t="s">
        <v>214</v>
      </c>
      <c r="D563" s="1709"/>
      <c r="E563" s="1709"/>
      <c r="F563" s="1709"/>
      <c r="G563" s="1709"/>
      <c r="H563" s="1709"/>
      <c r="I563" s="1709"/>
      <c r="J563" s="1709"/>
      <c r="K563" s="1709"/>
      <c r="L563"/>
    </row>
    <row r="564" spans="2:12" ht="12.75">
      <c r="B564" s="503"/>
      <c r="C564" s="503"/>
      <c r="D564" s="503"/>
      <c r="E564" s="503"/>
      <c r="F564" s="503"/>
      <c r="G564" s="503"/>
      <c r="H564" s="503"/>
      <c r="I564" s="503"/>
      <c r="J564" s="503"/>
      <c r="K564" s="503"/>
      <c r="L564"/>
    </row>
    <row r="565" spans="2:12" ht="15">
      <c r="B565" s="611" t="s">
        <v>215</v>
      </c>
      <c r="C565" s="596">
        <v>160405</v>
      </c>
      <c r="D565" s="596">
        <v>4252</v>
      </c>
      <c r="E565" s="596">
        <v>1993</v>
      </c>
      <c r="F565" s="596">
        <v>1899</v>
      </c>
      <c r="G565" s="596">
        <v>360</v>
      </c>
      <c r="H565" s="596">
        <v>156153</v>
      </c>
      <c r="I565" s="596">
        <v>25576</v>
      </c>
      <c r="J565" s="596">
        <v>49577</v>
      </c>
      <c r="K565" s="596">
        <v>81000</v>
      </c>
      <c r="L565"/>
    </row>
    <row r="566" spans="2:12" ht="15">
      <c r="B566" s="611" t="s">
        <v>216</v>
      </c>
      <c r="C566" s="596">
        <v>118397</v>
      </c>
      <c r="D566" s="596">
        <v>3761</v>
      </c>
      <c r="E566" s="596">
        <v>1965</v>
      </c>
      <c r="F566" s="596">
        <v>1503</v>
      </c>
      <c r="G566" s="596">
        <v>293</v>
      </c>
      <c r="H566" s="596">
        <v>114636</v>
      </c>
      <c r="I566" s="596">
        <v>20407</v>
      </c>
      <c r="J566" s="596">
        <v>32761</v>
      </c>
      <c r="K566" s="596">
        <v>61468</v>
      </c>
      <c r="L566"/>
    </row>
    <row r="567" spans="2:12" ht="15">
      <c r="B567" s="611" t="s">
        <v>217</v>
      </c>
      <c r="C567" s="596">
        <v>154468</v>
      </c>
      <c r="D567" s="598">
        <v>4195</v>
      </c>
      <c r="E567" s="598">
        <v>2254</v>
      </c>
      <c r="F567" s="598">
        <v>1618</v>
      </c>
      <c r="G567" s="599">
        <v>323</v>
      </c>
      <c r="H567" s="596">
        <v>150273</v>
      </c>
      <c r="I567" s="598">
        <v>25918</v>
      </c>
      <c r="J567" s="598">
        <v>43821</v>
      </c>
      <c r="K567" s="598">
        <v>80534</v>
      </c>
      <c r="L567"/>
    </row>
    <row r="568" spans="2:12" ht="15">
      <c r="B568" s="611" t="s">
        <v>218</v>
      </c>
      <c r="C568" s="596">
        <v>147058</v>
      </c>
      <c r="D568" s="596">
        <v>4501</v>
      </c>
      <c r="E568" s="597">
        <v>2298</v>
      </c>
      <c r="F568" s="597">
        <v>1927</v>
      </c>
      <c r="G568" s="596">
        <v>276</v>
      </c>
      <c r="H568" s="596">
        <v>142557</v>
      </c>
      <c r="I568" s="596">
        <v>23715</v>
      </c>
      <c r="J568" s="596">
        <v>40827</v>
      </c>
      <c r="K568" s="596">
        <v>78015</v>
      </c>
      <c r="L568"/>
    </row>
    <row r="569" spans="2:12" ht="15">
      <c r="B569" s="611" t="s">
        <v>219</v>
      </c>
      <c r="C569" s="596">
        <v>161636</v>
      </c>
      <c r="D569" s="612">
        <v>4146</v>
      </c>
      <c r="E569" s="480">
        <v>2119</v>
      </c>
      <c r="F569" s="482">
        <v>1793</v>
      </c>
      <c r="G569" s="482">
        <v>234</v>
      </c>
      <c r="H569" s="612">
        <v>157490</v>
      </c>
      <c r="I569" s="480">
        <v>27516</v>
      </c>
      <c r="J569" s="480">
        <v>43584</v>
      </c>
      <c r="K569" s="482">
        <v>86390</v>
      </c>
      <c r="L569"/>
    </row>
    <row r="570" spans="2:12" ht="15">
      <c r="B570" s="611" t="s">
        <v>220</v>
      </c>
      <c r="C570" s="596">
        <v>148239</v>
      </c>
      <c r="D570" s="596">
        <v>3808</v>
      </c>
      <c r="E570" s="597">
        <v>1579</v>
      </c>
      <c r="F570" s="597">
        <v>1924</v>
      </c>
      <c r="G570" s="596">
        <v>305</v>
      </c>
      <c r="H570" s="596">
        <v>144431</v>
      </c>
      <c r="I570" s="596">
        <v>25807</v>
      </c>
      <c r="J570" s="596">
        <v>41213</v>
      </c>
      <c r="K570" s="596">
        <v>77411</v>
      </c>
      <c r="L570"/>
    </row>
    <row r="571" spans="2:12" ht="15">
      <c r="B571" s="611" t="s">
        <v>221</v>
      </c>
      <c r="C571" s="596">
        <v>164233</v>
      </c>
      <c r="D571" s="591">
        <v>4006</v>
      </c>
      <c r="E571" s="598">
        <v>1618</v>
      </c>
      <c r="F571" s="599">
        <v>2184</v>
      </c>
      <c r="G571" s="599">
        <v>204</v>
      </c>
      <c r="H571" s="596">
        <v>160227</v>
      </c>
      <c r="I571" s="598">
        <v>29167</v>
      </c>
      <c r="J571" s="598">
        <v>48974</v>
      </c>
      <c r="K571" s="598">
        <v>82086</v>
      </c>
      <c r="L571"/>
    </row>
    <row r="572" spans="2:12" ht="15">
      <c r="B572" s="611" t="s">
        <v>222</v>
      </c>
      <c r="C572" s="596">
        <v>158429</v>
      </c>
      <c r="D572" s="591">
        <v>4264</v>
      </c>
      <c r="E572" s="598">
        <v>1814</v>
      </c>
      <c r="F572" s="598">
        <v>2211</v>
      </c>
      <c r="G572" s="599">
        <v>239</v>
      </c>
      <c r="H572" s="596">
        <v>154165</v>
      </c>
      <c r="I572" s="598">
        <v>23293</v>
      </c>
      <c r="J572" s="598">
        <v>45921</v>
      </c>
      <c r="K572" s="598">
        <v>84951</v>
      </c>
      <c r="L572"/>
    </row>
    <row r="573" spans="2:12" ht="15">
      <c r="B573" s="611" t="s">
        <v>223</v>
      </c>
      <c r="C573" s="596">
        <v>165011</v>
      </c>
      <c r="D573" s="596">
        <v>4401</v>
      </c>
      <c r="E573" s="597">
        <v>1788</v>
      </c>
      <c r="F573" s="597">
        <v>2285</v>
      </c>
      <c r="G573" s="596">
        <v>328</v>
      </c>
      <c r="H573" s="596">
        <v>160610</v>
      </c>
      <c r="I573" s="596">
        <v>25702</v>
      </c>
      <c r="J573" s="596">
        <v>48609</v>
      </c>
      <c r="K573" s="596">
        <v>86299</v>
      </c>
      <c r="L573"/>
    </row>
    <row r="574" spans="2:12" ht="15">
      <c r="B574" s="611" t="s">
        <v>224</v>
      </c>
      <c r="C574" s="596">
        <v>175970</v>
      </c>
      <c r="D574" s="591">
        <v>4827</v>
      </c>
      <c r="E574" s="598">
        <v>1922</v>
      </c>
      <c r="F574" s="598">
        <v>2405</v>
      </c>
      <c r="G574" s="598">
        <v>500</v>
      </c>
      <c r="H574" s="597">
        <v>171143</v>
      </c>
      <c r="I574" s="598">
        <v>28318</v>
      </c>
      <c r="J574" s="598">
        <v>60364</v>
      </c>
      <c r="K574" s="598">
        <v>82461</v>
      </c>
      <c r="L574"/>
    </row>
    <row r="575" spans="2:12" ht="15">
      <c r="B575" s="613" t="s">
        <v>225</v>
      </c>
      <c r="C575" s="596">
        <v>158698</v>
      </c>
      <c r="D575" s="598">
        <v>4572</v>
      </c>
      <c r="E575" s="598">
        <v>1754</v>
      </c>
      <c r="F575" s="598">
        <v>2398</v>
      </c>
      <c r="G575" s="598">
        <v>420</v>
      </c>
      <c r="H575" s="598">
        <v>154126</v>
      </c>
      <c r="I575" s="598">
        <v>24642</v>
      </c>
      <c r="J575" s="598">
        <v>50394</v>
      </c>
      <c r="K575" s="598">
        <v>79090</v>
      </c>
      <c r="L575"/>
    </row>
    <row r="576" spans="2:12" ht="15">
      <c r="B576" s="613" t="s">
        <v>226</v>
      </c>
      <c r="C576" s="596">
        <v>143199</v>
      </c>
      <c r="D576" s="598">
        <v>4050</v>
      </c>
      <c r="E576" s="598">
        <v>1792</v>
      </c>
      <c r="F576" s="598">
        <v>1951</v>
      </c>
      <c r="G576" s="598">
        <v>307</v>
      </c>
      <c r="H576" s="598">
        <v>139149</v>
      </c>
      <c r="I576" s="598">
        <v>22028</v>
      </c>
      <c r="J576" s="598">
        <v>43577</v>
      </c>
      <c r="K576" s="598">
        <v>73544</v>
      </c>
      <c r="L576"/>
    </row>
    <row r="577" spans="2:12" ht="15">
      <c r="B577" s="614"/>
      <c r="C577" s="597"/>
      <c r="D577" s="597"/>
      <c r="E577" s="597"/>
      <c r="F577" s="597"/>
      <c r="G577" s="597"/>
      <c r="H577" s="597"/>
      <c r="I577" s="597"/>
      <c r="J577" s="597"/>
      <c r="K577" s="597"/>
      <c r="L577"/>
    </row>
    <row r="578" spans="2:12" ht="12.75">
      <c r="B578" s="615">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708" t="s">
        <v>239</v>
      </c>
      <c r="D580" s="1708"/>
      <c r="E580" s="1708"/>
      <c r="F580" s="1708"/>
      <c r="G580" s="1708"/>
      <c r="H580" s="1708"/>
      <c r="I580" s="1708"/>
      <c r="J580" s="1708"/>
      <c r="K580" s="1708"/>
      <c r="L580"/>
    </row>
    <row r="581" spans="2:12" ht="12.75">
      <c r="B581" s="503"/>
      <c r="C581" s="509"/>
      <c r="D581" s="509"/>
      <c r="E581" s="509"/>
      <c r="F581" s="509"/>
      <c r="G581" s="509"/>
      <c r="H581" s="509"/>
      <c r="I581" s="509"/>
      <c r="J581" s="509"/>
      <c r="K581" s="509"/>
      <c r="L581"/>
    </row>
    <row r="582" spans="2:12" ht="12.75">
      <c r="B582" s="616"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16"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16"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16"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16"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16"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16"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16"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16"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16"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16"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16"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15">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11" t="s">
        <v>203</v>
      </c>
      <c r="C597" s="1713" t="s">
        <v>18</v>
      </c>
      <c r="D597" s="1713" t="s">
        <v>204</v>
      </c>
      <c r="E597" s="1715" t="s">
        <v>205</v>
      </c>
      <c r="F597" s="1716"/>
      <c r="G597" s="1717"/>
      <c r="H597" s="1718" t="s">
        <v>206</v>
      </c>
      <c r="I597" s="1720" t="s">
        <v>207</v>
      </c>
      <c r="J597" s="1721"/>
      <c r="K597" s="1721"/>
      <c r="L597"/>
    </row>
    <row r="598" spans="2:12" ht="12.75" customHeight="1">
      <c r="B598" s="1712"/>
      <c r="C598" s="1714"/>
      <c r="D598" s="1714"/>
      <c r="E598" s="1722" t="s">
        <v>244</v>
      </c>
      <c r="F598" s="1713" t="s">
        <v>245</v>
      </c>
      <c r="G598" s="1713" t="s">
        <v>246</v>
      </c>
      <c r="H598" s="1719"/>
      <c r="I598" s="1722" t="s">
        <v>211</v>
      </c>
      <c r="J598" s="1722" t="s">
        <v>20</v>
      </c>
      <c r="K598" s="1713" t="s">
        <v>212</v>
      </c>
      <c r="L598"/>
    </row>
    <row r="599" spans="2:12" ht="12.75" customHeight="1">
      <c r="B599" s="1712"/>
      <c r="C599" s="1714"/>
      <c r="D599" s="1714"/>
      <c r="E599" s="1723"/>
      <c r="F599" s="1714"/>
      <c r="G599" s="1714"/>
      <c r="H599" s="1719"/>
      <c r="I599" s="1724"/>
      <c r="J599" s="1724"/>
      <c r="K599" s="1725"/>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708" t="s">
        <v>240</v>
      </c>
      <c r="D602" s="1708"/>
      <c r="E602" s="1708"/>
      <c r="F602" s="1708"/>
      <c r="G602" s="1708"/>
      <c r="H602" s="1708"/>
      <c r="I602" s="1708"/>
      <c r="J602" s="1708"/>
      <c r="K602" s="1708"/>
      <c r="L602"/>
    </row>
    <row r="603" spans="2:12" ht="12.75">
      <c r="B603" s="3"/>
      <c r="C603" s="514"/>
      <c r="D603" s="514"/>
      <c r="E603" s="514"/>
      <c r="F603" s="514"/>
      <c r="G603" s="514"/>
      <c r="H603" s="514"/>
      <c r="I603" s="514"/>
      <c r="J603" s="514"/>
      <c r="K603" s="514"/>
      <c r="L603"/>
    </row>
    <row r="604" spans="2:12" ht="12.75">
      <c r="B604" s="616"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16"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16"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16"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16"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16"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16"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16"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16"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16"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16"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16"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16"/>
      <c r="C616" s="516"/>
      <c r="D616" s="517"/>
      <c r="E616" s="518"/>
      <c r="F616" s="518"/>
      <c r="G616" s="518"/>
      <c r="H616" s="517"/>
      <c r="I616" s="518"/>
      <c r="J616" s="518"/>
      <c r="K616" s="518"/>
      <c r="L616"/>
    </row>
    <row r="617" spans="2:12" ht="12.75">
      <c r="B617" s="615">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36"/>
      <c r="G619" s="636"/>
      <c r="H619" s="636"/>
      <c r="I619" s="636"/>
      <c r="J619"/>
      <c r="K619"/>
      <c r="L619"/>
    </row>
    <row r="620" spans="2:12" ht="20.25" thickBot="1">
      <c r="B620"/>
      <c r="C620"/>
      <c r="D620"/>
      <c r="E620" s="637"/>
      <c r="F620" s="638" t="s">
        <v>241</v>
      </c>
      <c r="G620" s="638"/>
      <c r="H620" s="638"/>
      <c r="I620" s="638"/>
      <c r="J620" s="639"/>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39" t="s">
        <v>368</v>
      </c>
      <c r="C636" s="1739"/>
      <c r="D636" s="1739"/>
      <c r="E636" s="1739"/>
      <c r="F636" s="1739"/>
      <c r="G636" s="1739"/>
      <c r="H636" s="1739"/>
      <c r="I636" s="1739"/>
      <c r="J636" s="1739"/>
      <c r="K636" s="1739"/>
    </row>
    <row r="637" spans="2:12" ht="18.75" thickBot="1">
      <c r="B637" s="557"/>
      <c r="C637" s="557"/>
      <c r="D637" s="557"/>
      <c r="E637" s="557"/>
      <c r="F637" s="558" t="s">
        <v>202</v>
      </c>
      <c r="G637" s="557"/>
      <c r="H637" s="557"/>
      <c r="I637" s="557"/>
      <c r="J637" s="557"/>
      <c r="K637" s="557"/>
    </row>
    <row r="638" spans="2:12" ht="12.75" customHeight="1">
      <c r="B638" s="1740" t="s">
        <v>203</v>
      </c>
      <c r="C638" s="1741" t="s">
        <v>18</v>
      </c>
      <c r="D638" s="1741" t="s">
        <v>204</v>
      </c>
      <c r="E638" s="1746" t="s">
        <v>205</v>
      </c>
      <c r="F638" s="1747"/>
      <c r="G638" s="1748"/>
      <c r="H638" s="1749" t="s">
        <v>206</v>
      </c>
      <c r="I638" s="1746" t="s">
        <v>207</v>
      </c>
      <c r="J638" s="1747"/>
      <c r="K638" s="1750"/>
    </row>
    <row r="639" spans="2:12" ht="11.25" customHeight="1">
      <c r="B639" s="1730"/>
      <c r="C639" s="1714"/>
      <c r="D639" s="1714"/>
      <c r="E639" s="1722" t="s">
        <v>244</v>
      </c>
      <c r="F639" s="1713" t="s">
        <v>245</v>
      </c>
      <c r="G639" s="1713" t="s">
        <v>246</v>
      </c>
      <c r="H639" s="1719"/>
      <c r="I639" s="1722" t="s">
        <v>211</v>
      </c>
      <c r="J639" s="1722" t="s">
        <v>20</v>
      </c>
      <c r="K639" s="1732" t="s">
        <v>283</v>
      </c>
    </row>
    <row r="640" spans="2:12" ht="11.25" customHeight="1">
      <c r="B640" s="1730"/>
      <c r="C640" s="1714"/>
      <c r="D640" s="1714"/>
      <c r="E640" s="1723"/>
      <c r="F640" s="1714"/>
      <c r="G640" s="1714"/>
      <c r="H640" s="1719"/>
      <c r="I640" s="1723"/>
      <c r="J640" s="1723"/>
      <c r="K640" s="1733"/>
    </row>
    <row r="641" spans="2:11" ht="12.75">
      <c r="B641" s="659">
        <v>0</v>
      </c>
      <c r="C641" s="500">
        <v>1</v>
      </c>
      <c r="D641" s="500">
        <v>2</v>
      </c>
      <c r="E641" s="501">
        <v>3</v>
      </c>
      <c r="F641" s="501">
        <v>4</v>
      </c>
      <c r="G641" s="500">
        <v>5</v>
      </c>
      <c r="H641" s="500">
        <v>6</v>
      </c>
      <c r="I641" s="500">
        <v>7</v>
      </c>
      <c r="J641" s="500">
        <v>8</v>
      </c>
      <c r="K641" s="660">
        <v>9</v>
      </c>
    </row>
    <row r="642" spans="2:11" ht="12.75">
      <c r="B642" s="661"/>
      <c r="C642" s="503"/>
      <c r="D642" s="503"/>
      <c r="E642" s="503"/>
      <c r="F642" s="503"/>
      <c r="G642" s="503"/>
      <c r="H642" s="503"/>
      <c r="I642" s="503"/>
      <c r="J642" s="503"/>
      <c r="K642" s="662"/>
    </row>
    <row r="643" spans="2:11" ht="14.25">
      <c r="B643" s="663"/>
      <c r="C643" s="1709" t="s">
        <v>214</v>
      </c>
      <c r="D643" s="1709"/>
      <c r="E643" s="1709"/>
      <c r="F643" s="1709"/>
      <c r="G643" s="1709"/>
      <c r="H643" s="1709"/>
      <c r="I643" s="1709"/>
      <c r="J643" s="1709"/>
      <c r="K643" s="1710"/>
    </row>
    <row r="644" spans="2:11" ht="12.75">
      <c r="B644" s="661"/>
      <c r="C644" s="503"/>
      <c r="D644" s="503"/>
      <c r="E644" s="503"/>
      <c r="F644" s="503"/>
      <c r="G644" s="503"/>
      <c r="H644" s="503"/>
      <c r="I644" s="503"/>
      <c r="J644" s="503"/>
      <c r="K644" s="662"/>
    </row>
    <row r="645" spans="2:11" ht="12.75">
      <c r="B645" s="690" t="s">
        <v>215</v>
      </c>
      <c r="C645" s="676">
        <f>SUM(D645+H645)</f>
        <v>163247</v>
      </c>
      <c r="D645" s="676">
        <v>4183</v>
      </c>
      <c r="E645" s="676">
        <v>1936</v>
      </c>
      <c r="F645" s="676">
        <v>1878</v>
      </c>
      <c r="G645" s="676">
        <v>369</v>
      </c>
      <c r="H645" s="676">
        <v>159064</v>
      </c>
      <c r="I645" s="676">
        <v>25823</v>
      </c>
      <c r="J645" s="676">
        <v>47119</v>
      </c>
      <c r="K645" s="691">
        <v>86122</v>
      </c>
    </row>
    <row r="646" spans="2:11" ht="12.75">
      <c r="B646" s="690" t="s">
        <v>216</v>
      </c>
      <c r="C646" s="676">
        <f t="shared" ref="C646:C656" si="48">SUM(D646+H646)</f>
        <v>154797</v>
      </c>
      <c r="D646" s="676">
        <v>3855</v>
      </c>
      <c r="E646" s="676">
        <v>1652</v>
      </c>
      <c r="F646" s="676">
        <v>1884</v>
      </c>
      <c r="G646" s="676">
        <v>319</v>
      </c>
      <c r="H646" s="676">
        <v>150942</v>
      </c>
      <c r="I646" s="676">
        <v>24820</v>
      </c>
      <c r="J646" s="676">
        <v>41251</v>
      </c>
      <c r="K646" s="691">
        <v>84871</v>
      </c>
    </row>
    <row r="647" spans="2:11" ht="12.75">
      <c r="B647" s="690" t="s">
        <v>217</v>
      </c>
      <c r="C647" s="676">
        <f t="shared" si="48"/>
        <v>151453</v>
      </c>
      <c r="D647" s="678">
        <v>3672</v>
      </c>
      <c r="E647" s="678">
        <v>1511</v>
      </c>
      <c r="F647" s="678">
        <v>1781</v>
      </c>
      <c r="G647" s="679">
        <v>380</v>
      </c>
      <c r="H647" s="676">
        <v>147781</v>
      </c>
      <c r="I647" s="678">
        <v>22185</v>
      </c>
      <c r="J647" s="678">
        <v>39306</v>
      </c>
      <c r="K647" s="692">
        <v>86290</v>
      </c>
    </row>
    <row r="648" spans="2:11" ht="12.75">
      <c r="B648" s="690" t="s">
        <v>218</v>
      </c>
      <c r="C648" s="676">
        <f>SUM(D648+H648)</f>
        <v>123387</v>
      </c>
      <c r="D648" s="676">
        <v>2579</v>
      </c>
      <c r="E648" s="677">
        <v>1048</v>
      </c>
      <c r="F648" s="677">
        <v>1175</v>
      </c>
      <c r="G648" s="676">
        <v>356</v>
      </c>
      <c r="H648" s="676">
        <v>120808</v>
      </c>
      <c r="I648" s="676">
        <v>18805</v>
      </c>
      <c r="J648" s="676">
        <v>35098</v>
      </c>
      <c r="K648" s="691">
        <v>66905</v>
      </c>
    </row>
    <row r="649" spans="2:11" ht="12.75">
      <c r="B649" s="690" t="s">
        <v>219</v>
      </c>
      <c r="C649" s="676">
        <f>SUM(D649+H649)</f>
        <v>141955</v>
      </c>
      <c r="D649" s="529">
        <v>3254</v>
      </c>
      <c r="E649" s="681">
        <v>1374</v>
      </c>
      <c r="F649" s="671">
        <v>1580</v>
      </c>
      <c r="G649" s="671">
        <v>300</v>
      </c>
      <c r="H649" s="529">
        <v>138701</v>
      </c>
      <c r="I649" s="681">
        <v>23058</v>
      </c>
      <c r="J649" s="681">
        <v>36148</v>
      </c>
      <c r="K649" s="693">
        <v>79495</v>
      </c>
    </row>
    <row r="650" spans="2:11" ht="12.75">
      <c r="B650" s="690" t="s">
        <v>220</v>
      </c>
      <c r="C650" s="676">
        <f t="shared" si="48"/>
        <v>166759</v>
      </c>
      <c r="D650" s="676">
        <v>3740</v>
      </c>
      <c r="E650" s="677">
        <v>1503</v>
      </c>
      <c r="F650" s="677">
        <v>2000</v>
      </c>
      <c r="G650" s="676">
        <v>237</v>
      </c>
      <c r="H650" s="676">
        <v>163019</v>
      </c>
      <c r="I650" s="676">
        <v>27394</v>
      </c>
      <c r="J650" s="676">
        <v>41041</v>
      </c>
      <c r="K650" s="691">
        <v>94584</v>
      </c>
    </row>
    <row r="651" spans="2:11" ht="12.75">
      <c r="B651" s="690" t="s">
        <v>221</v>
      </c>
      <c r="C651" s="676">
        <f>SUM(D651+H651)</f>
        <v>176233</v>
      </c>
      <c r="D651" s="530">
        <v>4202</v>
      </c>
      <c r="E651" s="678">
        <v>1869</v>
      </c>
      <c r="F651" s="679">
        <v>2029</v>
      </c>
      <c r="G651" s="679">
        <v>304</v>
      </c>
      <c r="H651" s="676">
        <v>172031</v>
      </c>
      <c r="I651" s="678">
        <v>31264</v>
      </c>
      <c r="J651" s="678">
        <v>50784</v>
      </c>
      <c r="K651" s="692">
        <v>89983</v>
      </c>
    </row>
    <row r="652" spans="2:11" ht="12.75">
      <c r="B652" s="690" t="s">
        <v>222</v>
      </c>
      <c r="C652" s="676">
        <f t="shared" si="48"/>
        <v>151920</v>
      </c>
      <c r="D652" s="530">
        <v>4257</v>
      </c>
      <c r="E652" s="678">
        <v>1568</v>
      </c>
      <c r="F652" s="678">
        <v>2117</v>
      </c>
      <c r="G652" s="679">
        <v>572</v>
      </c>
      <c r="H652" s="676">
        <v>147663</v>
      </c>
      <c r="I652" s="678">
        <v>24922</v>
      </c>
      <c r="J652" s="678">
        <v>43850</v>
      </c>
      <c r="K652" s="692">
        <v>78891</v>
      </c>
    </row>
    <row r="653" spans="2:11" ht="12.75">
      <c r="B653" s="690" t="s">
        <v>223</v>
      </c>
      <c r="C653" s="676">
        <f t="shared" si="48"/>
        <v>168873</v>
      </c>
      <c r="D653" s="676">
        <v>4787</v>
      </c>
      <c r="E653" s="677">
        <v>2244</v>
      </c>
      <c r="F653" s="677">
        <v>2284</v>
      </c>
      <c r="G653" s="676">
        <v>259</v>
      </c>
      <c r="H653" s="676">
        <v>164086</v>
      </c>
      <c r="I653" s="676">
        <v>25977</v>
      </c>
      <c r="J653" s="676">
        <v>49066</v>
      </c>
      <c r="K653" s="691">
        <v>89043</v>
      </c>
    </row>
    <row r="654" spans="2:11" ht="12.75">
      <c r="B654" s="694" t="s">
        <v>224</v>
      </c>
      <c r="C654" s="676">
        <f>SUM(D654+H654)</f>
        <v>167227</v>
      </c>
      <c r="D654" s="530">
        <v>4810</v>
      </c>
      <c r="E654" s="678">
        <v>2454</v>
      </c>
      <c r="F654" s="678">
        <v>1999</v>
      </c>
      <c r="G654" s="678">
        <v>357</v>
      </c>
      <c r="H654" s="677">
        <v>162417</v>
      </c>
      <c r="I654" s="678">
        <v>27314</v>
      </c>
      <c r="J654" s="678">
        <v>55182</v>
      </c>
      <c r="K654" s="692">
        <v>79921</v>
      </c>
    </row>
    <row r="655" spans="2:11" ht="12.75">
      <c r="B655" s="695" t="s">
        <v>225</v>
      </c>
      <c r="C655" s="676">
        <f>SUM(D655+H655)</f>
        <v>137617</v>
      </c>
      <c r="D655" s="678">
        <v>3779</v>
      </c>
      <c r="E655" s="678">
        <v>1461</v>
      </c>
      <c r="F655" s="678">
        <v>1884</v>
      </c>
      <c r="G655" s="678">
        <v>434</v>
      </c>
      <c r="H655" s="678">
        <v>133838</v>
      </c>
      <c r="I655" s="678">
        <v>22269</v>
      </c>
      <c r="J655" s="678">
        <v>45841</v>
      </c>
      <c r="K655" s="692">
        <v>65728</v>
      </c>
    </row>
    <row r="656" spans="2:11" ht="12.75">
      <c r="B656" s="695" t="s">
        <v>226</v>
      </c>
      <c r="C656" s="676">
        <f t="shared" si="48"/>
        <v>149450</v>
      </c>
      <c r="D656" s="678">
        <v>4271</v>
      </c>
      <c r="E656" s="678">
        <v>1935</v>
      </c>
      <c r="F656" s="678">
        <v>1913</v>
      </c>
      <c r="G656" s="678">
        <v>423</v>
      </c>
      <c r="H656" s="678">
        <v>145179</v>
      </c>
      <c r="I656" s="678">
        <v>23304</v>
      </c>
      <c r="J656" s="678">
        <v>47671</v>
      </c>
      <c r="K656" s="692">
        <v>74204</v>
      </c>
    </row>
    <row r="657" spans="2:11" ht="15">
      <c r="B657" s="696"/>
      <c r="C657" s="677"/>
      <c r="D657" s="677"/>
      <c r="E657" s="677"/>
      <c r="F657" s="677"/>
      <c r="G657" s="677"/>
      <c r="H657" s="677"/>
      <c r="I657" s="677"/>
      <c r="J657" s="677"/>
      <c r="K657" s="697"/>
    </row>
    <row r="658" spans="2:11" ht="12.75">
      <c r="B658" s="698">
        <v>2020</v>
      </c>
      <c r="C658" s="670">
        <f t="shared" ref="C658:K658" si="49">SUM(C645:C656)</f>
        <v>1852918</v>
      </c>
      <c r="D658" s="670">
        <f>SUM(D645:D656)</f>
        <v>47389</v>
      </c>
      <c r="E658" s="670">
        <f t="shared" si="49"/>
        <v>20555</v>
      </c>
      <c r="F658" s="670">
        <f t="shared" si="49"/>
        <v>22524</v>
      </c>
      <c r="G658" s="670">
        <f>SUM(G645:G656)</f>
        <v>4310</v>
      </c>
      <c r="H658" s="670">
        <f t="shared" si="49"/>
        <v>1805529</v>
      </c>
      <c r="I658" s="670">
        <f t="shared" si="49"/>
        <v>297135</v>
      </c>
      <c r="J658" s="670">
        <f t="shared" si="49"/>
        <v>532357</v>
      </c>
      <c r="K658" s="699">
        <f t="shared" si="49"/>
        <v>976037</v>
      </c>
    </row>
    <row r="659" spans="2:11" ht="12.75">
      <c r="B659" s="663"/>
      <c r="C659" s="664"/>
      <c r="D659" s="664"/>
      <c r="E659" s="664"/>
      <c r="F659" s="664"/>
      <c r="G659" s="664"/>
      <c r="H659" s="664"/>
      <c r="I659" s="664"/>
      <c r="J659" s="664"/>
      <c r="K659" s="700"/>
    </row>
    <row r="660" spans="2:11" ht="12.75">
      <c r="B660" s="663"/>
      <c r="C660" s="1708" t="s">
        <v>239</v>
      </c>
      <c r="D660" s="1708"/>
      <c r="E660" s="1708"/>
      <c r="F660" s="1708"/>
      <c r="G660" s="1708"/>
      <c r="H660" s="1708"/>
      <c r="I660" s="1708"/>
      <c r="J660" s="1708"/>
      <c r="K660" s="1734"/>
    </row>
    <row r="661" spans="2:11" ht="12.75">
      <c r="B661" s="661"/>
      <c r="C661" s="664"/>
      <c r="D661" s="664"/>
      <c r="E661" s="664"/>
      <c r="F661" s="664"/>
      <c r="G661" s="664"/>
      <c r="H661" s="664"/>
      <c r="I661" s="664"/>
      <c r="J661" s="664"/>
      <c r="K661" s="700"/>
    </row>
    <row r="662" spans="2:11" ht="12.75">
      <c r="B662" s="701" t="s">
        <v>215</v>
      </c>
      <c r="C662" s="676">
        <f t="shared" ref="C662:C673" si="50">SUM(D662+H662)</f>
        <v>49960551</v>
      </c>
      <c r="D662" s="676">
        <v>235967</v>
      </c>
      <c r="E662" s="676">
        <v>69271</v>
      </c>
      <c r="F662" s="676">
        <v>111895</v>
      </c>
      <c r="G662" s="676">
        <v>54801</v>
      </c>
      <c r="H662" s="676">
        <v>49724584</v>
      </c>
      <c r="I662" s="676">
        <v>7150936</v>
      </c>
      <c r="J662" s="676">
        <v>13108259</v>
      </c>
      <c r="K662" s="691">
        <v>29465389</v>
      </c>
    </row>
    <row r="663" spans="2:11" ht="12.75">
      <c r="B663" s="701" t="s">
        <v>216</v>
      </c>
      <c r="C663" s="676">
        <f t="shared" si="50"/>
        <v>47617324</v>
      </c>
      <c r="D663" s="676">
        <v>208840</v>
      </c>
      <c r="E663" s="676">
        <v>57340</v>
      </c>
      <c r="F663" s="676">
        <v>107364</v>
      </c>
      <c r="G663" s="676">
        <v>44136</v>
      </c>
      <c r="H663" s="676">
        <v>47408484</v>
      </c>
      <c r="I663" s="676">
        <v>6893452</v>
      </c>
      <c r="J663" s="676">
        <v>11453223</v>
      </c>
      <c r="K663" s="691">
        <v>29061809</v>
      </c>
    </row>
    <row r="664" spans="2:11" ht="12.75">
      <c r="B664" s="701" t="s">
        <v>217</v>
      </c>
      <c r="C664" s="676">
        <f t="shared" si="50"/>
        <v>45810921</v>
      </c>
      <c r="D664" s="678">
        <v>212047</v>
      </c>
      <c r="E664" s="678">
        <v>52722</v>
      </c>
      <c r="F664" s="678">
        <v>104528</v>
      </c>
      <c r="G664" s="679">
        <v>54797</v>
      </c>
      <c r="H664" s="676">
        <v>45598874</v>
      </c>
      <c r="I664" s="678">
        <v>6206047</v>
      </c>
      <c r="J664" s="678">
        <v>10978459</v>
      </c>
      <c r="K664" s="692">
        <v>28414368</v>
      </c>
    </row>
    <row r="665" spans="2:11" ht="12.75">
      <c r="B665" s="701" t="s">
        <v>218</v>
      </c>
      <c r="C665" s="676">
        <f t="shared" si="50"/>
        <v>37947488</v>
      </c>
      <c r="D665" s="676">
        <v>152361</v>
      </c>
      <c r="E665" s="677">
        <v>38008</v>
      </c>
      <c r="F665" s="677">
        <v>67675</v>
      </c>
      <c r="G665" s="676">
        <v>46678</v>
      </c>
      <c r="H665" s="676">
        <v>37795127</v>
      </c>
      <c r="I665" s="676">
        <v>5250323</v>
      </c>
      <c r="J665" s="676">
        <v>9742524</v>
      </c>
      <c r="K665" s="691">
        <v>22802280</v>
      </c>
    </row>
    <row r="666" spans="2:11" ht="12.75">
      <c r="B666" s="701" t="s">
        <v>219</v>
      </c>
      <c r="C666" s="676">
        <f t="shared" si="50"/>
        <v>43850100</v>
      </c>
      <c r="D666" s="681">
        <v>182406</v>
      </c>
      <c r="E666" s="681">
        <v>49999</v>
      </c>
      <c r="F666" s="681">
        <v>89839</v>
      </c>
      <c r="G666" s="681">
        <v>42568</v>
      </c>
      <c r="H666" s="681">
        <v>43667694</v>
      </c>
      <c r="I666" s="681">
        <v>6427358</v>
      </c>
      <c r="J666" s="681">
        <v>9965046</v>
      </c>
      <c r="K666" s="693">
        <v>27275290</v>
      </c>
    </row>
    <row r="667" spans="2:11" ht="12.75">
      <c r="B667" s="701" t="s">
        <v>220</v>
      </c>
      <c r="C667" s="676">
        <f t="shared" si="50"/>
        <v>52025091</v>
      </c>
      <c r="D667" s="676">
        <v>205453</v>
      </c>
      <c r="E667" s="677">
        <v>52679</v>
      </c>
      <c r="F667" s="677">
        <v>121156</v>
      </c>
      <c r="G667" s="676">
        <v>31618</v>
      </c>
      <c r="H667" s="676">
        <v>51819638</v>
      </c>
      <c r="I667" s="676">
        <v>7514997</v>
      </c>
      <c r="J667" s="676">
        <v>11510571</v>
      </c>
      <c r="K667" s="691">
        <v>32794070</v>
      </c>
    </row>
    <row r="668" spans="2:11" ht="12.75">
      <c r="B668" s="701" t="s">
        <v>221</v>
      </c>
      <c r="C668" s="676">
        <f t="shared" si="50"/>
        <v>54051147</v>
      </c>
      <c r="D668" s="678">
        <v>228220</v>
      </c>
      <c r="E668" s="678">
        <v>67664</v>
      </c>
      <c r="F668" s="678">
        <v>124553</v>
      </c>
      <c r="G668" s="679">
        <v>36003</v>
      </c>
      <c r="H668" s="676">
        <v>53822927</v>
      </c>
      <c r="I668" s="678">
        <v>8725344</v>
      </c>
      <c r="J668" s="678">
        <v>14051630</v>
      </c>
      <c r="K668" s="692">
        <v>31045953</v>
      </c>
    </row>
    <row r="669" spans="2:11" ht="12.75">
      <c r="B669" s="701" t="s">
        <v>222</v>
      </c>
      <c r="C669" s="676">
        <f t="shared" si="50"/>
        <v>45879866</v>
      </c>
      <c r="D669" s="678">
        <v>235692</v>
      </c>
      <c r="E669" s="678">
        <v>57242</v>
      </c>
      <c r="F669" s="678">
        <v>115636</v>
      </c>
      <c r="G669" s="679">
        <v>62814</v>
      </c>
      <c r="H669" s="676">
        <v>45644174</v>
      </c>
      <c r="I669" s="678">
        <v>6814064</v>
      </c>
      <c r="J669" s="678">
        <v>12095543</v>
      </c>
      <c r="K669" s="692">
        <v>26734567</v>
      </c>
    </row>
    <row r="670" spans="2:11" ht="12.75">
      <c r="B670" s="701" t="s">
        <v>223</v>
      </c>
      <c r="C670" s="676">
        <f t="shared" si="50"/>
        <v>50006709</v>
      </c>
      <c r="D670" s="678">
        <v>255535</v>
      </c>
      <c r="E670" s="678">
        <v>81414</v>
      </c>
      <c r="F670" s="678">
        <v>142799</v>
      </c>
      <c r="G670" s="679">
        <v>31322</v>
      </c>
      <c r="H670" s="676">
        <v>49751174</v>
      </c>
      <c r="I670" s="678">
        <v>7098072</v>
      </c>
      <c r="J670" s="678">
        <v>13203179</v>
      </c>
      <c r="K670" s="692">
        <v>29449923</v>
      </c>
    </row>
    <row r="671" spans="2:11" ht="12.75">
      <c r="B671" s="701" t="s">
        <v>224</v>
      </c>
      <c r="C671" s="676">
        <f>SUM(D671+H671)</f>
        <v>49388258</v>
      </c>
      <c r="D671" s="678">
        <v>269010</v>
      </c>
      <c r="E671" s="678">
        <v>93543</v>
      </c>
      <c r="F671" s="678">
        <v>130959</v>
      </c>
      <c r="G671" s="678">
        <v>44508</v>
      </c>
      <c r="H671" s="677">
        <v>49119248</v>
      </c>
      <c r="I671" s="678">
        <v>7503226</v>
      </c>
      <c r="J671" s="678">
        <v>14927985</v>
      </c>
      <c r="K671" s="692">
        <v>26688037</v>
      </c>
    </row>
    <row r="672" spans="2:11" ht="12.75">
      <c r="B672" s="701" t="s">
        <v>225</v>
      </c>
      <c r="C672" s="676">
        <f>SUM(D672+H672)</f>
        <v>38901473</v>
      </c>
      <c r="D672" s="678">
        <v>222167</v>
      </c>
      <c r="E672" s="678">
        <v>52668</v>
      </c>
      <c r="F672" s="678">
        <v>117595</v>
      </c>
      <c r="G672" s="678">
        <v>51904</v>
      </c>
      <c r="H672" s="677">
        <v>38679306</v>
      </c>
      <c r="I672" s="678">
        <v>6116907</v>
      </c>
      <c r="J672" s="678">
        <v>12771724</v>
      </c>
      <c r="K672" s="692">
        <v>19790675</v>
      </c>
    </row>
    <row r="673" spans="2:14" ht="12.75">
      <c r="B673" s="701" t="s">
        <v>226</v>
      </c>
      <c r="C673" s="676">
        <f t="shared" si="50"/>
        <v>44379143</v>
      </c>
      <c r="D673" s="678">
        <v>235538</v>
      </c>
      <c r="E673" s="678">
        <v>68088</v>
      </c>
      <c r="F673" s="678">
        <v>114816</v>
      </c>
      <c r="G673" s="678">
        <v>52634</v>
      </c>
      <c r="H673" s="678">
        <v>44143605</v>
      </c>
      <c r="I673" s="678">
        <v>6396462</v>
      </c>
      <c r="J673" s="678">
        <v>13181865</v>
      </c>
      <c r="K673" s="692">
        <v>24565278</v>
      </c>
    </row>
    <row r="674" spans="2:14" ht="12.75">
      <c r="B674" s="663"/>
      <c r="C674" s="677"/>
      <c r="D674" s="677"/>
      <c r="E674" s="677"/>
      <c r="F674" s="677"/>
      <c r="G674" s="677"/>
      <c r="H674" s="677"/>
      <c r="I674" s="677"/>
      <c r="J674" s="677"/>
      <c r="K674" s="697"/>
    </row>
    <row r="675" spans="2:14" ht="12.75">
      <c r="B675" s="698">
        <v>2020</v>
      </c>
      <c r="C675" s="670">
        <f t="shared" ref="C675:K675" si="51">SUM(C662:C673)</f>
        <v>559818071</v>
      </c>
      <c r="D675" s="670">
        <f t="shared" si="51"/>
        <v>2643236</v>
      </c>
      <c r="E675" s="670">
        <f t="shared" si="51"/>
        <v>740638</v>
      </c>
      <c r="F675" s="670">
        <f t="shared" si="51"/>
        <v>1348815</v>
      </c>
      <c r="G675" s="670">
        <f t="shared" si="51"/>
        <v>553783</v>
      </c>
      <c r="H675" s="670">
        <f t="shared" si="51"/>
        <v>557174835</v>
      </c>
      <c r="I675" s="670">
        <f t="shared" si="51"/>
        <v>82097188</v>
      </c>
      <c r="J675" s="670">
        <f t="shared" si="51"/>
        <v>146990008</v>
      </c>
      <c r="K675" s="699">
        <f t="shared" si="51"/>
        <v>328087639</v>
      </c>
      <c r="N675" s="299" t="s">
        <v>414</v>
      </c>
    </row>
    <row r="676" spans="2:14" ht="12.75">
      <c r="B676" s="702"/>
      <c r="C676" s="665"/>
      <c r="D676" s="665"/>
      <c r="E676" s="665"/>
      <c r="F676" s="665"/>
      <c r="G676" s="665"/>
      <c r="H676" s="665"/>
      <c r="I676" s="665"/>
      <c r="J676" s="665"/>
      <c r="K676" s="703"/>
    </row>
    <row r="677" spans="2:14" ht="12.75" customHeight="1">
      <c r="B677" s="1735" t="s">
        <v>203</v>
      </c>
      <c r="C677" s="1713" t="s">
        <v>18</v>
      </c>
      <c r="D677" s="1713" t="s">
        <v>204</v>
      </c>
      <c r="E677" s="1715" t="s">
        <v>205</v>
      </c>
      <c r="F677" s="1716"/>
      <c r="G677" s="1717"/>
      <c r="H677" s="1718" t="s">
        <v>206</v>
      </c>
      <c r="I677" s="1720" t="s">
        <v>207</v>
      </c>
      <c r="J677" s="1721"/>
      <c r="K677" s="1737"/>
    </row>
    <row r="678" spans="2:14" ht="11.25" customHeight="1">
      <c r="B678" s="1736"/>
      <c r="C678" s="1714"/>
      <c r="D678" s="1714"/>
      <c r="E678" s="1722" t="s">
        <v>244</v>
      </c>
      <c r="F678" s="1713" t="s">
        <v>245</v>
      </c>
      <c r="G678" s="1713" t="s">
        <v>246</v>
      </c>
      <c r="H678" s="1719"/>
      <c r="I678" s="1722" t="s">
        <v>211</v>
      </c>
      <c r="J678" s="1722" t="s">
        <v>20</v>
      </c>
      <c r="K678" s="1732" t="s">
        <v>212</v>
      </c>
    </row>
    <row r="679" spans="2:14" ht="11.25" customHeight="1">
      <c r="B679" s="1736"/>
      <c r="C679" s="1714"/>
      <c r="D679" s="1714"/>
      <c r="E679" s="1723"/>
      <c r="F679" s="1714"/>
      <c r="G679" s="1714"/>
      <c r="H679" s="1719"/>
      <c r="I679" s="1724"/>
      <c r="J679" s="1724"/>
      <c r="K679" s="1738"/>
    </row>
    <row r="680" spans="2:14" ht="12.75">
      <c r="B680" s="659">
        <v>0</v>
      </c>
      <c r="C680" s="666">
        <v>1</v>
      </c>
      <c r="D680" s="666">
        <v>2</v>
      </c>
      <c r="E680" s="667">
        <v>3</v>
      </c>
      <c r="F680" s="667">
        <v>4</v>
      </c>
      <c r="G680" s="666">
        <v>5</v>
      </c>
      <c r="H680" s="666">
        <v>6</v>
      </c>
      <c r="I680" s="666">
        <v>7</v>
      </c>
      <c r="J680" s="666">
        <v>8</v>
      </c>
      <c r="K680" s="704">
        <v>9</v>
      </c>
    </row>
    <row r="681" spans="2:14" ht="12.75">
      <c r="B681" s="661"/>
      <c r="C681" s="664"/>
      <c r="D681" s="664"/>
      <c r="E681" s="664"/>
      <c r="F681" s="664"/>
      <c r="G681" s="664"/>
      <c r="H681" s="664"/>
      <c r="I681" s="664"/>
      <c r="J681" s="664"/>
      <c r="K681" s="700"/>
    </row>
    <row r="682" spans="2:14" ht="12.75">
      <c r="B682" s="663"/>
      <c r="C682" s="1708" t="s">
        <v>240</v>
      </c>
      <c r="D682" s="1708"/>
      <c r="E682" s="1708"/>
      <c r="F682" s="1708"/>
      <c r="G682" s="1708"/>
      <c r="H682" s="1708"/>
      <c r="I682" s="1708"/>
      <c r="J682" s="1708"/>
      <c r="K682" s="1734"/>
    </row>
    <row r="683" spans="2:14" ht="12.75">
      <c r="B683" s="663"/>
      <c r="C683" s="668"/>
      <c r="D683" s="668"/>
      <c r="E683" s="668"/>
      <c r="F683" s="668"/>
      <c r="G683" s="668"/>
      <c r="H683" s="668"/>
      <c r="I683" s="668"/>
      <c r="J683" s="668"/>
      <c r="K683" s="705"/>
    </row>
    <row r="684" spans="2:14" ht="12.75">
      <c r="B684" s="701" t="s">
        <v>215</v>
      </c>
      <c r="C684" s="676">
        <f>SUM(D684+H684)</f>
        <v>98406751</v>
      </c>
      <c r="D684" s="676">
        <v>415255</v>
      </c>
      <c r="E684" s="676">
        <v>121753</v>
      </c>
      <c r="F684" s="676">
        <v>197678</v>
      </c>
      <c r="G684" s="676">
        <v>95824</v>
      </c>
      <c r="H684" s="676">
        <v>97991496</v>
      </c>
      <c r="I684" s="676">
        <v>14011279</v>
      </c>
      <c r="J684" s="676">
        <v>27307209</v>
      </c>
      <c r="K684" s="691">
        <v>56673008</v>
      </c>
    </row>
    <row r="685" spans="2:14" ht="12.75">
      <c r="B685" s="701" t="s">
        <v>216</v>
      </c>
      <c r="C685" s="676">
        <f t="shared" ref="C685:C695" si="52">SUM(D685+H685)</f>
        <v>94273400</v>
      </c>
      <c r="D685" s="676">
        <v>371528</v>
      </c>
      <c r="E685" s="676">
        <v>101380</v>
      </c>
      <c r="F685" s="676">
        <v>190031</v>
      </c>
      <c r="G685" s="676">
        <v>80117</v>
      </c>
      <c r="H685" s="676">
        <v>93901872</v>
      </c>
      <c r="I685" s="676">
        <v>13706847</v>
      </c>
      <c r="J685" s="676">
        <v>24084327</v>
      </c>
      <c r="K685" s="691">
        <v>56110698</v>
      </c>
    </row>
    <row r="686" spans="2:14" ht="12.75">
      <c r="B686" s="701" t="s">
        <v>217</v>
      </c>
      <c r="C686" s="676">
        <f t="shared" si="52"/>
        <v>89717346</v>
      </c>
      <c r="D686" s="678">
        <v>372120</v>
      </c>
      <c r="E686" s="678">
        <v>93526</v>
      </c>
      <c r="F686" s="678">
        <v>183035</v>
      </c>
      <c r="G686" s="679">
        <v>95559</v>
      </c>
      <c r="H686" s="676">
        <v>89345226</v>
      </c>
      <c r="I686" s="678">
        <v>12115715</v>
      </c>
      <c r="J686" s="678">
        <v>22514649</v>
      </c>
      <c r="K686" s="692">
        <v>54714862</v>
      </c>
    </row>
    <row r="687" spans="2:14" ht="12.75">
      <c r="B687" s="701" t="s">
        <v>218</v>
      </c>
      <c r="C687" s="676">
        <f t="shared" si="52"/>
        <v>74393739</v>
      </c>
      <c r="D687" s="676">
        <v>265878</v>
      </c>
      <c r="E687" s="677">
        <v>66178</v>
      </c>
      <c r="F687" s="677">
        <v>117616</v>
      </c>
      <c r="G687" s="677">
        <v>82084</v>
      </c>
      <c r="H687" s="676">
        <v>74127861</v>
      </c>
      <c r="I687" s="677">
        <v>10308616</v>
      </c>
      <c r="J687" s="677">
        <v>20143556</v>
      </c>
      <c r="K687" s="697">
        <v>43675689</v>
      </c>
    </row>
    <row r="688" spans="2:14" ht="12.75">
      <c r="B688" s="701" t="s">
        <v>219</v>
      </c>
      <c r="C688" s="676">
        <f t="shared" si="52"/>
        <v>86208498</v>
      </c>
      <c r="D688" s="681">
        <v>319898</v>
      </c>
      <c r="E688" s="681">
        <v>87279</v>
      </c>
      <c r="F688" s="681">
        <v>156470</v>
      </c>
      <c r="G688" s="681">
        <v>76149</v>
      </c>
      <c r="H688" s="681">
        <v>85888600</v>
      </c>
      <c r="I688" s="681">
        <v>12659354</v>
      </c>
      <c r="J688" s="681">
        <v>20656790</v>
      </c>
      <c r="K688" s="693">
        <v>52572456</v>
      </c>
    </row>
    <row r="689" spans="2:12" ht="12.75">
      <c r="B689" s="701" t="s">
        <v>220</v>
      </c>
      <c r="C689" s="676">
        <f t="shared" si="52"/>
        <v>101889130</v>
      </c>
      <c r="D689" s="676">
        <v>360681</v>
      </c>
      <c r="E689" s="677">
        <v>93221</v>
      </c>
      <c r="F689" s="677">
        <v>211996</v>
      </c>
      <c r="G689" s="677">
        <v>55464</v>
      </c>
      <c r="H689" s="676">
        <v>101528449</v>
      </c>
      <c r="I689" s="677">
        <v>15174672</v>
      </c>
      <c r="J689" s="677">
        <v>23731496</v>
      </c>
      <c r="K689" s="697">
        <v>62622281</v>
      </c>
    </row>
    <row r="690" spans="2:12" ht="12.75">
      <c r="B690" s="701" t="s">
        <v>221</v>
      </c>
      <c r="C690" s="676">
        <f>SUM(D690+H690)</f>
        <v>105672362</v>
      </c>
      <c r="D690" s="678">
        <v>403511</v>
      </c>
      <c r="E690" s="678">
        <v>119182</v>
      </c>
      <c r="F690" s="678">
        <v>221232</v>
      </c>
      <c r="G690" s="679">
        <v>63097</v>
      </c>
      <c r="H690" s="676">
        <v>105268851</v>
      </c>
      <c r="I690" s="678">
        <v>17023118</v>
      </c>
      <c r="J690" s="678">
        <v>28928872</v>
      </c>
      <c r="K690" s="692">
        <v>59316861</v>
      </c>
    </row>
    <row r="691" spans="2:12" ht="12.75">
      <c r="B691" s="701" t="s">
        <v>222</v>
      </c>
      <c r="C691" s="676">
        <f>SUM(D691+H691)</f>
        <v>89888573</v>
      </c>
      <c r="D691" s="678">
        <v>413288</v>
      </c>
      <c r="E691" s="678">
        <v>100914</v>
      </c>
      <c r="F691" s="678">
        <v>202818</v>
      </c>
      <c r="G691" s="679">
        <v>109556</v>
      </c>
      <c r="H691" s="676">
        <v>89475285</v>
      </c>
      <c r="I691" s="678">
        <v>13419764</v>
      </c>
      <c r="J691" s="678">
        <v>24879574</v>
      </c>
      <c r="K691" s="692">
        <v>51175947</v>
      </c>
    </row>
    <row r="692" spans="2:12" ht="12.75">
      <c r="B692" s="701" t="s">
        <v>223</v>
      </c>
      <c r="C692" s="676">
        <f t="shared" si="52"/>
        <v>98776814</v>
      </c>
      <c r="D692" s="676">
        <v>449742</v>
      </c>
      <c r="E692" s="677">
        <v>142399</v>
      </c>
      <c r="F692" s="677">
        <v>252641</v>
      </c>
      <c r="G692" s="677">
        <v>54702</v>
      </c>
      <c r="H692" s="676">
        <v>98327072</v>
      </c>
      <c r="I692" s="677">
        <v>13985215</v>
      </c>
      <c r="J692" s="677">
        <v>27586425</v>
      </c>
      <c r="K692" s="697">
        <v>56755432</v>
      </c>
    </row>
    <row r="693" spans="2:12" ht="12.75">
      <c r="B693" s="701" t="s">
        <v>224</v>
      </c>
      <c r="C693" s="676">
        <f t="shared" si="52"/>
        <v>97774164</v>
      </c>
      <c r="D693" s="678">
        <v>478145</v>
      </c>
      <c r="E693" s="678">
        <v>164762</v>
      </c>
      <c r="F693" s="678">
        <v>235023</v>
      </c>
      <c r="G693" s="678">
        <v>78360</v>
      </c>
      <c r="H693" s="677">
        <v>97296019</v>
      </c>
      <c r="I693" s="678">
        <v>14828737</v>
      </c>
      <c r="J693" s="678">
        <v>31240799</v>
      </c>
      <c r="K693" s="692">
        <v>51226483</v>
      </c>
    </row>
    <row r="694" spans="2:12" ht="12.75">
      <c r="B694" s="701" t="s">
        <v>225</v>
      </c>
      <c r="C694" s="676">
        <f t="shared" si="52"/>
        <v>81593253</v>
      </c>
      <c r="D694" s="678">
        <v>392463</v>
      </c>
      <c r="E694" s="678">
        <v>92244</v>
      </c>
      <c r="F694" s="678">
        <v>209689</v>
      </c>
      <c r="G694" s="678">
        <v>90530</v>
      </c>
      <c r="H694" s="677">
        <v>81200790</v>
      </c>
      <c r="I694" s="678">
        <v>12068851</v>
      </c>
      <c r="J694" s="678">
        <v>26605968</v>
      </c>
      <c r="K694" s="692">
        <v>42525971</v>
      </c>
    </row>
    <row r="695" spans="2:12" ht="12.75">
      <c r="B695" s="701" t="s">
        <v>226</v>
      </c>
      <c r="C695" s="676">
        <f t="shared" si="52"/>
        <v>87937614</v>
      </c>
      <c r="D695" s="678">
        <v>416595</v>
      </c>
      <c r="E695" s="678">
        <v>118762</v>
      </c>
      <c r="F695" s="678">
        <v>204236</v>
      </c>
      <c r="G695" s="679">
        <v>93597</v>
      </c>
      <c r="H695" s="680">
        <v>87521019</v>
      </c>
      <c r="I695" s="678">
        <v>12604337</v>
      </c>
      <c r="J695" s="678">
        <v>27520655</v>
      </c>
      <c r="K695" s="692">
        <v>47396027</v>
      </c>
    </row>
    <row r="696" spans="2:12" ht="12.75">
      <c r="B696" s="701"/>
      <c r="C696" s="675"/>
      <c r="D696" s="672"/>
      <c r="E696" s="673"/>
      <c r="F696" s="673"/>
      <c r="G696" s="673"/>
      <c r="H696" s="672"/>
      <c r="I696" s="673"/>
      <c r="J696" s="673"/>
      <c r="K696" s="706"/>
    </row>
    <row r="697" spans="2:12" ht="12.75">
      <c r="B697" s="698">
        <v>2020</v>
      </c>
      <c r="C697" s="674">
        <f t="shared" ref="C697:K697" si="53">SUM(C684:C695)</f>
        <v>1106531644</v>
      </c>
      <c r="D697" s="674">
        <f t="shared" si="53"/>
        <v>4659104</v>
      </c>
      <c r="E697" s="674">
        <f t="shared" si="53"/>
        <v>1301600</v>
      </c>
      <c r="F697" s="674">
        <f t="shared" si="53"/>
        <v>2382465</v>
      </c>
      <c r="G697" s="674">
        <f t="shared" si="53"/>
        <v>975039</v>
      </c>
      <c r="H697" s="674">
        <f t="shared" si="53"/>
        <v>1101872540</v>
      </c>
      <c r="I697" s="674">
        <f t="shared" si="53"/>
        <v>161906505</v>
      </c>
      <c r="J697" s="674">
        <f t="shared" si="53"/>
        <v>305200320</v>
      </c>
      <c r="K697" s="707">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63"/>
      <c r="C700" s="669"/>
      <c r="D700" s="669"/>
      <c r="E700" s="708"/>
      <c r="F700" s="709" t="s">
        <v>241</v>
      </c>
      <c r="G700" s="709"/>
      <c r="H700" s="709"/>
      <c r="I700" s="709"/>
      <c r="J700" s="710"/>
      <c r="K700" s="711"/>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55">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56">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56">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56">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56">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56">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56">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56">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56">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56">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56">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58">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39" t="s">
        <v>415</v>
      </c>
      <c r="C715" s="1739"/>
      <c r="D715" s="1739"/>
      <c r="E715" s="1739"/>
      <c r="F715" s="1739"/>
      <c r="G715" s="1739"/>
      <c r="H715" s="1739"/>
      <c r="I715" s="1739"/>
      <c r="J715" s="1739"/>
      <c r="K715" s="1739"/>
      <c r="L715"/>
    </row>
    <row r="716" spans="2:12" ht="18.75" thickBot="1">
      <c r="B716" s="689"/>
      <c r="C716" s="689"/>
      <c r="D716" s="689"/>
      <c r="E716" s="689"/>
      <c r="F716" s="558" t="s">
        <v>202</v>
      </c>
      <c r="G716" s="689"/>
      <c r="H716" s="689"/>
      <c r="I716" s="689"/>
      <c r="J716" s="689"/>
      <c r="K716" s="689"/>
    </row>
    <row r="717" spans="2:12" ht="12.75" customHeight="1">
      <c r="B717" s="1740" t="s">
        <v>203</v>
      </c>
      <c r="C717" s="1741" t="s">
        <v>18</v>
      </c>
      <c r="D717" s="1741" t="s">
        <v>204</v>
      </c>
      <c r="E717" s="1742" t="s">
        <v>205</v>
      </c>
      <c r="F717" s="1743"/>
      <c r="G717" s="1744"/>
      <c r="H717" s="1741" t="s">
        <v>206</v>
      </c>
      <c r="I717" s="1742" t="s">
        <v>207</v>
      </c>
      <c r="J717" s="1743"/>
      <c r="K717" s="1745"/>
    </row>
    <row r="718" spans="2:12" ht="11.25" customHeight="1">
      <c r="B718" s="1730"/>
      <c r="C718" s="1714"/>
      <c r="D718" s="1714"/>
      <c r="E718" s="1723" t="s">
        <v>244</v>
      </c>
      <c r="F718" s="1714" t="s">
        <v>245</v>
      </c>
      <c r="G718" s="1714" t="s">
        <v>246</v>
      </c>
      <c r="H718" s="1714"/>
      <c r="I718" s="1723" t="s">
        <v>211</v>
      </c>
      <c r="J718" s="1723" t="s">
        <v>20</v>
      </c>
      <c r="K718" s="1733" t="s">
        <v>283</v>
      </c>
    </row>
    <row r="719" spans="2:12" ht="17.25" customHeight="1">
      <c r="B719" s="1730"/>
      <c r="C719" s="1714"/>
      <c r="D719" s="1714"/>
      <c r="E719" s="1723"/>
      <c r="F719" s="1714"/>
      <c r="G719" s="1714"/>
      <c r="H719" s="1714"/>
      <c r="I719" s="1723"/>
      <c r="J719" s="1723"/>
      <c r="K719" s="1733"/>
    </row>
    <row r="720" spans="2:12" ht="11.25" customHeight="1">
      <c r="B720" s="764">
        <v>0</v>
      </c>
      <c r="C720" s="528">
        <v>1</v>
      </c>
      <c r="D720" s="528">
        <v>2</v>
      </c>
      <c r="E720" s="765">
        <v>3</v>
      </c>
      <c r="F720" s="765">
        <v>4</v>
      </c>
      <c r="G720" s="528">
        <v>5</v>
      </c>
      <c r="H720" s="528">
        <v>6</v>
      </c>
      <c r="I720" s="528">
        <v>7</v>
      </c>
      <c r="J720" s="528">
        <v>8</v>
      </c>
      <c r="K720" s="766">
        <v>9</v>
      </c>
    </row>
    <row r="721" spans="2:11" ht="12.75">
      <c r="B721" s="661"/>
      <c r="C721" s="503"/>
      <c r="D721" s="503"/>
      <c r="E721" s="503"/>
      <c r="F721" s="503"/>
      <c r="G721" s="503"/>
      <c r="H721" s="503"/>
      <c r="I721" s="503"/>
      <c r="J721" s="503"/>
      <c r="K721" s="662"/>
    </row>
    <row r="722" spans="2:11" ht="14.25">
      <c r="B722" s="663"/>
      <c r="C722" s="1709" t="s">
        <v>214</v>
      </c>
      <c r="D722" s="1709"/>
      <c r="E722" s="1709"/>
      <c r="F722" s="1709"/>
      <c r="G722" s="1709"/>
      <c r="H722" s="1709"/>
      <c r="I722" s="1709"/>
      <c r="J722" s="1709"/>
      <c r="K722" s="1710"/>
    </row>
    <row r="723" spans="2:11" ht="12.75">
      <c r="B723" s="661"/>
      <c r="C723" s="503"/>
      <c r="D723" s="503"/>
      <c r="E723" s="503"/>
      <c r="F723" s="503"/>
      <c r="G723" s="503"/>
      <c r="H723" s="503"/>
      <c r="I723" s="503"/>
      <c r="J723" s="503"/>
      <c r="K723" s="662"/>
    </row>
    <row r="724" spans="2:11" ht="12.75">
      <c r="B724" s="690" t="s">
        <v>215</v>
      </c>
      <c r="C724" s="676">
        <f>SUM(D724+H724)</f>
        <v>131487</v>
      </c>
      <c r="D724" s="676">
        <v>4212</v>
      </c>
      <c r="E724" s="676">
        <v>1884</v>
      </c>
      <c r="F724" s="676">
        <v>1881</v>
      </c>
      <c r="G724" s="676">
        <v>447</v>
      </c>
      <c r="H724" s="676">
        <v>127275</v>
      </c>
      <c r="I724" s="676">
        <v>20665</v>
      </c>
      <c r="J724" s="676">
        <v>40603</v>
      </c>
      <c r="K724" s="691">
        <v>66007</v>
      </c>
    </row>
    <row r="725" spans="2:11" ht="12.75">
      <c r="B725" s="690" t="s">
        <v>216</v>
      </c>
      <c r="C725" s="676">
        <f t="shared" ref="C725:C735" si="64">SUM(D725+H725)</f>
        <v>139761</v>
      </c>
      <c r="D725" s="676">
        <v>4061</v>
      </c>
      <c r="E725" s="676">
        <v>2090</v>
      </c>
      <c r="F725" s="676">
        <v>1541</v>
      </c>
      <c r="G725" s="676">
        <v>430</v>
      </c>
      <c r="H725" s="676">
        <v>135700</v>
      </c>
      <c r="I725" s="676">
        <v>22172</v>
      </c>
      <c r="J725" s="676">
        <v>39787</v>
      </c>
      <c r="K725" s="691">
        <v>73741</v>
      </c>
    </row>
    <row r="726" spans="2:11" ht="12.75">
      <c r="B726" s="690" t="s">
        <v>217</v>
      </c>
      <c r="C726" s="676">
        <f t="shared" si="64"/>
        <v>169682</v>
      </c>
      <c r="D726" s="678">
        <v>5140</v>
      </c>
      <c r="E726" s="678">
        <v>2472</v>
      </c>
      <c r="F726" s="678">
        <v>2072</v>
      </c>
      <c r="G726" s="679">
        <v>596</v>
      </c>
      <c r="H726" s="676">
        <v>164542</v>
      </c>
      <c r="I726" s="678">
        <v>28740</v>
      </c>
      <c r="J726" s="678">
        <v>46840</v>
      </c>
      <c r="K726" s="692">
        <v>88962</v>
      </c>
    </row>
    <row r="727" spans="2:11" ht="12.75">
      <c r="B727" s="690" t="s">
        <v>218</v>
      </c>
      <c r="C727" s="676">
        <f>SUM(D727+H727)</f>
        <v>147812</v>
      </c>
      <c r="D727" s="676">
        <v>3534</v>
      </c>
      <c r="E727" s="677">
        <v>1611</v>
      </c>
      <c r="F727" s="677">
        <v>1644</v>
      </c>
      <c r="G727" s="676">
        <v>279</v>
      </c>
      <c r="H727" s="676">
        <v>144278</v>
      </c>
      <c r="I727" s="676">
        <v>24602</v>
      </c>
      <c r="J727" s="676">
        <v>37994</v>
      </c>
      <c r="K727" s="691">
        <v>81682</v>
      </c>
    </row>
    <row r="728" spans="2:11" ht="12.75">
      <c r="B728" s="690" t="s">
        <v>219</v>
      </c>
      <c r="C728" s="676">
        <f>SUM(D728+H728)</f>
        <v>152123</v>
      </c>
      <c r="D728" s="529">
        <v>3693</v>
      </c>
      <c r="E728" s="681">
        <v>1713</v>
      </c>
      <c r="F728" s="671">
        <v>1740</v>
      </c>
      <c r="G728" s="671">
        <v>240</v>
      </c>
      <c r="H728" s="529">
        <v>148430</v>
      </c>
      <c r="I728" s="681">
        <v>26209</v>
      </c>
      <c r="J728" s="681">
        <v>40210</v>
      </c>
      <c r="K728" s="693">
        <v>82011</v>
      </c>
    </row>
    <row r="729" spans="2:11" ht="12.75">
      <c r="B729" s="690" t="s">
        <v>220</v>
      </c>
      <c r="C729" s="676">
        <f t="shared" si="64"/>
        <v>166014</v>
      </c>
      <c r="D729" s="676">
        <v>4176</v>
      </c>
      <c r="E729" s="677">
        <v>1863</v>
      </c>
      <c r="F729" s="677">
        <v>1929</v>
      </c>
      <c r="G729" s="676">
        <v>384</v>
      </c>
      <c r="H729" s="676">
        <v>161838</v>
      </c>
      <c r="I729" s="676">
        <v>29003</v>
      </c>
      <c r="J729" s="676">
        <v>42927</v>
      </c>
      <c r="K729" s="691">
        <v>89908</v>
      </c>
    </row>
    <row r="730" spans="2:11" ht="12.75">
      <c r="B730" s="690" t="s">
        <v>221</v>
      </c>
      <c r="C730" s="676">
        <f>SUM(D730+H730)</f>
        <v>185533</v>
      </c>
      <c r="D730" s="530">
        <v>4807</v>
      </c>
      <c r="E730" s="678">
        <v>2536</v>
      </c>
      <c r="F730" s="679">
        <v>1934</v>
      </c>
      <c r="G730" s="679">
        <v>337</v>
      </c>
      <c r="H730" s="676">
        <v>180726</v>
      </c>
      <c r="I730" s="678">
        <v>29597</v>
      </c>
      <c r="J730" s="678">
        <v>50983</v>
      </c>
      <c r="K730" s="692">
        <v>100146</v>
      </c>
    </row>
    <row r="731" spans="2:11" ht="12.75">
      <c r="B731" s="690" t="s">
        <v>222</v>
      </c>
      <c r="C731" s="676">
        <f t="shared" si="64"/>
        <v>154946</v>
      </c>
      <c r="D731" s="530">
        <v>5163</v>
      </c>
      <c r="E731" s="678">
        <v>2773</v>
      </c>
      <c r="F731" s="678">
        <v>1809</v>
      </c>
      <c r="G731" s="679">
        <v>581</v>
      </c>
      <c r="H731" s="676">
        <v>149783</v>
      </c>
      <c r="I731" s="678">
        <v>24934</v>
      </c>
      <c r="J731" s="678">
        <v>46560</v>
      </c>
      <c r="K731" s="692">
        <v>78289</v>
      </c>
    </row>
    <row r="732" spans="2:11" ht="12.75">
      <c r="B732" s="690" t="s">
        <v>223</v>
      </c>
      <c r="C732" s="676">
        <f t="shared" si="64"/>
        <v>159994</v>
      </c>
      <c r="D732" s="676">
        <v>5157</v>
      </c>
      <c r="E732" s="677">
        <v>2557</v>
      </c>
      <c r="F732" s="677">
        <v>2220</v>
      </c>
      <c r="G732" s="676">
        <v>380</v>
      </c>
      <c r="H732" s="676">
        <v>154837</v>
      </c>
      <c r="I732" s="676">
        <v>27153</v>
      </c>
      <c r="J732" s="676">
        <v>50573</v>
      </c>
      <c r="K732" s="691">
        <v>77111</v>
      </c>
    </row>
    <row r="733" spans="2:11" ht="12.75">
      <c r="B733" s="694" t="s">
        <v>224</v>
      </c>
      <c r="C733" s="676">
        <f>SUM(D733+H733)</f>
        <v>157624</v>
      </c>
      <c r="D733" s="530">
        <v>4946</v>
      </c>
      <c r="E733" s="678">
        <v>2081</v>
      </c>
      <c r="F733" s="678">
        <v>2172</v>
      </c>
      <c r="G733" s="678">
        <v>693</v>
      </c>
      <c r="H733" s="677">
        <v>152678</v>
      </c>
      <c r="I733" s="678">
        <v>27404</v>
      </c>
      <c r="J733" s="678">
        <v>53995</v>
      </c>
      <c r="K733" s="692">
        <v>71279</v>
      </c>
    </row>
    <row r="734" spans="2:11" ht="12.75">
      <c r="B734" s="695" t="s">
        <v>225</v>
      </c>
      <c r="C734" s="676">
        <f>SUM(D734+H734)</f>
        <v>153027</v>
      </c>
      <c r="D734" s="678">
        <v>3583</v>
      </c>
      <c r="E734" s="678">
        <v>1512</v>
      </c>
      <c r="F734" s="678">
        <v>1540</v>
      </c>
      <c r="G734" s="678">
        <v>531</v>
      </c>
      <c r="H734" s="678">
        <v>149444</v>
      </c>
      <c r="I734" s="678">
        <v>26016</v>
      </c>
      <c r="J734" s="678">
        <v>53618</v>
      </c>
      <c r="K734" s="692">
        <v>69810</v>
      </c>
    </row>
    <row r="735" spans="2:11" ht="12.75">
      <c r="B735" s="695" t="s">
        <v>226</v>
      </c>
      <c r="C735" s="676">
        <f t="shared" si="64"/>
        <v>148481</v>
      </c>
      <c r="D735" s="678">
        <v>3581</v>
      </c>
      <c r="E735" s="678">
        <v>1769</v>
      </c>
      <c r="F735" s="678">
        <v>1378</v>
      </c>
      <c r="G735" s="678">
        <v>434</v>
      </c>
      <c r="H735" s="678">
        <v>144900</v>
      </c>
      <c r="I735" s="678">
        <v>24386</v>
      </c>
      <c r="J735" s="678">
        <v>51130</v>
      </c>
      <c r="K735" s="692">
        <v>69384</v>
      </c>
    </row>
    <row r="736" spans="2:11" ht="15">
      <c r="B736" s="696"/>
      <c r="C736" s="677"/>
      <c r="D736" s="677"/>
      <c r="E736" s="677"/>
      <c r="F736" s="677"/>
      <c r="G736" s="677"/>
      <c r="H736" s="677"/>
      <c r="I736" s="677"/>
      <c r="J736" s="677"/>
      <c r="K736" s="697"/>
    </row>
    <row r="737" spans="2:11" ht="12.75">
      <c r="B737" s="698">
        <v>2021</v>
      </c>
      <c r="C737" s="670">
        <f t="shared" ref="C737:K737" si="65">SUM(C724:C735)</f>
        <v>1866484</v>
      </c>
      <c r="D737" s="670">
        <f>SUM(D724:D735)</f>
        <v>52053</v>
      </c>
      <c r="E737" s="670">
        <f t="shared" si="65"/>
        <v>24861</v>
      </c>
      <c r="F737" s="670">
        <f t="shared" si="65"/>
        <v>21860</v>
      </c>
      <c r="G737" s="670">
        <f>SUM(G724:G735)</f>
        <v>5332</v>
      </c>
      <c r="H737" s="670">
        <f t="shared" si="65"/>
        <v>1814431</v>
      </c>
      <c r="I737" s="670">
        <f t="shared" si="65"/>
        <v>310881</v>
      </c>
      <c r="J737" s="670">
        <f t="shared" si="65"/>
        <v>555220</v>
      </c>
      <c r="K737" s="699">
        <f t="shared" si="65"/>
        <v>948330</v>
      </c>
    </row>
    <row r="738" spans="2:11" ht="12.75">
      <c r="B738" s="663"/>
      <c r="C738" s="664"/>
      <c r="D738" s="664"/>
      <c r="E738" s="664"/>
      <c r="F738" s="664"/>
      <c r="G738" s="664"/>
      <c r="H738" s="664"/>
      <c r="I738" s="664"/>
      <c r="J738" s="664"/>
      <c r="K738" s="700"/>
    </row>
    <row r="739" spans="2:11" ht="12.75">
      <c r="B739" s="663"/>
      <c r="C739" s="1708" t="s">
        <v>239</v>
      </c>
      <c r="D739" s="1708"/>
      <c r="E739" s="1708"/>
      <c r="F739" s="1708"/>
      <c r="G739" s="1708"/>
      <c r="H739" s="1708"/>
      <c r="I739" s="1708"/>
      <c r="J739" s="1708"/>
      <c r="K739" s="1734"/>
    </row>
    <row r="740" spans="2:11" ht="12.75">
      <c r="B740" s="661"/>
      <c r="C740" s="664"/>
      <c r="D740" s="664"/>
      <c r="E740" s="664"/>
      <c r="F740" s="664"/>
      <c r="G740" s="664"/>
      <c r="H740" s="664"/>
      <c r="I740" s="664"/>
      <c r="J740" s="664"/>
      <c r="K740" s="700"/>
    </row>
    <row r="741" spans="2:11" ht="12.75">
      <c r="B741" s="701" t="s">
        <v>215</v>
      </c>
      <c r="C741" s="676">
        <f t="shared" ref="C741:C752" si="66">SUM(D741+H741)</f>
        <v>39741341</v>
      </c>
      <c r="D741" s="676">
        <v>237362</v>
      </c>
      <c r="E741" s="676">
        <v>66223</v>
      </c>
      <c r="F741" s="676">
        <v>109472</v>
      </c>
      <c r="G741" s="676">
        <v>61667</v>
      </c>
      <c r="H741" s="676">
        <v>39503979</v>
      </c>
      <c r="I741" s="676">
        <v>5747629</v>
      </c>
      <c r="J741" s="676">
        <v>11340717</v>
      </c>
      <c r="K741" s="691">
        <v>22415633</v>
      </c>
    </row>
    <row r="742" spans="2:11" ht="12.75">
      <c r="B742" s="701" t="s">
        <v>216</v>
      </c>
      <c r="C742" s="676">
        <f t="shared" si="66"/>
        <v>42585604</v>
      </c>
      <c r="D742" s="676">
        <v>225646</v>
      </c>
      <c r="E742" s="676">
        <v>74893</v>
      </c>
      <c r="F742" s="676">
        <v>91386</v>
      </c>
      <c r="G742" s="676">
        <v>59367</v>
      </c>
      <c r="H742" s="676">
        <v>42359958</v>
      </c>
      <c r="I742" s="676">
        <v>6173809</v>
      </c>
      <c r="J742" s="676">
        <v>11233624</v>
      </c>
      <c r="K742" s="691">
        <v>24952525</v>
      </c>
    </row>
    <row r="743" spans="2:11" ht="12.75">
      <c r="B743" s="701" t="s">
        <v>217</v>
      </c>
      <c r="C743" s="676">
        <f t="shared" si="66"/>
        <v>51669516</v>
      </c>
      <c r="D743" s="678">
        <v>269170</v>
      </c>
      <c r="E743" s="678">
        <v>75705</v>
      </c>
      <c r="F743" s="678">
        <v>120949</v>
      </c>
      <c r="G743" s="679">
        <v>72516</v>
      </c>
      <c r="H743" s="676">
        <v>51400346</v>
      </c>
      <c r="I743" s="678">
        <v>8040952</v>
      </c>
      <c r="J743" s="678">
        <v>13263981</v>
      </c>
      <c r="K743" s="692">
        <v>30095413</v>
      </c>
    </row>
    <row r="744" spans="2:11" ht="12.75">
      <c r="B744" s="701" t="s">
        <v>218</v>
      </c>
      <c r="C744" s="676">
        <f t="shared" si="66"/>
        <v>46021458</v>
      </c>
      <c r="D744" s="676">
        <v>203453</v>
      </c>
      <c r="E744" s="677">
        <v>56947</v>
      </c>
      <c r="F744" s="677">
        <v>106856</v>
      </c>
      <c r="G744" s="676">
        <v>39650</v>
      </c>
      <c r="H744" s="676">
        <v>45818005</v>
      </c>
      <c r="I744" s="676">
        <v>6937605</v>
      </c>
      <c r="J744" s="676">
        <v>10743705</v>
      </c>
      <c r="K744" s="691">
        <v>28136695</v>
      </c>
    </row>
    <row r="745" spans="2:11" ht="12.75">
      <c r="B745" s="701" t="s">
        <v>219</v>
      </c>
      <c r="C745" s="676">
        <f t="shared" si="66"/>
        <v>46571427</v>
      </c>
      <c r="D745" s="681">
        <v>212169</v>
      </c>
      <c r="E745" s="681">
        <v>64706</v>
      </c>
      <c r="F745" s="681">
        <v>114698</v>
      </c>
      <c r="G745" s="681">
        <v>32765</v>
      </c>
      <c r="H745" s="681">
        <v>46359258</v>
      </c>
      <c r="I745" s="681">
        <v>7426484</v>
      </c>
      <c r="J745" s="681">
        <v>11153429</v>
      </c>
      <c r="K745" s="693">
        <v>27779345</v>
      </c>
    </row>
    <row r="746" spans="2:11" ht="12.75">
      <c r="B746" s="701" t="s">
        <v>220</v>
      </c>
      <c r="C746" s="676">
        <f t="shared" si="66"/>
        <v>50546758</v>
      </c>
      <c r="D746" s="676">
        <v>230190</v>
      </c>
      <c r="E746" s="677">
        <v>64238</v>
      </c>
      <c r="F746" s="677">
        <v>119347</v>
      </c>
      <c r="G746" s="676">
        <v>46605</v>
      </c>
      <c r="H746" s="676">
        <v>50316568</v>
      </c>
      <c r="I746" s="676">
        <v>8234522</v>
      </c>
      <c r="J746" s="676">
        <v>11657127</v>
      </c>
      <c r="K746" s="691">
        <v>30424919</v>
      </c>
    </row>
    <row r="747" spans="2:11" ht="12.75">
      <c r="B747" s="701" t="s">
        <v>221</v>
      </c>
      <c r="C747" s="676">
        <f t="shared" si="66"/>
        <v>49773277</v>
      </c>
      <c r="D747" s="678">
        <v>259662</v>
      </c>
      <c r="E747" s="678">
        <v>89587</v>
      </c>
      <c r="F747" s="678">
        <v>122756</v>
      </c>
      <c r="G747" s="679">
        <v>47319</v>
      </c>
      <c r="H747" s="676">
        <v>49513615</v>
      </c>
      <c r="I747" s="678">
        <v>8220789</v>
      </c>
      <c r="J747" s="678">
        <v>13988860</v>
      </c>
      <c r="K747" s="692">
        <v>27303966</v>
      </c>
    </row>
    <row r="748" spans="2:11" ht="12.75">
      <c r="B748" s="701" t="s">
        <v>222</v>
      </c>
      <c r="C748" s="676">
        <f t="shared" si="66"/>
        <v>46010365</v>
      </c>
      <c r="D748" s="678">
        <v>287087</v>
      </c>
      <c r="E748" s="678">
        <v>98165</v>
      </c>
      <c r="F748" s="678">
        <v>115259</v>
      </c>
      <c r="G748" s="679">
        <v>73663</v>
      </c>
      <c r="H748" s="676">
        <v>45723278</v>
      </c>
      <c r="I748" s="678">
        <v>6832506</v>
      </c>
      <c r="J748" s="678">
        <v>12656962</v>
      </c>
      <c r="K748" s="692">
        <v>26233810</v>
      </c>
    </row>
    <row r="749" spans="2:11" ht="12.75">
      <c r="B749" s="701" t="s">
        <v>223</v>
      </c>
      <c r="C749" s="676">
        <f t="shared" si="66"/>
        <v>47074285</v>
      </c>
      <c r="D749" s="678">
        <v>280407</v>
      </c>
      <c r="E749" s="678">
        <v>87972</v>
      </c>
      <c r="F749" s="678">
        <v>143839</v>
      </c>
      <c r="G749" s="679">
        <v>48596</v>
      </c>
      <c r="H749" s="676">
        <v>46793878</v>
      </c>
      <c r="I749" s="678">
        <v>7338139</v>
      </c>
      <c r="J749" s="678">
        <v>14008821</v>
      </c>
      <c r="K749" s="692">
        <v>25446918</v>
      </c>
    </row>
    <row r="750" spans="2:11" ht="12.75">
      <c r="B750" s="701" t="s">
        <v>224</v>
      </c>
      <c r="C750" s="676">
        <f>SUM(D750+H750)</f>
        <v>46072566</v>
      </c>
      <c r="D750" s="678">
        <v>285761</v>
      </c>
      <c r="E750" s="678">
        <v>72051</v>
      </c>
      <c r="F750" s="678">
        <v>119761</v>
      </c>
      <c r="G750" s="678">
        <v>93949</v>
      </c>
      <c r="H750" s="677">
        <v>45786805</v>
      </c>
      <c r="I750" s="678">
        <v>7425733</v>
      </c>
      <c r="J750" s="678">
        <v>15007067</v>
      </c>
      <c r="K750" s="692">
        <v>23354005</v>
      </c>
    </row>
    <row r="751" spans="2:11" ht="12.75">
      <c r="B751" s="701" t="s">
        <v>225</v>
      </c>
      <c r="C751" s="676">
        <f>SUM(D751+H751)</f>
        <v>45343150</v>
      </c>
      <c r="D751" s="678">
        <v>221738</v>
      </c>
      <c r="E751" s="678">
        <v>51591</v>
      </c>
      <c r="F751" s="678">
        <v>93040</v>
      </c>
      <c r="G751" s="678">
        <v>77107</v>
      </c>
      <c r="H751" s="677">
        <v>45121412</v>
      </c>
      <c r="I751" s="678">
        <v>7075285</v>
      </c>
      <c r="J751" s="678">
        <v>15101194</v>
      </c>
      <c r="K751" s="692">
        <v>22944933</v>
      </c>
    </row>
    <row r="752" spans="2:11" ht="12.75">
      <c r="B752" s="701" t="s">
        <v>226</v>
      </c>
      <c r="C752" s="676">
        <f t="shared" si="66"/>
        <v>44112072</v>
      </c>
      <c r="D752" s="678">
        <v>209996</v>
      </c>
      <c r="E752" s="678">
        <v>59984</v>
      </c>
      <c r="F752" s="678">
        <v>84647</v>
      </c>
      <c r="G752" s="678">
        <v>65365</v>
      </c>
      <c r="H752" s="678">
        <v>43902076</v>
      </c>
      <c r="I752" s="678">
        <v>6509276</v>
      </c>
      <c r="J752" s="678">
        <v>14526488</v>
      </c>
      <c r="K752" s="692">
        <v>22866312</v>
      </c>
    </row>
    <row r="753" spans="2:11" ht="12.75">
      <c r="B753" s="663"/>
      <c r="C753" s="677"/>
      <c r="D753" s="677"/>
      <c r="E753" s="677"/>
      <c r="F753" s="677"/>
      <c r="G753" s="677"/>
      <c r="H753" s="677"/>
      <c r="I753" s="677"/>
      <c r="J753" s="677"/>
      <c r="K753" s="697"/>
    </row>
    <row r="754" spans="2:11" ht="12.75">
      <c r="B754" s="698">
        <v>2021</v>
      </c>
      <c r="C754" s="670">
        <f t="shared" ref="C754:K754" si="67">SUM(C741:C752)</f>
        <v>555521819</v>
      </c>
      <c r="D754" s="670">
        <f t="shared" si="67"/>
        <v>2922641</v>
      </c>
      <c r="E754" s="670">
        <f t="shared" si="67"/>
        <v>862062</v>
      </c>
      <c r="F754" s="670">
        <f t="shared" si="67"/>
        <v>1342010</v>
      </c>
      <c r="G754" s="670">
        <f t="shared" si="67"/>
        <v>718569</v>
      </c>
      <c r="H754" s="670">
        <f t="shared" si="67"/>
        <v>552599178</v>
      </c>
      <c r="I754" s="670">
        <f t="shared" si="67"/>
        <v>85962729</v>
      </c>
      <c r="J754" s="670">
        <f t="shared" si="67"/>
        <v>154681975</v>
      </c>
      <c r="K754" s="699">
        <f t="shared" si="67"/>
        <v>311954474</v>
      </c>
    </row>
    <row r="755" spans="2:11" ht="12.75">
      <c r="B755" s="702"/>
      <c r="C755" s="665"/>
      <c r="D755" s="665"/>
      <c r="E755" s="665"/>
      <c r="F755" s="665"/>
      <c r="G755" s="665"/>
      <c r="H755" s="665"/>
      <c r="I755" s="665"/>
      <c r="J755" s="665"/>
      <c r="K755" s="703"/>
    </row>
    <row r="756" spans="2:11" ht="12.75" customHeight="1">
      <c r="B756" s="1735" t="s">
        <v>203</v>
      </c>
      <c r="C756" s="1713" t="s">
        <v>18</v>
      </c>
      <c r="D756" s="1713" t="s">
        <v>204</v>
      </c>
      <c r="E756" s="1715" t="s">
        <v>205</v>
      </c>
      <c r="F756" s="1716"/>
      <c r="G756" s="1717"/>
      <c r="H756" s="1718" t="s">
        <v>206</v>
      </c>
      <c r="I756" s="1720" t="s">
        <v>207</v>
      </c>
      <c r="J756" s="1721"/>
      <c r="K756" s="1737"/>
    </row>
    <row r="757" spans="2:11" ht="11.25" customHeight="1">
      <c r="B757" s="1736"/>
      <c r="C757" s="1714"/>
      <c r="D757" s="1714"/>
      <c r="E757" s="1722" t="s">
        <v>244</v>
      </c>
      <c r="F757" s="1713" t="s">
        <v>245</v>
      </c>
      <c r="G757" s="1713" t="s">
        <v>246</v>
      </c>
      <c r="H757" s="1719"/>
      <c r="I757" s="1722" t="s">
        <v>211</v>
      </c>
      <c r="J757" s="1722" t="s">
        <v>20</v>
      </c>
      <c r="K757" s="1732" t="s">
        <v>212</v>
      </c>
    </row>
    <row r="758" spans="2:11" ht="11.25" customHeight="1">
      <c r="B758" s="1736"/>
      <c r="C758" s="1714"/>
      <c r="D758" s="1714"/>
      <c r="E758" s="1723"/>
      <c r="F758" s="1714"/>
      <c r="G758" s="1714"/>
      <c r="H758" s="1719"/>
      <c r="I758" s="1724"/>
      <c r="J758" s="1724"/>
      <c r="K758" s="1738"/>
    </row>
    <row r="759" spans="2:11" ht="12.75">
      <c r="B759" s="659">
        <v>0</v>
      </c>
      <c r="C759" s="666">
        <v>1</v>
      </c>
      <c r="D759" s="666">
        <v>2</v>
      </c>
      <c r="E759" s="667">
        <v>3</v>
      </c>
      <c r="F759" s="667">
        <v>4</v>
      </c>
      <c r="G759" s="666">
        <v>5</v>
      </c>
      <c r="H759" s="666">
        <v>6</v>
      </c>
      <c r="I759" s="666">
        <v>7</v>
      </c>
      <c r="J759" s="666">
        <v>8</v>
      </c>
      <c r="K759" s="704">
        <v>9</v>
      </c>
    </row>
    <row r="760" spans="2:11" ht="12.75">
      <c r="B760" s="661"/>
      <c r="C760" s="664"/>
      <c r="D760" s="664"/>
      <c r="E760" s="664"/>
      <c r="F760" s="664"/>
      <c r="G760" s="664"/>
      <c r="H760" s="664"/>
      <c r="I760" s="664"/>
      <c r="J760" s="664"/>
      <c r="K760" s="700"/>
    </row>
    <row r="761" spans="2:11" ht="12.75">
      <c r="B761" s="663"/>
      <c r="C761" s="1708" t="s">
        <v>240</v>
      </c>
      <c r="D761" s="1708"/>
      <c r="E761" s="1708"/>
      <c r="F761" s="1708"/>
      <c r="G761" s="1708"/>
      <c r="H761" s="1708"/>
      <c r="I761" s="1708"/>
      <c r="J761" s="1708"/>
      <c r="K761" s="1734"/>
    </row>
    <row r="762" spans="2:11" ht="12.75">
      <c r="B762" s="663"/>
      <c r="C762" s="668"/>
      <c r="D762" s="668"/>
      <c r="E762" s="668"/>
      <c r="F762" s="668"/>
      <c r="G762" s="668"/>
      <c r="H762" s="668"/>
      <c r="I762" s="668"/>
      <c r="J762" s="668"/>
      <c r="K762" s="705"/>
    </row>
    <row r="763" spans="2:11" ht="12.75">
      <c r="B763" s="701" t="s">
        <v>215</v>
      </c>
      <c r="C763" s="676">
        <f>SUM(D763+H763)</f>
        <v>78109600</v>
      </c>
      <c r="D763" s="676">
        <v>415757</v>
      </c>
      <c r="E763" s="676">
        <v>115249</v>
      </c>
      <c r="F763" s="676">
        <v>192404</v>
      </c>
      <c r="G763" s="676">
        <v>108104</v>
      </c>
      <c r="H763" s="676">
        <v>77693843</v>
      </c>
      <c r="I763" s="676">
        <v>11243403</v>
      </c>
      <c r="J763" s="676">
        <v>23582450</v>
      </c>
      <c r="K763" s="691">
        <v>42867990</v>
      </c>
    </row>
    <row r="764" spans="2:11" ht="12.75">
      <c r="B764" s="701" t="s">
        <v>216</v>
      </c>
      <c r="C764" s="676">
        <f t="shared" ref="C764:C774" si="68">SUM(D764+H764)</f>
        <v>84091107</v>
      </c>
      <c r="D764" s="676">
        <v>393972</v>
      </c>
      <c r="E764" s="676">
        <v>130879</v>
      </c>
      <c r="F764" s="676">
        <v>159588</v>
      </c>
      <c r="G764" s="676">
        <v>103505</v>
      </c>
      <c r="H764" s="676">
        <v>83697135</v>
      </c>
      <c r="I764" s="676">
        <v>12177076</v>
      </c>
      <c r="J764" s="676">
        <v>23317616</v>
      </c>
      <c r="K764" s="691">
        <v>48202443</v>
      </c>
    </row>
    <row r="765" spans="2:11" ht="12.75">
      <c r="B765" s="701" t="s">
        <v>217</v>
      </c>
      <c r="C765" s="676">
        <f t="shared" si="68"/>
        <v>102461148</v>
      </c>
      <c r="D765" s="678">
        <v>472364</v>
      </c>
      <c r="E765" s="678">
        <v>133618</v>
      </c>
      <c r="F765" s="678">
        <v>212699</v>
      </c>
      <c r="G765" s="679">
        <v>126047</v>
      </c>
      <c r="H765" s="676">
        <v>101988784</v>
      </c>
      <c r="I765" s="678">
        <v>15849028</v>
      </c>
      <c r="J765" s="678">
        <v>27673719</v>
      </c>
      <c r="K765" s="692">
        <v>58466037</v>
      </c>
    </row>
    <row r="766" spans="2:11" ht="12.75">
      <c r="B766" s="701" t="s">
        <v>218</v>
      </c>
      <c r="C766" s="676">
        <f t="shared" si="68"/>
        <v>89783783</v>
      </c>
      <c r="D766" s="676">
        <v>360230</v>
      </c>
      <c r="E766" s="677">
        <v>100047</v>
      </c>
      <c r="F766" s="677">
        <v>192268</v>
      </c>
      <c r="G766" s="677">
        <v>67915</v>
      </c>
      <c r="H766" s="676">
        <v>89423553</v>
      </c>
      <c r="I766" s="677">
        <v>13563784</v>
      </c>
      <c r="J766" s="677">
        <v>22215821</v>
      </c>
      <c r="K766" s="697">
        <v>53643948</v>
      </c>
    </row>
    <row r="767" spans="2:11" ht="12.75">
      <c r="B767" s="701" t="s">
        <v>219</v>
      </c>
      <c r="C767" s="676">
        <f t="shared" si="68"/>
        <v>91368131</v>
      </c>
      <c r="D767" s="681">
        <v>376395</v>
      </c>
      <c r="E767" s="681">
        <v>114763</v>
      </c>
      <c r="F767" s="681">
        <v>205460</v>
      </c>
      <c r="G767" s="681">
        <v>56172</v>
      </c>
      <c r="H767" s="681">
        <v>90991736</v>
      </c>
      <c r="I767" s="681">
        <v>14560960</v>
      </c>
      <c r="J767" s="681">
        <v>23348822</v>
      </c>
      <c r="K767" s="693">
        <v>53081954</v>
      </c>
    </row>
    <row r="768" spans="2:11" ht="12.75">
      <c r="B768" s="701" t="s">
        <v>220</v>
      </c>
      <c r="C768" s="676">
        <f t="shared" si="68"/>
        <v>99584261</v>
      </c>
      <c r="D768" s="676">
        <v>409711</v>
      </c>
      <c r="E768" s="677">
        <v>113176</v>
      </c>
      <c r="F768" s="677">
        <v>212213</v>
      </c>
      <c r="G768" s="677">
        <v>84322</v>
      </c>
      <c r="H768" s="676">
        <v>99174550</v>
      </c>
      <c r="I768" s="677">
        <v>16143401</v>
      </c>
      <c r="J768" s="677">
        <v>24372903</v>
      </c>
      <c r="K768" s="697">
        <v>58658246</v>
      </c>
    </row>
    <row r="769" spans="2:11" ht="12.75">
      <c r="B769" s="701" t="s">
        <v>221</v>
      </c>
      <c r="C769" s="676">
        <f>SUM(D769+H769)</f>
        <v>97936639</v>
      </c>
      <c r="D769" s="678">
        <v>463172</v>
      </c>
      <c r="E769" s="678">
        <v>157219</v>
      </c>
      <c r="F769" s="678">
        <v>221210</v>
      </c>
      <c r="G769" s="679">
        <v>84743</v>
      </c>
      <c r="H769" s="676">
        <v>97473467</v>
      </c>
      <c r="I769" s="678">
        <v>16134948</v>
      </c>
      <c r="J769" s="678">
        <v>29010696</v>
      </c>
      <c r="K769" s="692">
        <v>52327823</v>
      </c>
    </row>
    <row r="770" spans="2:11" ht="12.75">
      <c r="B770" s="701" t="s">
        <v>222</v>
      </c>
      <c r="C770" s="676">
        <f>SUM(D770+H770)</f>
        <v>90347661</v>
      </c>
      <c r="D770" s="678">
        <v>506165</v>
      </c>
      <c r="E770" s="678">
        <v>172138</v>
      </c>
      <c r="F770" s="678">
        <v>205839</v>
      </c>
      <c r="G770" s="679">
        <v>128188</v>
      </c>
      <c r="H770" s="676">
        <v>89841496</v>
      </c>
      <c r="I770" s="678">
        <v>13379420</v>
      </c>
      <c r="J770" s="678">
        <v>26379670</v>
      </c>
      <c r="K770" s="692">
        <v>50082406</v>
      </c>
    </row>
    <row r="771" spans="2:11" ht="12.75">
      <c r="B771" s="701" t="s">
        <v>223</v>
      </c>
      <c r="C771" s="676">
        <f t="shared" si="68"/>
        <v>92736838</v>
      </c>
      <c r="D771" s="676">
        <v>498464</v>
      </c>
      <c r="E771" s="677">
        <v>155328</v>
      </c>
      <c r="F771" s="677">
        <v>258397</v>
      </c>
      <c r="G771" s="677">
        <v>84739</v>
      </c>
      <c r="H771" s="676">
        <v>92238374</v>
      </c>
      <c r="I771" s="677">
        <v>14500535</v>
      </c>
      <c r="J771" s="677">
        <v>28611254</v>
      </c>
      <c r="K771" s="697">
        <v>49126585</v>
      </c>
    </row>
    <row r="772" spans="2:11" ht="12.75">
      <c r="B772" s="701" t="s">
        <v>224</v>
      </c>
      <c r="C772" s="676">
        <f t="shared" si="68"/>
        <v>91063370</v>
      </c>
      <c r="D772" s="678">
        <v>499340</v>
      </c>
      <c r="E772" s="678">
        <v>126691</v>
      </c>
      <c r="F772" s="678">
        <v>209408</v>
      </c>
      <c r="G772" s="678">
        <v>163241</v>
      </c>
      <c r="H772" s="677">
        <v>90564030</v>
      </c>
      <c r="I772" s="678">
        <v>14582999</v>
      </c>
      <c r="J772" s="678">
        <v>30907506</v>
      </c>
      <c r="K772" s="692">
        <v>45073525</v>
      </c>
    </row>
    <row r="773" spans="2:11" ht="12.75">
      <c r="B773" s="701" t="s">
        <v>225</v>
      </c>
      <c r="C773" s="676">
        <f t="shared" si="68"/>
        <v>90002890</v>
      </c>
      <c r="D773" s="678">
        <v>388410</v>
      </c>
      <c r="E773" s="678">
        <v>91354</v>
      </c>
      <c r="F773" s="678">
        <v>162741</v>
      </c>
      <c r="G773" s="678">
        <v>134315</v>
      </c>
      <c r="H773" s="677">
        <v>89614480</v>
      </c>
      <c r="I773" s="678">
        <v>13880364</v>
      </c>
      <c r="J773" s="678">
        <v>31315926</v>
      </c>
      <c r="K773" s="692">
        <v>44418190</v>
      </c>
    </row>
    <row r="774" spans="2:11" ht="12.75">
      <c r="B774" s="701" t="s">
        <v>226</v>
      </c>
      <c r="C774" s="676">
        <f t="shared" si="68"/>
        <v>87779993</v>
      </c>
      <c r="D774" s="678">
        <v>372490</v>
      </c>
      <c r="E774" s="678">
        <v>106517</v>
      </c>
      <c r="F774" s="678">
        <v>149483</v>
      </c>
      <c r="G774" s="679">
        <v>116490</v>
      </c>
      <c r="H774" s="680">
        <v>87407503</v>
      </c>
      <c r="I774" s="678">
        <v>13264826</v>
      </c>
      <c r="J774" s="678">
        <v>29875108</v>
      </c>
      <c r="K774" s="692">
        <v>44267569</v>
      </c>
    </row>
    <row r="775" spans="2:11" ht="12.75">
      <c r="B775" s="701"/>
      <c r="C775" s="675"/>
      <c r="D775" s="672"/>
      <c r="E775" s="673"/>
      <c r="F775" s="673"/>
      <c r="G775" s="673"/>
      <c r="H775" s="672"/>
      <c r="I775" s="673"/>
      <c r="J775" s="673"/>
      <c r="K775" s="706"/>
    </row>
    <row r="776" spans="2:11" ht="12.75">
      <c r="B776" s="698">
        <v>2021</v>
      </c>
      <c r="C776" s="674">
        <f t="shared" ref="C776:K776" si="69">SUM(C763:C774)</f>
        <v>1095265421</v>
      </c>
      <c r="D776" s="674">
        <f t="shared" si="69"/>
        <v>5156470</v>
      </c>
      <c r="E776" s="674">
        <f t="shared" si="69"/>
        <v>1516979</v>
      </c>
      <c r="F776" s="674">
        <f t="shared" si="69"/>
        <v>2381710</v>
      </c>
      <c r="G776" s="674">
        <f t="shared" si="69"/>
        <v>1257781</v>
      </c>
      <c r="H776" s="674">
        <f t="shared" si="69"/>
        <v>1090108951</v>
      </c>
      <c r="I776" s="674">
        <f t="shared" si="69"/>
        <v>169280744</v>
      </c>
      <c r="J776" s="674">
        <f t="shared" si="69"/>
        <v>320611491</v>
      </c>
      <c r="K776" s="707">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63"/>
      <c r="C779" s="669"/>
      <c r="D779" s="669"/>
      <c r="E779" s="708"/>
      <c r="F779" s="709" t="s">
        <v>241</v>
      </c>
      <c r="G779" s="709"/>
      <c r="H779" s="709"/>
      <c r="I779" s="709"/>
      <c r="J779" s="710"/>
      <c r="K779" s="711"/>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56">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56">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56">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56">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56">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56">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56">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56">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56">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56">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56">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58">
        <f t="shared" si="78"/>
        <v>638.00831603827976</v>
      </c>
    </row>
    <row r="795" spans="2:11" ht="18">
      <c r="B795" s="1739" t="s">
        <v>476</v>
      </c>
      <c r="C795" s="1739"/>
      <c r="D795" s="1739"/>
      <c r="E795" s="1739"/>
      <c r="F795" s="1739"/>
      <c r="G795" s="1739"/>
      <c r="H795" s="1739"/>
      <c r="I795" s="1739"/>
      <c r="J795" s="1739"/>
      <c r="K795" s="1739"/>
    </row>
    <row r="796" spans="2:11" ht="18.75" thickBot="1">
      <c r="B796" s="787"/>
      <c r="C796" s="787"/>
      <c r="D796" s="787"/>
      <c r="E796" s="787"/>
      <c r="F796" s="558" t="s">
        <v>202</v>
      </c>
      <c r="G796" s="787"/>
      <c r="H796" s="787"/>
      <c r="I796" s="787"/>
      <c r="J796" s="787"/>
      <c r="K796" s="787"/>
    </row>
    <row r="797" spans="2:11" ht="12.75">
      <c r="B797" s="1740" t="s">
        <v>203</v>
      </c>
      <c r="C797" s="1741" t="s">
        <v>18</v>
      </c>
      <c r="D797" s="1741" t="s">
        <v>204</v>
      </c>
      <c r="E797" s="1742" t="s">
        <v>205</v>
      </c>
      <c r="F797" s="1743"/>
      <c r="G797" s="1744"/>
      <c r="H797" s="1741" t="s">
        <v>206</v>
      </c>
      <c r="I797" s="1742" t="s">
        <v>207</v>
      </c>
      <c r="J797" s="1743"/>
      <c r="K797" s="1745"/>
    </row>
    <row r="798" spans="2:11">
      <c r="B798" s="1730"/>
      <c r="C798" s="1714"/>
      <c r="D798" s="1714"/>
      <c r="E798" s="1723" t="s">
        <v>244</v>
      </c>
      <c r="F798" s="1714" t="s">
        <v>245</v>
      </c>
      <c r="G798" s="1714" t="s">
        <v>246</v>
      </c>
      <c r="H798" s="1714"/>
      <c r="I798" s="1723" t="s">
        <v>211</v>
      </c>
      <c r="J798" s="1723" t="s">
        <v>20</v>
      </c>
      <c r="K798" s="1733" t="s">
        <v>283</v>
      </c>
    </row>
    <row r="799" spans="2:11" ht="12" thickBot="1">
      <c r="B799" s="1813"/>
      <c r="C799" s="1814"/>
      <c r="D799" s="1814"/>
      <c r="E799" s="1815"/>
      <c r="F799" s="1814"/>
      <c r="G799" s="1814"/>
      <c r="H799" s="1814"/>
      <c r="I799" s="1815"/>
      <c r="J799" s="1815"/>
      <c r="K799" s="1816"/>
    </row>
    <row r="800" spans="2:11" ht="13.5" thickBot="1">
      <c r="B800" s="788">
        <v>0</v>
      </c>
      <c r="C800" s="789">
        <v>1</v>
      </c>
      <c r="D800" s="789">
        <v>2</v>
      </c>
      <c r="E800" s="790">
        <v>3</v>
      </c>
      <c r="F800" s="790">
        <v>4</v>
      </c>
      <c r="G800" s="789">
        <v>5</v>
      </c>
      <c r="H800" s="789">
        <v>6</v>
      </c>
      <c r="I800" s="789">
        <v>7</v>
      </c>
      <c r="J800" s="789">
        <v>8</v>
      </c>
      <c r="K800" s="791">
        <v>9</v>
      </c>
    </row>
    <row r="801" spans="2:11" ht="12.75">
      <c r="B801" s="661"/>
      <c r="C801" s="503"/>
      <c r="D801" s="503"/>
      <c r="E801" s="503"/>
      <c r="F801" s="503"/>
      <c r="G801" s="503"/>
      <c r="H801" s="503"/>
      <c r="I801" s="503"/>
      <c r="J801" s="503"/>
      <c r="K801" s="662"/>
    </row>
    <row r="802" spans="2:11" ht="14.25">
      <c r="B802" s="663"/>
      <c r="C802" s="1709" t="s">
        <v>214</v>
      </c>
      <c r="D802" s="1709"/>
      <c r="E802" s="1709"/>
      <c r="F802" s="1709"/>
      <c r="G802" s="1709"/>
      <c r="H802" s="1709"/>
      <c r="I802" s="1709"/>
      <c r="J802" s="1709"/>
      <c r="K802" s="1710"/>
    </row>
    <row r="803" spans="2:11" ht="12.75">
      <c r="B803" s="661"/>
      <c r="C803" s="503"/>
      <c r="D803" s="503"/>
      <c r="E803" s="503"/>
      <c r="F803" s="503"/>
      <c r="G803" s="503"/>
      <c r="H803" s="503"/>
      <c r="I803" s="503"/>
      <c r="J803" s="503"/>
      <c r="K803" s="662"/>
    </row>
    <row r="804" spans="2:11" ht="12.75">
      <c r="B804" s="690" t="s">
        <v>215</v>
      </c>
      <c r="C804" s="676">
        <f>SUM(D804+H804)</f>
        <v>136548</v>
      </c>
      <c r="D804" s="676">
        <v>3929</v>
      </c>
      <c r="E804" s="676">
        <v>1797</v>
      </c>
      <c r="F804" s="676">
        <v>1634</v>
      </c>
      <c r="G804" s="676">
        <v>498</v>
      </c>
      <c r="H804" s="676">
        <v>132619</v>
      </c>
      <c r="I804" s="676">
        <v>22626</v>
      </c>
      <c r="J804" s="676">
        <v>43264</v>
      </c>
      <c r="K804" s="691">
        <v>66729</v>
      </c>
    </row>
    <row r="805" spans="2:11" ht="12.75">
      <c r="B805" s="690" t="s">
        <v>216</v>
      </c>
      <c r="C805" s="676">
        <f t="shared" ref="C805:C815" si="79">SUM(D805+H805)</f>
        <v>145755</v>
      </c>
      <c r="D805" s="676">
        <v>3630</v>
      </c>
      <c r="E805" s="676">
        <v>1663</v>
      </c>
      <c r="F805" s="676">
        <v>1564</v>
      </c>
      <c r="G805" s="676">
        <v>403</v>
      </c>
      <c r="H805" s="676">
        <v>142125</v>
      </c>
      <c r="I805" s="676">
        <v>25418</v>
      </c>
      <c r="J805" s="676">
        <v>42207</v>
      </c>
      <c r="K805" s="691">
        <v>74500</v>
      </c>
    </row>
    <row r="806" spans="2:11" ht="12.75">
      <c r="B806" s="690" t="s">
        <v>217</v>
      </c>
      <c r="C806" s="676">
        <f t="shared" si="79"/>
        <v>171713</v>
      </c>
      <c r="D806" s="678">
        <v>3501</v>
      </c>
      <c r="E806" s="678">
        <v>1634</v>
      </c>
      <c r="F806" s="678">
        <v>1235</v>
      </c>
      <c r="G806" s="679">
        <v>632</v>
      </c>
      <c r="H806" s="676">
        <v>168212</v>
      </c>
      <c r="I806" s="678">
        <v>29512</v>
      </c>
      <c r="J806" s="678">
        <v>49145</v>
      </c>
      <c r="K806" s="692">
        <v>89555</v>
      </c>
    </row>
    <row r="807" spans="2:11" ht="12.75">
      <c r="B807" s="690" t="s">
        <v>218</v>
      </c>
      <c r="C807" s="676">
        <f>SUM(D807+H807)</f>
        <v>145602</v>
      </c>
      <c r="D807" s="676">
        <v>3291</v>
      </c>
      <c r="E807" s="677">
        <v>1621</v>
      </c>
      <c r="F807" s="677">
        <v>1390</v>
      </c>
      <c r="G807" s="676">
        <v>280</v>
      </c>
      <c r="H807" s="676">
        <v>142311</v>
      </c>
      <c r="I807" s="676">
        <v>25191</v>
      </c>
      <c r="J807" s="676">
        <v>41794</v>
      </c>
      <c r="K807" s="691">
        <v>75326</v>
      </c>
    </row>
    <row r="808" spans="2:11" ht="12.75">
      <c r="B808" s="690" t="s">
        <v>219</v>
      </c>
      <c r="C808" s="676">
        <f>SUM(D808+H808)</f>
        <v>150373</v>
      </c>
      <c r="D808" s="529">
        <v>2826</v>
      </c>
      <c r="E808" s="681">
        <v>1233</v>
      </c>
      <c r="F808" s="671">
        <v>1118</v>
      </c>
      <c r="G808" s="671">
        <v>475</v>
      </c>
      <c r="H808" s="529">
        <v>147547</v>
      </c>
      <c r="I808" s="681">
        <v>28306</v>
      </c>
      <c r="J808" s="681">
        <v>40535</v>
      </c>
      <c r="K808" s="693">
        <v>78706</v>
      </c>
    </row>
    <row r="809" spans="2:11" ht="12.75">
      <c r="B809" s="690" t="s">
        <v>220</v>
      </c>
      <c r="C809" s="676">
        <f t="shared" si="79"/>
        <v>157880</v>
      </c>
      <c r="D809" s="676">
        <v>3242</v>
      </c>
      <c r="E809" s="677">
        <v>1632</v>
      </c>
      <c r="F809" s="677">
        <v>1361</v>
      </c>
      <c r="G809" s="676">
        <v>249</v>
      </c>
      <c r="H809" s="676">
        <v>154638</v>
      </c>
      <c r="I809" s="676">
        <v>30478</v>
      </c>
      <c r="J809" s="676">
        <v>43813</v>
      </c>
      <c r="K809" s="691">
        <v>80347</v>
      </c>
    </row>
    <row r="810" spans="2:11" ht="12.75">
      <c r="B810" s="690" t="s">
        <v>221</v>
      </c>
      <c r="C810" s="676">
        <f>SUM(D810+H810)</f>
        <v>143062</v>
      </c>
      <c r="D810" s="530">
        <v>3380</v>
      </c>
      <c r="E810" s="678">
        <v>1705</v>
      </c>
      <c r="F810" s="679">
        <v>1237</v>
      </c>
      <c r="G810" s="679">
        <v>438</v>
      </c>
      <c r="H810" s="676">
        <v>139682</v>
      </c>
      <c r="I810" s="678">
        <v>26891</v>
      </c>
      <c r="J810" s="678">
        <v>45026</v>
      </c>
      <c r="K810" s="692">
        <v>67765</v>
      </c>
    </row>
    <row r="811" spans="2:11" ht="12.75">
      <c r="B811" s="690" t="s">
        <v>222</v>
      </c>
      <c r="C811" s="676">
        <f t="shared" si="79"/>
        <v>150735</v>
      </c>
      <c r="D811" s="530">
        <v>3542</v>
      </c>
      <c r="E811" s="678">
        <v>1475</v>
      </c>
      <c r="F811" s="678">
        <v>1669</v>
      </c>
      <c r="G811" s="679">
        <v>398</v>
      </c>
      <c r="H811" s="676">
        <v>147193</v>
      </c>
      <c r="I811" s="678">
        <v>24660</v>
      </c>
      <c r="J811" s="678">
        <v>45770</v>
      </c>
      <c r="K811" s="692">
        <v>76763</v>
      </c>
    </row>
    <row r="812" spans="2:11" ht="12.75">
      <c r="B812" s="690" t="s">
        <v>223</v>
      </c>
      <c r="C812" s="676">
        <f t="shared" si="79"/>
        <v>153716</v>
      </c>
      <c r="D812" s="676">
        <v>3971</v>
      </c>
      <c r="E812" s="677">
        <v>1882</v>
      </c>
      <c r="F812" s="677">
        <v>1766</v>
      </c>
      <c r="G812" s="676">
        <v>323</v>
      </c>
      <c r="H812" s="676">
        <v>149745</v>
      </c>
      <c r="I812" s="676">
        <v>26122</v>
      </c>
      <c r="J812" s="676">
        <v>51264</v>
      </c>
      <c r="K812" s="691">
        <v>72359</v>
      </c>
    </row>
    <row r="813" spans="2:11" ht="12.75">
      <c r="B813" s="694" t="s">
        <v>224</v>
      </c>
      <c r="C813" s="676">
        <f>SUM(D813+H813)</f>
        <v>141811</v>
      </c>
      <c r="D813" s="530">
        <v>3613</v>
      </c>
      <c r="E813" s="678">
        <v>1762</v>
      </c>
      <c r="F813" s="678">
        <v>1478</v>
      </c>
      <c r="G813" s="678">
        <v>373</v>
      </c>
      <c r="H813" s="677">
        <v>138198</v>
      </c>
      <c r="I813" s="678">
        <v>24782</v>
      </c>
      <c r="J813" s="678">
        <v>47887</v>
      </c>
      <c r="K813" s="692">
        <v>65529</v>
      </c>
    </row>
    <row r="814" spans="2:11" ht="12.75">
      <c r="B814" s="695" t="s">
        <v>225</v>
      </c>
      <c r="C814" s="676">
        <f>SUM(D814+H814)</f>
        <v>160182</v>
      </c>
      <c r="D814" s="678">
        <v>3525</v>
      </c>
      <c r="E814" s="678">
        <v>1413</v>
      </c>
      <c r="F814" s="678">
        <v>1694</v>
      </c>
      <c r="G814" s="678">
        <v>418</v>
      </c>
      <c r="H814" s="678">
        <v>156657</v>
      </c>
      <c r="I814" s="678">
        <v>26273</v>
      </c>
      <c r="J814" s="678">
        <v>53250</v>
      </c>
      <c r="K814" s="692">
        <v>77134</v>
      </c>
    </row>
    <row r="815" spans="2:11" ht="12.75">
      <c r="B815" s="695" t="s">
        <v>226</v>
      </c>
      <c r="C815" s="676">
        <f t="shared" si="79"/>
        <v>132948</v>
      </c>
      <c r="D815" s="678">
        <v>4099</v>
      </c>
      <c r="E815" s="678">
        <v>2454</v>
      </c>
      <c r="F815" s="678">
        <v>1331</v>
      </c>
      <c r="G815" s="678">
        <v>314</v>
      </c>
      <c r="H815" s="678">
        <v>128849</v>
      </c>
      <c r="I815" s="678">
        <v>23103</v>
      </c>
      <c r="J815" s="678">
        <v>43279</v>
      </c>
      <c r="K815" s="692">
        <v>62467</v>
      </c>
    </row>
    <row r="816" spans="2:11" ht="15">
      <c r="B816" s="696"/>
      <c r="C816" s="677"/>
      <c r="D816" s="677"/>
      <c r="E816" s="677"/>
      <c r="F816" s="677"/>
      <c r="G816" s="677"/>
      <c r="H816" s="677"/>
      <c r="I816" s="677"/>
      <c r="J816" s="677"/>
      <c r="K816" s="697"/>
    </row>
    <row r="817" spans="2:11" ht="12.75">
      <c r="B817" s="698">
        <v>2022</v>
      </c>
      <c r="C817" s="670">
        <f t="shared" ref="C817:K817" si="80">SUM(C804:C815)</f>
        <v>1790325</v>
      </c>
      <c r="D817" s="670">
        <f>SUM(D804:D815)</f>
        <v>42549</v>
      </c>
      <c r="E817" s="670">
        <f t="shared" si="80"/>
        <v>20271</v>
      </c>
      <c r="F817" s="670">
        <f t="shared" si="80"/>
        <v>17477</v>
      </c>
      <c r="G817" s="670">
        <f>SUM(G804:G815)</f>
        <v>4801</v>
      </c>
      <c r="H817" s="670">
        <f t="shared" si="80"/>
        <v>1747776</v>
      </c>
      <c r="I817" s="670">
        <f t="shared" si="80"/>
        <v>313362</v>
      </c>
      <c r="J817" s="670">
        <f t="shared" si="80"/>
        <v>547234</v>
      </c>
      <c r="K817" s="699">
        <f t="shared" si="80"/>
        <v>887180</v>
      </c>
    </row>
    <row r="818" spans="2:11" ht="12.75">
      <c r="B818" s="663"/>
      <c r="C818" s="664"/>
      <c r="D818" s="664"/>
      <c r="E818" s="664"/>
      <c r="F818" s="664"/>
      <c r="G818" s="664"/>
      <c r="H818" s="664"/>
      <c r="I818" s="664"/>
      <c r="J818" s="664"/>
      <c r="K818" s="700"/>
    </row>
    <row r="819" spans="2:11" ht="12.75">
      <c r="B819" s="663"/>
      <c r="C819" s="1708" t="s">
        <v>239</v>
      </c>
      <c r="D819" s="1708"/>
      <c r="E819" s="1708"/>
      <c r="F819" s="1708"/>
      <c r="G819" s="1708"/>
      <c r="H819" s="1708"/>
      <c r="I819" s="1708"/>
      <c r="J819" s="1708"/>
      <c r="K819" s="1734"/>
    </row>
    <row r="820" spans="2:11" ht="12.75">
      <c r="B820" s="661"/>
      <c r="C820" s="664"/>
      <c r="D820" s="664"/>
      <c r="E820" s="664"/>
      <c r="F820" s="664"/>
      <c r="G820" s="664"/>
      <c r="H820" s="664"/>
      <c r="I820" s="664"/>
      <c r="J820" s="664"/>
      <c r="K820" s="700"/>
    </row>
    <row r="821" spans="2:11" ht="12.75">
      <c r="B821" s="701" t="s">
        <v>215</v>
      </c>
      <c r="C821" s="676">
        <f t="shared" ref="C821:C832" si="81">SUM(D821+H821)</f>
        <v>41417613</v>
      </c>
      <c r="D821" s="676">
        <v>218194</v>
      </c>
      <c r="E821" s="676">
        <v>60008</v>
      </c>
      <c r="F821" s="676">
        <v>88025</v>
      </c>
      <c r="G821" s="676">
        <v>70161</v>
      </c>
      <c r="H821" s="676">
        <v>41199419</v>
      </c>
      <c r="I821" s="676">
        <v>6311434</v>
      </c>
      <c r="J821" s="676">
        <v>12395663</v>
      </c>
      <c r="K821" s="691">
        <v>22492322</v>
      </c>
    </row>
    <row r="822" spans="2:11" ht="12.75">
      <c r="B822" s="701" t="s">
        <v>216</v>
      </c>
      <c r="C822" s="676">
        <f t="shared" si="81"/>
        <v>44315521</v>
      </c>
      <c r="D822" s="676">
        <v>207947</v>
      </c>
      <c r="E822" s="676">
        <v>57220</v>
      </c>
      <c r="F822" s="676">
        <v>93239</v>
      </c>
      <c r="G822" s="676">
        <v>57488</v>
      </c>
      <c r="H822" s="676">
        <v>44107574</v>
      </c>
      <c r="I822" s="676">
        <v>6984362</v>
      </c>
      <c r="J822" s="676">
        <v>12039817</v>
      </c>
      <c r="K822" s="691">
        <v>25083395</v>
      </c>
    </row>
    <row r="823" spans="2:11" ht="12.75">
      <c r="B823" s="701" t="s">
        <v>217</v>
      </c>
      <c r="C823" s="676">
        <f t="shared" si="81"/>
        <v>52715184</v>
      </c>
      <c r="D823" s="678">
        <v>217652</v>
      </c>
      <c r="E823" s="678">
        <v>55251</v>
      </c>
      <c r="F823" s="678">
        <v>71208</v>
      </c>
      <c r="G823" s="679">
        <v>91193</v>
      </c>
      <c r="H823" s="676">
        <v>52497532</v>
      </c>
      <c r="I823" s="678">
        <v>8127831</v>
      </c>
      <c r="J823" s="678">
        <v>14165091</v>
      </c>
      <c r="K823" s="692">
        <v>30204610</v>
      </c>
    </row>
    <row r="824" spans="2:11" ht="12.75">
      <c r="B824" s="701" t="s">
        <v>218</v>
      </c>
      <c r="C824" s="676">
        <f t="shared" si="81"/>
        <v>44374800</v>
      </c>
      <c r="D824" s="676">
        <v>186238</v>
      </c>
      <c r="E824" s="677">
        <v>54803</v>
      </c>
      <c r="F824" s="677">
        <v>88023</v>
      </c>
      <c r="G824" s="676">
        <v>43412</v>
      </c>
      <c r="H824" s="676">
        <v>44188562</v>
      </c>
      <c r="I824" s="676">
        <v>7004264</v>
      </c>
      <c r="J824" s="676">
        <v>12007379</v>
      </c>
      <c r="K824" s="691">
        <v>25176919</v>
      </c>
    </row>
    <row r="825" spans="2:11" ht="12.75">
      <c r="B825" s="701" t="s">
        <v>219</v>
      </c>
      <c r="C825" s="676">
        <f t="shared" si="81"/>
        <v>45801623</v>
      </c>
      <c r="D825" s="681">
        <v>173560</v>
      </c>
      <c r="E825" s="681">
        <v>41398</v>
      </c>
      <c r="F825" s="681">
        <v>64805</v>
      </c>
      <c r="G825" s="681">
        <v>67357</v>
      </c>
      <c r="H825" s="681">
        <v>45628063</v>
      </c>
      <c r="I825" s="681">
        <v>7902441</v>
      </c>
      <c r="J825" s="681">
        <v>11652113</v>
      </c>
      <c r="K825" s="693">
        <v>26073509</v>
      </c>
    </row>
    <row r="826" spans="2:11" ht="12.75">
      <c r="B826" s="701" t="s">
        <v>220</v>
      </c>
      <c r="C826" s="676">
        <f t="shared" si="81"/>
        <v>47759774</v>
      </c>
      <c r="D826" s="676">
        <v>179412</v>
      </c>
      <c r="E826" s="677">
        <v>55060</v>
      </c>
      <c r="F826" s="677">
        <v>84608</v>
      </c>
      <c r="G826" s="676">
        <v>39744</v>
      </c>
      <c r="H826" s="676">
        <v>47580362</v>
      </c>
      <c r="I826" s="676">
        <v>8498078</v>
      </c>
      <c r="J826" s="676">
        <v>12333698</v>
      </c>
      <c r="K826" s="691">
        <v>26748586</v>
      </c>
    </row>
    <row r="827" spans="2:11" ht="12.75">
      <c r="B827" s="701" t="s">
        <v>221</v>
      </c>
      <c r="C827" s="676">
        <f t="shared" si="81"/>
        <v>43234539</v>
      </c>
      <c r="D827" s="678">
        <v>195648</v>
      </c>
      <c r="E827" s="678">
        <v>59628</v>
      </c>
      <c r="F827" s="678">
        <v>73706</v>
      </c>
      <c r="G827" s="679">
        <v>62314</v>
      </c>
      <c r="H827" s="676">
        <v>43038891</v>
      </c>
      <c r="I827" s="678">
        <v>7333368</v>
      </c>
      <c r="J827" s="678">
        <v>12653809</v>
      </c>
      <c r="K827" s="692">
        <v>23051714</v>
      </c>
    </row>
    <row r="828" spans="2:11" ht="12.75">
      <c r="B828" s="701" t="s">
        <v>222</v>
      </c>
      <c r="C828" s="676">
        <f t="shared" si="81"/>
        <v>45662512</v>
      </c>
      <c r="D828" s="678">
        <v>200897</v>
      </c>
      <c r="E828" s="678">
        <v>49821</v>
      </c>
      <c r="F828" s="678">
        <v>95483</v>
      </c>
      <c r="G828" s="679">
        <v>55593</v>
      </c>
      <c r="H828" s="676">
        <v>45461615</v>
      </c>
      <c r="I828" s="678">
        <v>6651598</v>
      </c>
      <c r="J828" s="678">
        <v>12888844</v>
      </c>
      <c r="K828" s="692">
        <v>25921173</v>
      </c>
    </row>
    <row r="829" spans="2:11" ht="12.75">
      <c r="B829" s="701" t="s">
        <v>223</v>
      </c>
      <c r="C829" s="676">
        <f t="shared" si="81"/>
        <v>45320520</v>
      </c>
      <c r="D829" s="678">
        <v>216155</v>
      </c>
      <c r="E829" s="678">
        <v>63461</v>
      </c>
      <c r="F829" s="678">
        <v>105215</v>
      </c>
      <c r="G829" s="679">
        <v>47479</v>
      </c>
      <c r="H829" s="676">
        <v>45104365</v>
      </c>
      <c r="I829" s="678">
        <v>7009204</v>
      </c>
      <c r="J829" s="678">
        <v>13890386</v>
      </c>
      <c r="K829" s="692">
        <v>24204775</v>
      </c>
    </row>
    <row r="830" spans="2:11" ht="12.75">
      <c r="B830" s="701" t="s">
        <v>224</v>
      </c>
      <c r="C830" s="676">
        <f>SUM(D830+H830)</f>
        <v>42133413</v>
      </c>
      <c r="D830" s="678">
        <v>195121</v>
      </c>
      <c r="E830" s="678">
        <v>60390</v>
      </c>
      <c r="F830" s="678">
        <v>91985</v>
      </c>
      <c r="G830" s="678">
        <v>42746</v>
      </c>
      <c r="H830" s="677">
        <v>41938292</v>
      </c>
      <c r="I830" s="678">
        <v>6745125</v>
      </c>
      <c r="J830" s="678">
        <v>13325675</v>
      </c>
      <c r="K830" s="692">
        <v>21867492</v>
      </c>
    </row>
    <row r="831" spans="2:11" ht="12.75">
      <c r="B831" s="701" t="s">
        <v>225</v>
      </c>
      <c r="C831" s="676">
        <f>SUM(D831+H831)</f>
        <v>48529107</v>
      </c>
      <c r="D831" s="678">
        <v>215596</v>
      </c>
      <c r="E831" s="678">
        <v>48730</v>
      </c>
      <c r="F831" s="678">
        <v>104899</v>
      </c>
      <c r="G831" s="678">
        <v>61967</v>
      </c>
      <c r="H831" s="677">
        <v>48313511</v>
      </c>
      <c r="I831" s="678">
        <v>7047896</v>
      </c>
      <c r="J831" s="678">
        <v>15011518</v>
      </c>
      <c r="K831" s="692">
        <v>26254097</v>
      </c>
    </row>
    <row r="832" spans="2:11" ht="12.75">
      <c r="B832" s="701" t="s">
        <v>226</v>
      </c>
      <c r="C832" s="676">
        <f t="shared" si="81"/>
        <v>39712145</v>
      </c>
      <c r="D832" s="678">
        <v>218354</v>
      </c>
      <c r="E832" s="678">
        <v>83464</v>
      </c>
      <c r="F832" s="678">
        <v>85972</v>
      </c>
      <c r="G832" s="678">
        <v>48918</v>
      </c>
      <c r="H832" s="678">
        <v>39493791</v>
      </c>
      <c r="I832" s="678">
        <v>6317303</v>
      </c>
      <c r="J832" s="678">
        <v>12322075</v>
      </c>
      <c r="K832" s="692">
        <v>20854413</v>
      </c>
    </row>
    <row r="833" spans="2:11" ht="12.75">
      <c r="B833" s="663"/>
      <c r="C833" s="677"/>
      <c r="D833" s="677"/>
      <c r="E833" s="677"/>
      <c r="F833" s="677"/>
      <c r="G833" s="677"/>
      <c r="H833" s="677"/>
      <c r="I833" s="677"/>
      <c r="J833" s="677"/>
      <c r="K833" s="697"/>
    </row>
    <row r="834" spans="2:11" ht="12.75">
      <c r="B834" s="698">
        <v>2022</v>
      </c>
      <c r="C834" s="670">
        <f t="shared" ref="C834:K834" si="82">SUM(C821:C832)</f>
        <v>540976751</v>
      </c>
      <c r="D834" s="670">
        <f t="shared" si="82"/>
        <v>2424774</v>
      </c>
      <c r="E834" s="670">
        <f t="shared" si="82"/>
        <v>689234</v>
      </c>
      <c r="F834" s="670">
        <f t="shared" si="82"/>
        <v>1047168</v>
      </c>
      <c r="G834" s="670">
        <f t="shared" si="82"/>
        <v>688372</v>
      </c>
      <c r="H834" s="670">
        <f t="shared" si="82"/>
        <v>538551977</v>
      </c>
      <c r="I834" s="670">
        <f t="shared" si="82"/>
        <v>85932904</v>
      </c>
      <c r="J834" s="670">
        <f t="shared" si="82"/>
        <v>154686068</v>
      </c>
      <c r="K834" s="699">
        <f t="shared" si="82"/>
        <v>297933005</v>
      </c>
    </row>
    <row r="835" spans="2:11" ht="12.75">
      <c r="B835" s="702"/>
      <c r="C835" s="665"/>
      <c r="D835" s="665"/>
      <c r="E835" s="665"/>
      <c r="F835" s="665"/>
      <c r="G835" s="665"/>
      <c r="H835" s="665"/>
      <c r="I835" s="665"/>
      <c r="J835" s="665"/>
      <c r="K835" s="703"/>
    </row>
    <row r="836" spans="2:11" ht="12.75" customHeight="1">
      <c r="B836" s="1735" t="s">
        <v>203</v>
      </c>
      <c r="C836" s="1713" t="s">
        <v>18</v>
      </c>
      <c r="D836" s="1713" t="s">
        <v>204</v>
      </c>
      <c r="E836" s="1715" t="s">
        <v>205</v>
      </c>
      <c r="F836" s="1716"/>
      <c r="G836" s="1717"/>
      <c r="H836" s="1718" t="s">
        <v>206</v>
      </c>
      <c r="I836" s="1720" t="s">
        <v>207</v>
      </c>
      <c r="J836" s="1721"/>
      <c r="K836" s="1737"/>
    </row>
    <row r="837" spans="2:11" ht="11.25" customHeight="1">
      <c r="B837" s="1736"/>
      <c r="C837" s="1714"/>
      <c r="D837" s="1714"/>
      <c r="E837" s="1722" t="s">
        <v>244</v>
      </c>
      <c r="F837" s="1713" t="s">
        <v>245</v>
      </c>
      <c r="G837" s="1713" t="s">
        <v>246</v>
      </c>
      <c r="H837" s="1719"/>
      <c r="I837" s="1722" t="s">
        <v>211</v>
      </c>
      <c r="J837" s="1722" t="s">
        <v>20</v>
      </c>
      <c r="K837" s="1732" t="s">
        <v>212</v>
      </c>
    </row>
    <row r="838" spans="2:11" ht="11.25" customHeight="1">
      <c r="B838" s="1736"/>
      <c r="C838" s="1714"/>
      <c r="D838" s="1714"/>
      <c r="E838" s="1723"/>
      <c r="F838" s="1714"/>
      <c r="G838" s="1714"/>
      <c r="H838" s="1719"/>
      <c r="I838" s="1724"/>
      <c r="J838" s="1724"/>
      <c r="K838" s="1738"/>
    </row>
    <row r="839" spans="2:11" ht="12.75">
      <c r="B839" s="659">
        <v>0</v>
      </c>
      <c r="C839" s="666">
        <v>1</v>
      </c>
      <c r="D839" s="666">
        <v>2</v>
      </c>
      <c r="E839" s="667">
        <v>3</v>
      </c>
      <c r="F839" s="667">
        <v>4</v>
      </c>
      <c r="G839" s="666">
        <v>5</v>
      </c>
      <c r="H839" s="666">
        <v>6</v>
      </c>
      <c r="I839" s="666">
        <v>7</v>
      </c>
      <c r="J839" s="666">
        <v>8</v>
      </c>
      <c r="K839" s="704">
        <v>9</v>
      </c>
    </row>
    <row r="840" spans="2:11" ht="12.75">
      <c r="B840" s="661"/>
      <c r="C840" s="664"/>
      <c r="D840" s="664"/>
      <c r="E840" s="664"/>
      <c r="F840" s="664"/>
      <c r="G840" s="664"/>
      <c r="H840" s="664"/>
      <c r="I840" s="664"/>
      <c r="J840" s="664"/>
      <c r="K840" s="700"/>
    </row>
    <row r="841" spans="2:11" ht="12.75">
      <c r="B841" s="663"/>
      <c r="C841" s="1708" t="s">
        <v>240</v>
      </c>
      <c r="D841" s="1708"/>
      <c r="E841" s="1708"/>
      <c r="F841" s="1708"/>
      <c r="G841" s="1708"/>
      <c r="H841" s="1708"/>
      <c r="I841" s="1708"/>
      <c r="J841" s="1708"/>
      <c r="K841" s="1734"/>
    </row>
    <row r="842" spans="2:11" ht="12.75">
      <c r="B842" s="663"/>
      <c r="C842" s="668"/>
      <c r="D842" s="668"/>
      <c r="E842" s="668"/>
      <c r="F842" s="668"/>
      <c r="G842" s="668"/>
      <c r="H842" s="668"/>
      <c r="I842" s="668"/>
      <c r="J842" s="668"/>
      <c r="K842" s="705"/>
    </row>
    <row r="843" spans="2:11" ht="12.75">
      <c r="B843" s="701" t="s">
        <v>215</v>
      </c>
      <c r="C843" s="676">
        <f>SUM(D843+H843)</f>
        <v>81540312</v>
      </c>
      <c r="D843" s="676">
        <v>383441</v>
      </c>
      <c r="E843" s="676">
        <v>105618</v>
      </c>
      <c r="F843" s="676">
        <v>154926</v>
      </c>
      <c r="G843" s="676">
        <v>122897</v>
      </c>
      <c r="H843" s="676">
        <v>81156871</v>
      </c>
      <c r="I843" s="676">
        <v>12406999</v>
      </c>
      <c r="J843" s="676">
        <v>25423507</v>
      </c>
      <c r="K843" s="691">
        <v>43326365</v>
      </c>
    </row>
    <row r="844" spans="2:11" ht="12.75">
      <c r="B844" s="701" t="s">
        <v>216</v>
      </c>
      <c r="C844" s="676">
        <f t="shared" ref="C844:C854" si="83">SUM(D844+H844)</f>
        <v>86937401</v>
      </c>
      <c r="D844" s="676">
        <v>363670</v>
      </c>
      <c r="E844" s="676">
        <v>101110</v>
      </c>
      <c r="F844" s="676">
        <v>162776</v>
      </c>
      <c r="G844" s="676">
        <v>99784</v>
      </c>
      <c r="H844" s="676">
        <v>86573731</v>
      </c>
      <c r="I844" s="676">
        <v>13786907</v>
      </c>
      <c r="J844" s="676">
        <v>24464422</v>
      </c>
      <c r="K844" s="691">
        <v>48322402</v>
      </c>
    </row>
    <row r="845" spans="2:11" ht="12.75">
      <c r="B845" s="701" t="s">
        <v>217</v>
      </c>
      <c r="C845" s="676">
        <f t="shared" si="83"/>
        <v>103051210</v>
      </c>
      <c r="D845" s="678">
        <v>382119</v>
      </c>
      <c r="E845" s="678">
        <v>98278</v>
      </c>
      <c r="F845" s="678">
        <v>124804</v>
      </c>
      <c r="G845" s="679">
        <v>159037</v>
      </c>
      <c r="H845" s="676">
        <v>102669091</v>
      </c>
      <c r="I845" s="678">
        <v>15805014</v>
      </c>
      <c r="J845" s="678">
        <v>28954294</v>
      </c>
      <c r="K845" s="692">
        <v>57909783</v>
      </c>
    </row>
    <row r="846" spans="2:11" ht="12.75">
      <c r="B846" s="701" t="s">
        <v>218</v>
      </c>
      <c r="C846" s="676">
        <f t="shared" si="83"/>
        <v>87053121</v>
      </c>
      <c r="D846" s="676">
        <v>329773</v>
      </c>
      <c r="E846" s="677">
        <v>97499</v>
      </c>
      <c r="F846" s="677">
        <v>155766</v>
      </c>
      <c r="G846" s="677">
        <v>76508</v>
      </c>
      <c r="H846" s="676">
        <v>86723348</v>
      </c>
      <c r="I846" s="677">
        <v>13774817</v>
      </c>
      <c r="J846" s="677">
        <v>24579121</v>
      </c>
      <c r="K846" s="697">
        <v>48369410</v>
      </c>
    </row>
    <row r="847" spans="2:11" ht="12.75">
      <c r="B847" s="701" t="s">
        <v>219</v>
      </c>
      <c r="C847" s="676">
        <f t="shared" si="83"/>
        <v>89056072</v>
      </c>
      <c r="D847" s="681">
        <v>304934</v>
      </c>
      <c r="E847" s="681">
        <v>73562</v>
      </c>
      <c r="F847" s="681">
        <v>115029</v>
      </c>
      <c r="G847" s="681">
        <v>116343</v>
      </c>
      <c r="H847" s="681">
        <v>88751138</v>
      </c>
      <c r="I847" s="681">
        <v>15396025</v>
      </c>
      <c r="J847" s="681">
        <v>23625439</v>
      </c>
      <c r="K847" s="693">
        <v>49729674</v>
      </c>
    </row>
    <row r="848" spans="2:11" ht="12.75">
      <c r="B848" s="701" t="s">
        <v>220</v>
      </c>
      <c r="C848" s="676">
        <f t="shared" si="83"/>
        <v>93687430</v>
      </c>
      <c r="D848" s="676">
        <v>317337</v>
      </c>
      <c r="E848" s="677">
        <v>97932</v>
      </c>
      <c r="F848" s="677">
        <v>148082</v>
      </c>
      <c r="G848" s="677">
        <v>71323</v>
      </c>
      <c r="H848" s="676">
        <v>93370093</v>
      </c>
      <c r="I848" s="677">
        <v>16766104</v>
      </c>
      <c r="J848" s="677">
        <v>25076984</v>
      </c>
      <c r="K848" s="697">
        <v>51527005</v>
      </c>
    </row>
    <row r="849" spans="2:11" ht="12.75">
      <c r="B849" s="701" t="s">
        <v>221</v>
      </c>
      <c r="C849" s="676">
        <f>SUM(D849+H849)</f>
        <v>85038985</v>
      </c>
      <c r="D849" s="678">
        <v>342222</v>
      </c>
      <c r="E849" s="678">
        <v>103425</v>
      </c>
      <c r="F849" s="678">
        <v>128169</v>
      </c>
      <c r="G849" s="679">
        <v>110628</v>
      </c>
      <c r="H849" s="676">
        <v>84696763</v>
      </c>
      <c r="I849" s="678">
        <v>14565486</v>
      </c>
      <c r="J849" s="678">
        <v>25746411</v>
      </c>
      <c r="K849" s="692">
        <v>44384866</v>
      </c>
    </row>
    <row r="850" spans="2:11" ht="12.75">
      <c r="B850" s="701" t="s">
        <v>222</v>
      </c>
      <c r="C850" s="676">
        <f>SUM(D850+H850)</f>
        <v>89548694</v>
      </c>
      <c r="D850" s="678">
        <v>353745</v>
      </c>
      <c r="E850" s="678">
        <v>87553</v>
      </c>
      <c r="F850" s="678">
        <v>166829</v>
      </c>
      <c r="G850" s="679">
        <v>99363</v>
      </c>
      <c r="H850" s="676">
        <v>89194949</v>
      </c>
      <c r="I850" s="678">
        <v>13197437</v>
      </c>
      <c r="J850" s="678">
        <v>26156739</v>
      </c>
      <c r="K850" s="692">
        <v>49840773</v>
      </c>
    </row>
    <row r="851" spans="2:11" ht="12.75">
      <c r="B851" s="701" t="s">
        <v>223</v>
      </c>
      <c r="C851" s="676">
        <f t="shared" si="83"/>
        <v>89482874</v>
      </c>
      <c r="D851" s="676">
        <v>380405</v>
      </c>
      <c r="E851" s="677">
        <v>112486</v>
      </c>
      <c r="F851" s="677">
        <v>183824</v>
      </c>
      <c r="G851" s="677">
        <v>84095</v>
      </c>
      <c r="H851" s="676">
        <v>89102469</v>
      </c>
      <c r="I851" s="677">
        <v>13855411</v>
      </c>
      <c r="J851" s="677">
        <v>28815167</v>
      </c>
      <c r="K851" s="697">
        <v>46431891</v>
      </c>
    </row>
    <row r="852" spans="2:11" ht="12.75">
      <c r="B852" s="701" t="s">
        <v>224</v>
      </c>
      <c r="C852" s="676">
        <f t="shared" si="83"/>
        <v>82599771</v>
      </c>
      <c r="D852" s="678">
        <v>347817</v>
      </c>
      <c r="E852" s="678">
        <v>107294</v>
      </c>
      <c r="F852" s="678">
        <v>165045</v>
      </c>
      <c r="G852" s="678">
        <v>75478</v>
      </c>
      <c r="H852" s="677">
        <v>82251954</v>
      </c>
      <c r="I852" s="678">
        <v>13173978</v>
      </c>
      <c r="J852" s="678">
        <v>27140711</v>
      </c>
      <c r="K852" s="692">
        <v>41937265</v>
      </c>
    </row>
    <row r="853" spans="2:11" ht="12.75">
      <c r="B853" s="701" t="s">
        <v>225</v>
      </c>
      <c r="C853" s="676">
        <f t="shared" si="83"/>
        <v>95899993</v>
      </c>
      <c r="D853" s="678">
        <v>378723</v>
      </c>
      <c r="E853" s="678">
        <v>85883</v>
      </c>
      <c r="F853" s="678">
        <v>183907</v>
      </c>
      <c r="G853" s="678">
        <v>108933</v>
      </c>
      <c r="H853" s="677">
        <v>95521270</v>
      </c>
      <c r="I853" s="678">
        <v>14100167</v>
      </c>
      <c r="J853" s="678">
        <v>30680146</v>
      </c>
      <c r="K853" s="692">
        <v>50740957</v>
      </c>
    </row>
    <row r="854" spans="2:11" ht="12.75">
      <c r="B854" s="701" t="s">
        <v>226</v>
      </c>
      <c r="C854" s="676">
        <f t="shared" si="83"/>
        <v>78613452</v>
      </c>
      <c r="D854" s="678">
        <v>378787</v>
      </c>
      <c r="E854" s="678">
        <v>145111</v>
      </c>
      <c r="F854" s="678">
        <v>148850</v>
      </c>
      <c r="G854" s="679">
        <v>84826</v>
      </c>
      <c r="H854" s="680">
        <v>78234665</v>
      </c>
      <c r="I854" s="678">
        <v>12419798</v>
      </c>
      <c r="J854" s="678">
        <v>25385359</v>
      </c>
      <c r="K854" s="692">
        <v>40429508</v>
      </c>
    </row>
    <row r="855" spans="2:11" ht="12.75">
      <c r="B855" s="701"/>
      <c r="C855" s="675"/>
      <c r="D855" s="672"/>
      <c r="E855" s="673"/>
      <c r="F855" s="673"/>
      <c r="G855" s="673"/>
      <c r="H855" s="672"/>
      <c r="I855" s="673"/>
      <c r="J855" s="673"/>
      <c r="K855" s="706"/>
    </row>
    <row r="856" spans="2:11" ht="12.75">
      <c r="B856" s="698">
        <v>2022</v>
      </c>
      <c r="C856" s="674">
        <f t="shared" ref="C856:K856" si="84">SUM(C843:C854)</f>
        <v>1062509315</v>
      </c>
      <c r="D856" s="674">
        <f t="shared" si="84"/>
        <v>4262973</v>
      </c>
      <c r="E856" s="674">
        <f t="shared" si="84"/>
        <v>1215751</v>
      </c>
      <c r="F856" s="674">
        <f t="shared" si="84"/>
        <v>1838007</v>
      </c>
      <c r="G856" s="674">
        <f t="shared" si="84"/>
        <v>1209215</v>
      </c>
      <c r="H856" s="674">
        <f t="shared" si="84"/>
        <v>1058246342</v>
      </c>
      <c r="I856" s="674">
        <f t="shared" si="84"/>
        <v>169248143</v>
      </c>
      <c r="J856" s="674">
        <f t="shared" si="84"/>
        <v>316048300</v>
      </c>
      <c r="K856" s="707">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63"/>
      <c r="C859" s="669"/>
      <c r="D859" s="669"/>
      <c r="E859" s="708"/>
      <c r="F859" s="709" t="s">
        <v>241</v>
      </c>
      <c r="G859" s="709"/>
      <c r="H859" s="709"/>
      <c r="I859" s="709"/>
      <c r="J859" s="710"/>
      <c r="K859" s="711"/>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56">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56">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56">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56">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56">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56">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56">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56">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56">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56">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56">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58">
        <f t="shared" si="96"/>
        <v>647.21385691645185</v>
      </c>
    </row>
    <row r="874" spans="2:11" ht="12" thickBot="1"/>
    <row r="875" spans="2:11" ht="18.75" thickBot="1">
      <c r="B875" s="1726" t="s">
        <v>507</v>
      </c>
      <c r="C875" s="1727"/>
      <c r="D875" s="1727"/>
      <c r="E875" s="1727"/>
      <c r="F875" s="1727"/>
      <c r="G875" s="1727"/>
      <c r="H875" s="1727"/>
      <c r="I875" s="1727"/>
      <c r="J875" s="1727"/>
      <c r="K875" s="1728"/>
    </row>
    <row r="876" spans="2:11" ht="18">
      <c r="B876" s="1494"/>
      <c r="C876" s="1495"/>
      <c r="D876" s="1495"/>
      <c r="E876" s="1495"/>
      <c r="F876" s="1033" t="s">
        <v>202</v>
      </c>
      <c r="G876" s="1495"/>
      <c r="H876" s="1495"/>
      <c r="I876" s="1495"/>
      <c r="J876" s="1495"/>
      <c r="K876" s="1496"/>
    </row>
    <row r="877" spans="2:11" ht="12.75">
      <c r="B877" s="1729" t="s">
        <v>203</v>
      </c>
      <c r="C877" s="1713" t="s">
        <v>18</v>
      </c>
      <c r="D877" s="1713" t="s">
        <v>204</v>
      </c>
      <c r="E877" s="1715" t="s">
        <v>205</v>
      </c>
      <c r="F877" s="1716"/>
      <c r="G877" s="1717"/>
      <c r="H877" s="1718" t="s">
        <v>206</v>
      </c>
      <c r="I877" s="1715" t="s">
        <v>207</v>
      </c>
      <c r="J877" s="1716"/>
      <c r="K877" s="1731"/>
    </row>
    <row r="878" spans="2:11">
      <c r="B878" s="1730"/>
      <c r="C878" s="1714"/>
      <c r="D878" s="1714"/>
      <c r="E878" s="1722" t="s">
        <v>244</v>
      </c>
      <c r="F878" s="1713" t="s">
        <v>245</v>
      </c>
      <c r="G878" s="1713" t="s">
        <v>246</v>
      </c>
      <c r="H878" s="1719"/>
      <c r="I878" s="1722" t="s">
        <v>211</v>
      </c>
      <c r="J878" s="1722" t="s">
        <v>20</v>
      </c>
      <c r="K878" s="1732" t="s">
        <v>283</v>
      </c>
    </row>
    <row r="879" spans="2:11">
      <c r="B879" s="1730"/>
      <c r="C879" s="1714"/>
      <c r="D879" s="1714"/>
      <c r="E879" s="1723"/>
      <c r="F879" s="1714"/>
      <c r="G879" s="1714"/>
      <c r="H879" s="1719"/>
      <c r="I879" s="1723"/>
      <c r="J879" s="1723"/>
      <c r="K879" s="1733"/>
    </row>
    <row r="880" spans="2:11" ht="12.75">
      <c r="B880" s="659">
        <v>0</v>
      </c>
      <c r="C880" s="500">
        <v>1</v>
      </c>
      <c r="D880" s="500">
        <v>2</v>
      </c>
      <c r="E880" s="501">
        <v>3</v>
      </c>
      <c r="F880" s="501">
        <v>4</v>
      </c>
      <c r="G880" s="500">
        <v>5</v>
      </c>
      <c r="H880" s="500">
        <v>6</v>
      </c>
      <c r="I880" s="500">
        <v>7</v>
      </c>
      <c r="J880" s="500">
        <v>8</v>
      </c>
      <c r="K880" s="660">
        <v>9</v>
      </c>
    </row>
    <row r="881" spans="2:11" ht="12.75">
      <c r="B881" s="661"/>
      <c r="C881" s="503"/>
      <c r="D881" s="503"/>
      <c r="E881" s="503"/>
      <c r="F881" s="503"/>
      <c r="G881" s="503"/>
      <c r="H881" s="503"/>
      <c r="I881" s="503"/>
      <c r="J881" s="503"/>
      <c r="K881" s="662"/>
    </row>
    <row r="882" spans="2:11" ht="14.25">
      <c r="B882" s="663"/>
      <c r="C882" s="1709" t="s">
        <v>214</v>
      </c>
      <c r="D882" s="1709"/>
      <c r="E882" s="1709"/>
      <c r="F882" s="1709"/>
      <c r="G882" s="1709"/>
      <c r="H882" s="1709"/>
      <c r="I882" s="1709"/>
      <c r="J882" s="1709"/>
      <c r="K882" s="1710"/>
    </row>
    <row r="883" spans="2:11" ht="12.75">
      <c r="B883" s="661"/>
      <c r="C883" s="503"/>
      <c r="D883" s="503"/>
      <c r="E883" s="503"/>
      <c r="F883" s="503"/>
      <c r="G883" s="503"/>
      <c r="H883" s="503"/>
      <c r="I883" s="503"/>
      <c r="J883" s="503"/>
      <c r="K883" s="662"/>
    </row>
    <row r="884" spans="2:11" ht="12.75">
      <c r="B884" s="1501" t="s">
        <v>215</v>
      </c>
      <c r="C884" s="676">
        <f>SUM(D884+H884)</f>
        <v>136406</v>
      </c>
      <c r="D884" s="676">
        <v>2862</v>
      </c>
      <c r="E884" s="676">
        <v>1106</v>
      </c>
      <c r="F884" s="676">
        <v>1311</v>
      </c>
      <c r="G884" s="676">
        <v>445</v>
      </c>
      <c r="H884" s="676">
        <v>133544</v>
      </c>
      <c r="I884" s="676">
        <v>24250</v>
      </c>
      <c r="J884" s="676">
        <v>40380</v>
      </c>
      <c r="K884" s="677">
        <v>68914</v>
      </c>
    </row>
    <row r="885" spans="2:11" ht="12.75">
      <c r="B885" s="1501" t="s">
        <v>216</v>
      </c>
      <c r="C885" s="676">
        <f t="shared" ref="C885:C895" si="97">SUM(D885+H885)</f>
        <v>142255</v>
      </c>
      <c r="D885" s="676">
        <v>3597</v>
      </c>
      <c r="E885" s="676">
        <v>2031</v>
      </c>
      <c r="F885" s="676">
        <v>1290</v>
      </c>
      <c r="G885" s="676">
        <v>276</v>
      </c>
      <c r="H885" s="676">
        <v>138658</v>
      </c>
      <c r="I885" s="676">
        <v>24835</v>
      </c>
      <c r="J885" s="676">
        <v>39907</v>
      </c>
      <c r="K885" s="677">
        <v>73916</v>
      </c>
    </row>
    <row r="886" spans="2:11" ht="12.75">
      <c r="B886" s="1501" t="s">
        <v>217</v>
      </c>
      <c r="C886" s="676">
        <f t="shared" si="97"/>
        <v>170008</v>
      </c>
      <c r="D886" s="678">
        <v>3972</v>
      </c>
      <c r="E886" s="678">
        <v>2161</v>
      </c>
      <c r="F886" s="678">
        <v>1402</v>
      </c>
      <c r="G886" s="679">
        <v>409</v>
      </c>
      <c r="H886" s="676">
        <v>166036</v>
      </c>
      <c r="I886" s="678">
        <v>28907</v>
      </c>
      <c r="J886" s="678">
        <v>44929</v>
      </c>
      <c r="K886" s="679">
        <v>92200</v>
      </c>
    </row>
    <row r="887" spans="2:11" ht="12.75">
      <c r="B887" s="1501" t="s">
        <v>218</v>
      </c>
      <c r="C887" s="676">
        <f>SUM(D887+H887)</f>
        <v>124444</v>
      </c>
      <c r="D887" s="676">
        <v>2810</v>
      </c>
      <c r="E887" s="677">
        <v>1441</v>
      </c>
      <c r="F887" s="677">
        <v>987</v>
      </c>
      <c r="G887" s="676">
        <v>382</v>
      </c>
      <c r="H887" s="676">
        <v>121634</v>
      </c>
      <c r="I887" s="676">
        <v>20977</v>
      </c>
      <c r="J887" s="676">
        <v>36045</v>
      </c>
      <c r="K887" s="677">
        <v>64612</v>
      </c>
    </row>
    <row r="888" spans="2:11" ht="12.75">
      <c r="B888" s="1501" t="s">
        <v>219</v>
      </c>
      <c r="C888" s="676">
        <f>SUM(D888+H888)</f>
        <v>151047</v>
      </c>
      <c r="D888" s="1502">
        <v>2945</v>
      </c>
      <c r="E888" s="1066">
        <v>1490</v>
      </c>
      <c r="F888" s="1067">
        <v>1101</v>
      </c>
      <c r="G888" s="1067">
        <v>354</v>
      </c>
      <c r="H888" s="1502">
        <v>148102</v>
      </c>
      <c r="I888" s="1066">
        <v>27100</v>
      </c>
      <c r="J888" s="1066">
        <v>38353</v>
      </c>
      <c r="K888" s="1067">
        <v>82649</v>
      </c>
    </row>
    <row r="889" spans="2:11" ht="12.75">
      <c r="B889" s="1501" t="s">
        <v>220</v>
      </c>
      <c r="C889" s="676">
        <f t="shared" si="97"/>
        <v>147309</v>
      </c>
      <c r="D889" s="676">
        <v>3287</v>
      </c>
      <c r="E889" s="677">
        <v>1703</v>
      </c>
      <c r="F889" s="677">
        <v>1175</v>
      </c>
      <c r="G889" s="676">
        <v>409</v>
      </c>
      <c r="H889" s="676">
        <v>144022</v>
      </c>
      <c r="I889" s="676">
        <v>27906</v>
      </c>
      <c r="J889" s="676">
        <v>39280</v>
      </c>
      <c r="K889" s="677">
        <v>76836</v>
      </c>
    </row>
    <row r="890" spans="2:11" ht="12.75">
      <c r="B890" s="1501" t="s">
        <v>221</v>
      </c>
      <c r="C890" s="676">
        <f>SUM(D890+H890)</f>
        <v>114652</v>
      </c>
      <c r="D890" s="591">
        <v>2668</v>
      </c>
      <c r="E890" s="678">
        <v>1596</v>
      </c>
      <c r="F890" s="679">
        <v>843</v>
      </c>
      <c r="G890" s="679">
        <v>229</v>
      </c>
      <c r="H890" s="676">
        <v>111984</v>
      </c>
      <c r="I890" s="678">
        <v>20935</v>
      </c>
      <c r="J890" s="678">
        <v>33872</v>
      </c>
      <c r="K890" s="679">
        <v>57177</v>
      </c>
    </row>
    <row r="891" spans="2:11" ht="12.75">
      <c r="B891" s="1501" t="s">
        <v>222</v>
      </c>
      <c r="C891" s="676">
        <f t="shared" si="97"/>
        <v>153768</v>
      </c>
      <c r="D891" s="591">
        <v>4721</v>
      </c>
      <c r="E891" s="678">
        <v>2979</v>
      </c>
      <c r="F891" s="678">
        <v>1478</v>
      </c>
      <c r="G891" s="679">
        <v>264</v>
      </c>
      <c r="H891" s="676">
        <v>149047</v>
      </c>
      <c r="I891" s="678">
        <v>25537</v>
      </c>
      <c r="J891" s="678">
        <v>47842</v>
      </c>
      <c r="K891" s="679">
        <v>75668</v>
      </c>
    </row>
    <row r="892" spans="2:11" ht="12.75">
      <c r="B892" s="1501" t="s">
        <v>223</v>
      </c>
      <c r="C892" s="676">
        <f t="shared" si="97"/>
        <v>147951</v>
      </c>
      <c r="D892" s="676">
        <v>4816</v>
      </c>
      <c r="E892" s="677">
        <v>2506</v>
      </c>
      <c r="F892" s="677">
        <v>2026</v>
      </c>
      <c r="G892" s="676">
        <v>284</v>
      </c>
      <c r="H892" s="676">
        <v>143135</v>
      </c>
      <c r="I892" s="676">
        <v>24522</v>
      </c>
      <c r="J892" s="676">
        <v>47621</v>
      </c>
      <c r="K892" s="677">
        <v>70992</v>
      </c>
    </row>
    <row r="893" spans="2:11" ht="12.75">
      <c r="B893" s="1503" t="s">
        <v>224</v>
      </c>
      <c r="C893" s="676">
        <f>SUM(D893+H893)</f>
        <v>158309</v>
      </c>
      <c r="D893" s="591">
        <v>4413</v>
      </c>
      <c r="E893" s="678">
        <v>2190</v>
      </c>
      <c r="F893" s="678">
        <v>1960</v>
      </c>
      <c r="G893" s="678">
        <v>263</v>
      </c>
      <c r="H893" s="677">
        <v>153896</v>
      </c>
      <c r="I893" s="678">
        <v>26643</v>
      </c>
      <c r="J893" s="678">
        <v>52393</v>
      </c>
      <c r="K893" s="679">
        <v>74860</v>
      </c>
    </row>
    <row r="894" spans="2:11" ht="12.75">
      <c r="B894" s="1503" t="s">
        <v>225</v>
      </c>
      <c r="C894" s="676">
        <f>SUM(D894+H894)</f>
        <v>0</v>
      </c>
      <c r="D894" s="678"/>
      <c r="E894" s="678"/>
      <c r="F894" s="678"/>
      <c r="G894" s="678"/>
      <c r="H894" s="678"/>
      <c r="I894" s="678"/>
      <c r="J894" s="678"/>
      <c r="K894" s="679"/>
    </row>
    <row r="895" spans="2:11" ht="12.75">
      <c r="B895" s="1503" t="s">
        <v>226</v>
      </c>
      <c r="C895" s="676">
        <f t="shared" si="97"/>
        <v>0</v>
      </c>
      <c r="D895" s="678"/>
      <c r="E895" s="678"/>
      <c r="F895" s="678"/>
      <c r="G895" s="678"/>
      <c r="H895" s="678"/>
      <c r="I895" s="678"/>
      <c r="J895" s="678"/>
      <c r="K895" s="679"/>
    </row>
    <row r="896" spans="2:11" ht="15">
      <c r="B896" s="614"/>
      <c r="C896" s="677"/>
      <c r="D896" s="677"/>
      <c r="E896" s="677"/>
      <c r="F896" s="677"/>
      <c r="G896" s="677"/>
      <c r="H896" s="677"/>
      <c r="I896" s="677"/>
      <c r="J896" s="677"/>
      <c r="K896" s="677"/>
    </row>
    <row r="897" spans="2:11" ht="12.75">
      <c r="B897" s="615">
        <v>2023</v>
      </c>
      <c r="C897" s="670">
        <f t="shared" ref="C897:K897" si="98">SUM(C884:C895)</f>
        <v>1446149</v>
      </c>
      <c r="D897" s="670">
        <f>SUM(D884:D895)</f>
        <v>36091</v>
      </c>
      <c r="E897" s="670">
        <f t="shared" si="98"/>
        <v>19203</v>
      </c>
      <c r="F897" s="670">
        <f t="shared" si="98"/>
        <v>13573</v>
      </c>
      <c r="G897" s="670">
        <f>SUM(G884:G895)</f>
        <v>3315</v>
      </c>
      <c r="H897" s="670">
        <f t="shared" si="98"/>
        <v>1410058</v>
      </c>
      <c r="I897" s="670">
        <f t="shared" si="98"/>
        <v>251612</v>
      </c>
      <c r="J897" s="670">
        <f t="shared" si="98"/>
        <v>420622</v>
      </c>
      <c r="K897" s="670">
        <f t="shared" si="98"/>
        <v>737824</v>
      </c>
    </row>
    <row r="898" spans="2:11" ht="12.75">
      <c r="B898" s="669"/>
      <c r="C898" s="664"/>
      <c r="D898" s="664"/>
      <c r="E898" s="664"/>
      <c r="F898" s="664"/>
      <c r="G898" s="664"/>
      <c r="H898" s="664"/>
      <c r="I898" s="664"/>
      <c r="J898" s="664"/>
      <c r="K898" s="664"/>
    </row>
    <row r="899" spans="2:11" ht="12.75">
      <c r="B899" s="3"/>
      <c r="C899" s="1708" t="s">
        <v>239</v>
      </c>
      <c r="D899" s="1708"/>
      <c r="E899" s="1708"/>
      <c r="F899" s="1708"/>
      <c r="G899" s="1708"/>
      <c r="H899" s="1708"/>
      <c r="I899" s="1708"/>
      <c r="J899" s="1708"/>
      <c r="K899" s="1708"/>
    </row>
    <row r="900" spans="2:11" ht="12.75">
      <c r="B900" s="503"/>
      <c r="C900" s="664"/>
      <c r="D900" s="664"/>
      <c r="E900" s="664"/>
      <c r="F900" s="664"/>
      <c r="G900" s="664"/>
      <c r="H900" s="664"/>
      <c r="I900" s="664"/>
      <c r="J900" s="664"/>
      <c r="K900" s="664"/>
    </row>
    <row r="901" spans="2:11" ht="12.75">
      <c r="B901" s="616" t="s">
        <v>215</v>
      </c>
      <c r="C901" s="676">
        <f t="shared" ref="C901:C912" si="99">SUM(D901+H901)</f>
        <v>41875161</v>
      </c>
      <c r="D901" s="676">
        <v>166464</v>
      </c>
      <c r="E901" s="676">
        <v>37540</v>
      </c>
      <c r="F901" s="676">
        <v>69789</v>
      </c>
      <c r="G901" s="676">
        <v>59135</v>
      </c>
      <c r="H901" s="676">
        <v>41708697</v>
      </c>
      <c r="I901" s="676">
        <v>6589712</v>
      </c>
      <c r="J901" s="676">
        <v>11200727</v>
      </c>
      <c r="K901" s="677">
        <v>23918258</v>
      </c>
    </row>
    <row r="902" spans="2:11" ht="12.75">
      <c r="B902" s="616" t="s">
        <v>216</v>
      </c>
      <c r="C902" s="676">
        <f t="shared" si="99"/>
        <v>43603104</v>
      </c>
      <c r="D902" s="676">
        <v>190586</v>
      </c>
      <c r="E902" s="676">
        <v>71187</v>
      </c>
      <c r="F902" s="676">
        <v>81341</v>
      </c>
      <c r="G902" s="676">
        <v>38058</v>
      </c>
      <c r="H902" s="676">
        <v>43412518</v>
      </c>
      <c r="I902" s="676">
        <v>6818261</v>
      </c>
      <c r="J902" s="676">
        <v>11488074</v>
      </c>
      <c r="K902" s="677">
        <v>25106183</v>
      </c>
    </row>
    <row r="903" spans="2:11" ht="12.75">
      <c r="B903" s="616" t="s">
        <v>217</v>
      </c>
      <c r="C903" s="676">
        <f t="shared" si="99"/>
        <v>52008659</v>
      </c>
      <c r="D903" s="678">
        <v>219548</v>
      </c>
      <c r="E903" s="678">
        <v>73576</v>
      </c>
      <c r="F903" s="678">
        <v>84974</v>
      </c>
      <c r="G903" s="679">
        <v>60998</v>
      </c>
      <c r="H903" s="676">
        <v>51789111</v>
      </c>
      <c r="I903" s="678">
        <v>7941153</v>
      </c>
      <c r="J903" s="678">
        <v>12679449</v>
      </c>
      <c r="K903" s="679">
        <v>31168509</v>
      </c>
    </row>
    <row r="904" spans="2:11" ht="12.75">
      <c r="B904" s="616" t="s">
        <v>218</v>
      </c>
      <c r="C904" s="676">
        <f t="shared" si="99"/>
        <v>37386240</v>
      </c>
      <c r="D904" s="676">
        <v>157815</v>
      </c>
      <c r="E904" s="677">
        <v>49559</v>
      </c>
      <c r="F904" s="677">
        <v>55423</v>
      </c>
      <c r="G904" s="676">
        <v>52833</v>
      </c>
      <c r="H904" s="676">
        <v>37228425</v>
      </c>
      <c r="I904" s="676">
        <v>5723266</v>
      </c>
      <c r="J904" s="676">
        <v>10257464</v>
      </c>
      <c r="K904" s="677">
        <v>21247695</v>
      </c>
    </row>
    <row r="905" spans="2:11" ht="12.75">
      <c r="B905" s="616" t="s">
        <v>219</v>
      </c>
      <c r="C905" s="676">
        <f t="shared" si="99"/>
        <v>45856347</v>
      </c>
      <c r="D905" s="1066">
        <v>162284</v>
      </c>
      <c r="E905" s="1066">
        <v>51355</v>
      </c>
      <c r="F905" s="1066">
        <v>63157</v>
      </c>
      <c r="G905" s="1066">
        <v>47772</v>
      </c>
      <c r="H905" s="1066">
        <v>45694063</v>
      </c>
      <c r="I905" s="1066">
        <v>7461819</v>
      </c>
      <c r="J905" s="1066">
        <v>10755546</v>
      </c>
      <c r="K905" s="1067">
        <v>27476698</v>
      </c>
    </row>
    <row r="906" spans="2:11" ht="12.75">
      <c r="B906" s="616" t="s">
        <v>220</v>
      </c>
      <c r="C906" s="676">
        <f t="shared" si="99"/>
        <v>44416300</v>
      </c>
      <c r="D906" s="676">
        <v>186959</v>
      </c>
      <c r="E906" s="677">
        <v>59830</v>
      </c>
      <c r="F906" s="677">
        <v>66966</v>
      </c>
      <c r="G906" s="676">
        <v>60163</v>
      </c>
      <c r="H906" s="676">
        <v>44229341</v>
      </c>
      <c r="I906" s="676">
        <v>7717640</v>
      </c>
      <c r="J906" s="676">
        <v>10956225</v>
      </c>
      <c r="K906" s="677">
        <v>25555476</v>
      </c>
    </row>
    <row r="907" spans="2:11" ht="12.75">
      <c r="B907" s="616" t="s">
        <v>221</v>
      </c>
      <c r="C907" s="676">
        <f t="shared" si="99"/>
        <v>34088970</v>
      </c>
      <c r="D907" s="678">
        <v>145531</v>
      </c>
      <c r="E907" s="678">
        <v>56488</v>
      </c>
      <c r="F907" s="678">
        <v>54073</v>
      </c>
      <c r="G907" s="679">
        <v>34970</v>
      </c>
      <c r="H907" s="676">
        <v>33943439</v>
      </c>
      <c r="I907" s="678">
        <v>5731809</v>
      </c>
      <c r="J907" s="678">
        <v>9205678</v>
      </c>
      <c r="K907" s="679">
        <v>19005952</v>
      </c>
    </row>
    <row r="908" spans="2:11" ht="12.75">
      <c r="B908" s="616" t="s">
        <v>222</v>
      </c>
      <c r="C908" s="676">
        <f t="shared" si="99"/>
        <v>44345158</v>
      </c>
      <c r="D908" s="678">
        <v>235600</v>
      </c>
      <c r="E908" s="678">
        <v>104752</v>
      </c>
      <c r="F908" s="678">
        <v>89155</v>
      </c>
      <c r="G908" s="679">
        <v>41693</v>
      </c>
      <c r="H908" s="676">
        <v>44109558</v>
      </c>
      <c r="I908" s="678">
        <v>6929909</v>
      </c>
      <c r="J908" s="678">
        <v>13061277</v>
      </c>
      <c r="K908" s="679">
        <v>24118372</v>
      </c>
    </row>
    <row r="909" spans="2:11" ht="12.75">
      <c r="B909" s="616" t="s">
        <v>223</v>
      </c>
      <c r="C909" s="676">
        <f t="shared" si="99"/>
        <v>43014730</v>
      </c>
      <c r="D909" s="678">
        <v>238111</v>
      </c>
      <c r="E909" s="678">
        <v>85028</v>
      </c>
      <c r="F909" s="678">
        <v>112456</v>
      </c>
      <c r="G909" s="679">
        <v>40627</v>
      </c>
      <c r="H909" s="676">
        <v>42776619</v>
      </c>
      <c r="I909" s="678">
        <v>6581453</v>
      </c>
      <c r="J909" s="678">
        <v>13017944</v>
      </c>
      <c r="K909" s="679">
        <v>23177222</v>
      </c>
    </row>
    <row r="910" spans="2:11" ht="12.75">
      <c r="B910" s="616" t="s">
        <v>224</v>
      </c>
      <c r="C910" s="676">
        <f>SUM(D910+H910)</f>
        <v>45960353</v>
      </c>
      <c r="D910" s="678">
        <v>222743</v>
      </c>
      <c r="E910" s="678">
        <v>70275</v>
      </c>
      <c r="F910" s="678">
        <v>109087</v>
      </c>
      <c r="G910" s="678">
        <v>43381</v>
      </c>
      <c r="H910" s="677">
        <v>45737610</v>
      </c>
      <c r="I910" s="678">
        <v>6685809</v>
      </c>
      <c r="J910" s="678">
        <v>14432323</v>
      </c>
      <c r="K910" s="679">
        <v>24619478</v>
      </c>
    </row>
    <row r="911" spans="2:11" ht="12.75">
      <c r="B911" s="616" t="s">
        <v>225</v>
      </c>
      <c r="C911" s="676">
        <f>SUM(D911+H911)</f>
        <v>0</v>
      </c>
      <c r="D911" s="678"/>
      <c r="E911" s="678"/>
      <c r="F911" s="678"/>
      <c r="G911" s="678"/>
      <c r="H911" s="677"/>
      <c r="I911" s="678"/>
      <c r="J911" s="678"/>
      <c r="K911" s="679"/>
    </row>
    <row r="912" spans="2:11" ht="12.75">
      <c r="B912" s="616" t="s">
        <v>226</v>
      </c>
      <c r="C912" s="676">
        <f t="shared" si="99"/>
        <v>0</v>
      </c>
      <c r="D912" s="678"/>
      <c r="E912" s="678"/>
      <c r="F912" s="678"/>
      <c r="G912" s="678"/>
      <c r="H912" s="678"/>
      <c r="I912" s="678"/>
      <c r="J912" s="678"/>
      <c r="K912" s="679"/>
    </row>
    <row r="913" spans="2:11" ht="12.75">
      <c r="B913" s="669"/>
      <c r="C913" s="677"/>
      <c r="D913" s="677"/>
      <c r="E913" s="677"/>
      <c r="F913" s="677"/>
      <c r="G913" s="677"/>
      <c r="H913" s="677"/>
      <c r="I913" s="677"/>
      <c r="J913" s="677"/>
      <c r="K913" s="677"/>
    </row>
    <row r="914" spans="2:11" ht="12.75">
      <c r="B914" s="615">
        <v>2023</v>
      </c>
      <c r="C914" s="670">
        <f t="shared" ref="C914:K914" si="100">SUM(C901:C912)</f>
        <v>432555022</v>
      </c>
      <c r="D914" s="670">
        <f t="shared" si="100"/>
        <v>1925641</v>
      </c>
      <c r="E914" s="670">
        <f t="shared" si="100"/>
        <v>659590</v>
      </c>
      <c r="F914" s="670">
        <f t="shared" si="100"/>
        <v>786421</v>
      </c>
      <c r="G914" s="670">
        <f t="shared" si="100"/>
        <v>479630</v>
      </c>
      <c r="H914" s="670">
        <f t="shared" si="100"/>
        <v>430629381</v>
      </c>
      <c r="I914" s="670">
        <f t="shared" si="100"/>
        <v>68180831</v>
      </c>
      <c r="J914" s="670">
        <f t="shared" si="100"/>
        <v>117054707</v>
      </c>
      <c r="K914" s="670">
        <f t="shared" si="100"/>
        <v>245393843</v>
      </c>
    </row>
    <row r="915" spans="2:11" ht="12.75">
      <c r="B915" s="510"/>
      <c r="C915" s="665"/>
      <c r="D915" s="665"/>
      <c r="E915" s="665"/>
      <c r="F915" s="665"/>
      <c r="G915" s="665"/>
      <c r="H915" s="665"/>
      <c r="I915" s="665"/>
      <c r="J915" s="665"/>
      <c r="K915" s="665"/>
    </row>
    <row r="916" spans="2:11" ht="12.75" customHeight="1">
      <c r="B916" s="1711" t="s">
        <v>203</v>
      </c>
      <c r="C916" s="1713" t="s">
        <v>18</v>
      </c>
      <c r="D916" s="1713" t="s">
        <v>204</v>
      </c>
      <c r="E916" s="1715" t="s">
        <v>205</v>
      </c>
      <c r="F916" s="1716"/>
      <c r="G916" s="1717"/>
      <c r="H916" s="1718" t="s">
        <v>206</v>
      </c>
      <c r="I916" s="1720" t="s">
        <v>207</v>
      </c>
      <c r="J916" s="1721"/>
      <c r="K916" s="1721"/>
    </row>
    <row r="917" spans="2:11" ht="11.25" customHeight="1">
      <c r="B917" s="1712"/>
      <c r="C917" s="1714"/>
      <c r="D917" s="1714"/>
      <c r="E917" s="1722" t="s">
        <v>244</v>
      </c>
      <c r="F917" s="1713" t="s">
        <v>245</v>
      </c>
      <c r="G917" s="1713" t="s">
        <v>246</v>
      </c>
      <c r="H917" s="1719"/>
      <c r="I917" s="1722" t="s">
        <v>211</v>
      </c>
      <c r="J917" s="1722" t="s">
        <v>20</v>
      </c>
      <c r="K917" s="1713" t="s">
        <v>212</v>
      </c>
    </row>
    <row r="918" spans="2:11" ht="11.25" customHeight="1">
      <c r="B918" s="1712"/>
      <c r="C918" s="1714"/>
      <c r="D918" s="1714"/>
      <c r="E918" s="1723"/>
      <c r="F918" s="1714"/>
      <c r="G918" s="1714"/>
      <c r="H918" s="1719"/>
      <c r="I918" s="1724"/>
      <c r="J918" s="1724"/>
      <c r="K918" s="1725"/>
    </row>
    <row r="919" spans="2:11" ht="12.75">
      <c r="B919" s="500">
        <v>0</v>
      </c>
      <c r="C919" s="666">
        <v>1</v>
      </c>
      <c r="D919" s="666">
        <v>2</v>
      </c>
      <c r="E919" s="667">
        <v>3</v>
      </c>
      <c r="F919" s="667">
        <v>4</v>
      </c>
      <c r="G919" s="666">
        <v>5</v>
      </c>
      <c r="H919" s="666">
        <v>6</v>
      </c>
      <c r="I919" s="666">
        <v>7</v>
      </c>
      <c r="J919" s="666">
        <v>8</v>
      </c>
      <c r="K919" s="666">
        <v>9</v>
      </c>
    </row>
    <row r="920" spans="2:11" ht="12.75">
      <c r="B920" s="503"/>
      <c r="C920" s="664"/>
      <c r="D920" s="664"/>
      <c r="E920" s="664"/>
      <c r="F920" s="664"/>
      <c r="G920" s="664"/>
      <c r="H920" s="664"/>
      <c r="I920" s="664"/>
      <c r="J920" s="664"/>
      <c r="K920" s="664"/>
    </row>
    <row r="921" spans="2:11" ht="12.75">
      <c r="B921" s="3"/>
      <c r="C921" s="1708" t="s">
        <v>240</v>
      </c>
      <c r="D921" s="1708"/>
      <c r="E921" s="1708"/>
      <c r="F921" s="1708"/>
      <c r="G921" s="1708"/>
      <c r="H921" s="1708"/>
      <c r="I921" s="1708"/>
      <c r="J921" s="1708"/>
      <c r="K921" s="1708"/>
    </row>
    <row r="922" spans="2:11" ht="12.75">
      <c r="B922" s="3"/>
      <c r="C922" s="668"/>
      <c r="D922" s="668"/>
      <c r="E922" s="668"/>
      <c r="F922" s="668"/>
      <c r="G922" s="668"/>
      <c r="H922" s="668"/>
      <c r="I922" s="668"/>
      <c r="J922" s="668"/>
      <c r="K922" s="668"/>
    </row>
    <row r="923" spans="2:11" ht="12.75">
      <c r="B923" s="616" t="s">
        <v>215</v>
      </c>
      <c r="C923" s="676">
        <f>SUM(D923+H923)</f>
        <v>82232796</v>
      </c>
      <c r="D923" s="676">
        <v>292452</v>
      </c>
      <c r="E923" s="676">
        <v>66662</v>
      </c>
      <c r="F923" s="676">
        <v>122698</v>
      </c>
      <c r="G923" s="676">
        <v>103092</v>
      </c>
      <c r="H923" s="676">
        <v>81940344</v>
      </c>
      <c r="I923" s="676">
        <v>12916031</v>
      </c>
      <c r="J923" s="676">
        <v>23130603</v>
      </c>
      <c r="K923" s="677">
        <v>45893710</v>
      </c>
    </row>
    <row r="924" spans="2:11" ht="12.75">
      <c r="B924" s="616" t="s">
        <v>216</v>
      </c>
      <c r="C924" s="676">
        <f t="shared" ref="C924:C934" si="101">SUM(D924+H924)</f>
        <v>85559327</v>
      </c>
      <c r="D924" s="676">
        <v>333298</v>
      </c>
      <c r="E924" s="676">
        <v>123595</v>
      </c>
      <c r="F924" s="676">
        <v>142589</v>
      </c>
      <c r="G924" s="676">
        <v>67114</v>
      </c>
      <c r="H924" s="676">
        <v>85226029</v>
      </c>
      <c r="I924" s="676">
        <v>13445997</v>
      </c>
      <c r="J924" s="676">
        <v>23365433</v>
      </c>
      <c r="K924" s="677">
        <v>48414599</v>
      </c>
    </row>
    <row r="925" spans="2:11" ht="12.75">
      <c r="B925" s="616" t="s">
        <v>217</v>
      </c>
      <c r="C925" s="676">
        <f t="shared" si="101"/>
        <v>102255160</v>
      </c>
      <c r="D925" s="678">
        <v>388716</v>
      </c>
      <c r="E925" s="678">
        <v>131033</v>
      </c>
      <c r="F925" s="678">
        <v>150134</v>
      </c>
      <c r="G925" s="679">
        <v>107549</v>
      </c>
      <c r="H925" s="676">
        <v>101866444</v>
      </c>
      <c r="I925" s="678">
        <v>15571385</v>
      </c>
      <c r="J925" s="678">
        <v>26337677</v>
      </c>
      <c r="K925" s="679">
        <v>59957382</v>
      </c>
    </row>
    <row r="926" spans="2:11" ht="12.75">
      <c r="B926" s="616" t="s">
        <v>218</v>
      </c>
      <c r="C926" s="676">
        <f t="shared" si="101"/>
        <v>73943235</v>
      </c>
      <c r="D926" s="676">
        <v>280459</v>
      </c>
      <c r="E926" s="677">
        <v>88055</v>
      </c>
      <c r="F926" s="677">
        <v>98461</v>
      </c>
      <c r="G926" s="677">
        <v>93943</v>
      </c>
      <c r="H926" s="676">
        <v>73662776</v>
      </c>
      <c r="I926" s="677">
        <v>11314944</v>
      </c>
      <c r="J926" s="677">
        <v>20993447</v>
      </c>
      <c r="K926" s="677">
        <v>41354385</v>
      </c>
    </row>
    <row r="927" spans="2:11" ht="12.75">
      <c r="B927" s="616" t="s">
        <v>219</v>
      </c>
      <c r="C927" s="676">
        <f t="shared" si="101"/>
        <v>90424682</v>
      </c>
      <c r="D927" s="1066">
        <v>286702</v>
      </c>
      <c r="E927" s="1066">
        <v>91156</v>
      </c>
      <c r="F927" s="1066">
        <v>111222</v>
      </c>
      <c r="G927" s="1066">
        <v>84324</v>
      </c>
      <c r="H927" s="1066">
        <v>90137980</v>
      </c>
      <c r="I927" s="1066">
        <v>14710488</v>
      </c>
      <c r="J927" s="1066">
        <v>22097348</v>
      </c>
      <c r="K927" s="1067">
        <v>53330144</v>
      </c>
    </row>
    <row r="928" spans="2:11" ht="12.75">
      <c r="B928" s="616" t="s">
        <v>220</v>
      </c>
      <c r="C928" s="676">
        <f t="shared" si="101"/>
        <v>87226474</v>
      </c>
      <c r="D928" s="676">
        <v>327409</v>
      </c>
      <c r="E928" s="677">
        <v>105784</v>
      </c>
      <c r="F928" s="677">
        <v>117190</v>
      </c>
      <c r="G928" s="677">
        <v>104435</v>
      </c>
      <c r="H928" s="676">
        <v>86899065</v>
      </c>
      <c r="I928" s="677">
        <v>15181025</v>
      </c>
      <c r="J928" s="677">
        <v>22263181</v>
      </c>
      <c r="K928" s="677">
        <v>49454859</v>
      </c>
    </row>
    <row r="929" spans="2:11" ht="12.75">
      <c r="B929" s="616" t="s">
        <v>221</v>
      </c>
      <c r="C929" s="676">
        <f>SUM(D929+H929)</f>
        <v>67084106</v>
      </c>
      <c r="D929" s="678">
        <v>255222</v>
      </c>
      <c r="E929" s="678">
        <v>99432</v>
      </c>
      <c r="F929" s="678">
        <v>95147</v>
      </c>
      <c r="G929" s="679">
        <v>60643</v>
      </c>
      <c r="H929" s="676">
        <v>66828884</v>
      </c>
      <c r="I929" s="678">
        <v>11329513</v>
      </c>
      <c r="J929" s="678">
        <v>18691865</v>
      </c>
      <c r="K929" s="679">
        <v>36807506</v>
      </c>
    </row>
    <row r="930" spans="2:11" ht="12.75">
      <c r="B930" s="616" t="s">
        <v>222</v>
      </c>
      <c r="C930" s="676">
        <f>SUM(D930+H930)</f>
        <v>87504925</v>
      </c>
      <c r="D930" s="678">
        <v>408448</v>
      </c>
      <c r="E930" s="678">
        <v>181673</v>
      </c>
      <c r="F930" s="678">
        <v>154525</v>
      </c>
      <c r="G930" s="679">
        <v>72250</v>
      </c>
      <c r="H930" s="676">
        <v>87096477</v>
      </c>
      <c r="I930" s="678">
        <v>13609989</v>
      </c>
      <c r="J930" s="678">
        <v>27054053</v>
      </c>
      <c r="K930" s="679">
        <v>46432435</v>
      </c>
    </row>
    <row r="931" spans="2:11" ht="12.75">
      <c r="B931" s="616" t="s">
        <v>223</v>
      </c>
      <c r="C931" s="676">
        <f t="shared" si="101"/>
        <v>85307117</v>
      </c>
      <c r="D931" s="676">
        <v>416958</v>
      </c>
      <c r="E931" s="677">
        <v>148013</v>
      </c>
      <c r="F931" s="677">
        <v>195362</v>
      </c>
      <c r="G931" s="677">
        <v>73583</v>
      </c>
      <c r="H931" s="676">
        <v>84890159</v>
      </c>
      <c r="I931" s="677">
        <v>12993781</v>
      </c>
      <c r="J931" s="677">
        <v>26847702</v>
      </c>
      <c r="K931" s="677">
        <v>45048676</v>
      </c>
    </row>
    <row r="932" spans="2:11" ht="12.75">
      <c r="B932" s="616" t="s">
        <v>224</v>
      </c>
      <c r="C932" s="676">
        <f t="shared" si="101"/>
        <v>91912277</v>
      </c>
      <c r="D932" s="678">
        <v>395451</v>
      </c>
      <c r="E932" s="678">
        <v>124985</v>
      </c>
      <c r="F932" s="678">
        <v>194401</v>
      </c>
      <c r="G932" s="678">
        <v>76065</v>
      </c>
      <c r="H932" s="677">
        <v>91516826</v>
      </c>
      <c r="I932" s="678">
        <v>14059039</v>
      </c>
      <c r="J932" s="678">
        <v>29871706</v>
      </c>
      <c r="K932" s="679">
        <v>47586081</v>
      </c>
    </row>
    <row r="933" spans="2:11" ht="12.75">
      <c r="B933" s="616" t="s">
        <v>225</v>
      </c>
      <c r="C933" s="676">
        <f t="shared" si="101"/>
        <v>0</v>
      </c>
      <c r="D933" s="678"/>
      <c r="E933" s="678"/>
      <c r="F933" s="678"/>
      <c r="G933" s="678"/>
      <c r="H933" s="677"/>
      <c r="I933" s="678"/>
      <c r="J933" s="678"/>
      <c r="K933" s="679"/>
    </row>
    <row r="934" spans="2:11" ht="12.75">
      <c r="B934" s="616" t="s">
        <v>226</v>
      </c>
      <c r="C934" s="676">
        <f t="shared" si="101"/>
        <v>0</v>
      </c>
      <c r="D934" s="678"/>
      <c r="E934" s="678"/>
      <c r="F934" s="678"/>
      <c r="G934" s="679"/>
      <c r="H934" s="680"/>
      <c r="I934" s="678"/>
      <c r="J934" s="678"/>
      <c r="K934" s="679"/>
    </row>
    <row r="935" spans="2:11" ht="12.75">
      <c r="B935" s="616"/>
      <c r="C935" s="675"/>
      <c r="D935" s="672"/>
      <c r="E935" s="673"/>
      <c r="F935" s="673"/>
      <c r="G935" s="673"/>
      <c r="H935" s="672"/>
      <c r="I935" s="673"/>
      <c r="J935" s="673"/>
      <c r="K935" s="673"/>
    </row>
    <row r="936" spans="2:11" ht="13.5" thickBot="1">
      <c r="B936" s="615">
        <v>2023</v>
      </c>
      <c r="C936" s="674">
        <f t="shared" ref="C936:K936" si="102">SUM(C923:C934)</f>
        <v>853450099</v>
      </c>
      <c r="D936" s="674">
        <f t="shared" si="102"/>
        <v>3385115</v>
      </c>
      <c r="E936" s="674">
        <f t="shared" si="102"/>
        <v>1160388</v>
      </c>
      <c r="F936" s="674">
        <f t="shared" si="102"/>
        <v>1381729</v>
      </c>
      <c r="G936" s="674">
        <f t="shared" si="102"/>
        <v>842998</v>
      </c>
      <c r="H936" s="674">
        <f t="shared" si="102"/>
        <v>850064984</v>
      </c>
      <c r="I936" s="674">
        <f t="shared" si="102"/>
        <v>135132192</v>
      </c>
      <c r="J936" s="674">
        <f t="shared" si="102"/>
        <v>240653015</v>
      </c>
      <c r="K936" s="674">
        <f t="shared" si="102"/>
        <v>474279777</v>
      </c>
    </row>
    <row r="937" spans="2:11">
      <c r="B937" s="1034"/>
      <c r="C937" s="344"/>
      <c r="D937" s="344"/>
      <c r="E937" s="344"/>
      <c r="F937" s="344"/>
      <c r="G937" s="344"/>
      <c r="H937" s="344"/>
      <c r="I937" s="344"/>
      <c r="J937" s="344"/>
      <c r="K937" s="1035"/>
    </row>
    <row r="938" spans="2:11" ht="19.5">
      <c r="B938" s="663"/>
      <c r="C938" s="669"/>
      <c r="D938" s="669"/>
      <c r="E938" s="708"/>
      <c r="F938" s="709" t="s">
        <v>241</v>
      </c>
      <c r="G938" s="709"/>
      <c r="H938" s="709"/>
      <c r="I938" s="709"/>
      <c r="J938" s="710"/>
      <c r="K938" s="711"/>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56">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56">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56">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56">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56">
        <f t="shared" si="105"/>
        <v>645.26060811383081</v>
      </c>
    </row>
    <row r="944" spans="2:11" ht="15.75">
      <c r="B944" s="394" t="s">
        <v>220</v>
      </c>
      <c r="C944" s="424">
        <f t="shared" si="105"/>
        <v>592.13268707275188</v>
      </c>
      <c r="D944" s="424">
        <f t="shared" si="105"/>
        <v>99.607240644965017</v>
      </c>
      <c r="E944" s="424">
        <f t="shared" si="105"/>
        <v>62.116265413975334</v>
      </c>
      <c r="F944" s="424">
        <f t="shared" si="105"/>
        <v>99.736170212765956</v>
      </c>
      <c r="G944" s="424">
        <f t="shared" si="105"/>
        <v>255.34229828850854</v>
      </c>
      <c r="H944" s="424">
        <f t="shared" si="105"/>
        <v>603.37354709697127</v>
      </c>
      <c r="I944" s="424">
        <f t="shared" si="105"/>
        <v>544.00576936859454</v>
      </c>
      <c r="J944" s="424">
        <f t="shared" si="105"/>
        <v>566.78159368635443</v>
      </c>
      <c r="K944" s="656">
        <f t="shared" si="105"/>
        <v>643.64176948305487</v>
      </c>
    </row>
    <row r="945" spans="2:11" ht="15.75">
      <c r="B945" s="394" t="s">
        <v>221</v>
      </c>
      <c r="C945" s="424">
        <f t="shared" si="105"/>
        <v>585.1106478735652</v>
      </c>
      <c r="D945" s="424">
        <f t="shared" si="105"/>
        <v>95.660419790104953</v>
      </c>
      <c r="E945" s="424">
        <f t="shared" si="105"/>
        <v>62.300751879699249</v>
      </c>
      <c r="F945" s="424">
        <f t="shared" si="105"/>
        <v>112.86714116251483</v>
      </c>
      <c r="G945" s="424">
        <f t="shared" si="105"/>
        <v>264.8165938864629</v>
      </c>
      <c r="H945" s="424">
        <f t="shared" si="105"/>
        <v>596.77171738819834</v>
      </c>
      <c r="I945" s="424">
        <f t="shared" si="105"/>
        <v>541.17568664915211</v>
      </c>
      <c r="J945" s="424">
        <f t="shared" si="105"/>
        <v>551.83824397732644</v>
      </c>
      <c r="K945" s="656">
        <f t="shared" si="105"/>
        <v>643.7467163369887</v>
      </c>
    </row>
    <row r="946" spans="2:11" ht="15.75">
      <c r="B946" s="394" t="s">
        <v>222</v>
      </c>
      <c r="C946" s="424">
        <f t="shared" si="105"/>
        <v>569.07110061911453</v>
      </c>
      <c r="D946" s="424">
        <f t="shared" si="105"/>
        <v>86.517263291675491</v>
      </c>
      <c r="E946" s="424">
        <f t="shared" si="105"/>
        <v>60.984558576703591</v>
      </c>
      <c r="F946" s="424">
        <f t="shared" si="105"/>
        <v>104.55006765899864</v>
      </c>
      <c r="G946" s="424">
        <f t="shared" si="105"/>
        <v>273.67424242424244</v>
      </c>
      <c r="H946" s="424">
        <f t="shared" si="105"/>
        <v>584.3557871007132</v>
      </c>
      <c r="I946" s="424">
        <f t="shared" si="105"/>
        <v>532.95175627520848</v>
      </c>
      <c r="J946" s="424">
        <f t="shared" si="105"/>
        <v>565.48750052255343</v>
      </c>
      <c r="K946" s="656">
        <f t="shared" si="105"/>
        <v>613.63370248982392</v>
      </c>
    </row>
    <row r="947" spans="2:11" ht="15.75">
      <c r="B947" s="394" t="s">
        <v>223</v>
      </c>
      <c r="C947" s="424">
        <f t="shared" si="105"/>
        <v>576.59033734141713</v>
      </c>
      <c r="D947" s="424">
        <f t="shared" si="105"/>
        <v>86.577657807308967</v>
      </c>
      <c r="E947" s="424">
        <f t="shared" si="105"/>
        <v>59.0634477254589</v>
      </c>
      <c r="F947" s="424">
        <f t="shared" si="105"/>
        <v>96.427443237907212</v>
      </c>
      <c r="G947" s="424">
        <f t="shared" si="105"/>
        <v>259.09507042253523</v>
      </c>
      <c r="H947" s="424">
        <f t="shared" si="105"/>
        <v>593.07757711251611</v>
      </c>
      <c r="I947" s="424">
        <f t="shared" si="105"/>
        <v>529.88259522061821</v>
      </c>
      <c r="J947" s="424">
        <f t="shared" si="105"/>
        <v>563.77862707628992</v>
      </c>
      <c r="K947" s="656">
        <f t="shared" si="105"/>
        <v>634.55989407257152</v>
      </c>
    </row>
    <row r="948" spans="2:11" ht="15.75">
      <c r="B948" s="394" t="s">
        <v>224</v>
      </c>
      <c r="C948" s="424">
        <f t="shared" si="105"/>
        <v>580.58781875951468</v>
      </c>
      <c r="D948" s="424">
        <f t="shared" si="105"/>
        <v>89.610469068660777</v>
      </c>
      <c r="E948" s="424">
        <f t="shared" si="105"/>
        <v>57.070776255707763</v>
      </c>
      <c r="F948" s="424">
        <f t="shared" si="105"/>
        <v>99.184183673469391</v>
      </c>
      <c r="G948" s="424">
        <f t="shared" si="105"/>
        <v>289.22053231939162</v>
      </c>
      <c r="H948" s="424">
        <f t="shared" si="105"/>
        <v>594.66669699017518</v>
      </c>
      <c r="I948" s="424">
        <f t="shared" si="105"/>
        <v>527.68228052396501</v>
      </c>
      <c r="J948" s="424">
        <f t="shared" si="105"/>
        <v>570.14688985169778</v>
      </c>
      <c r="K948" s="656">
        <f t="shared" si="105"/>
        <v>635.66765963131184</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56"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58" t="e">
        <f t="shared" si="105"/>
        <v>#DIV/0!</v>
      </c>
    </row>
  </sheetData>
  <mergeCells count="288">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Z46"/>
  <sheetViews>
    <sheetView showGridLines="0" workbookViewId="0">
      <selection activeCell="AA12" sqref="AA12"/>
    </sheetView>
  </sheetViews>
  <sheetFormatPr defaultRowHeight="12.75"/>
  <cols>
    <col min="1" max="16384" width="9.140625" style="3"/>
  </cols>
  <sheetData>
    <row r="9" spans="24:26" ht="18">
      <c r="X9" s="1038"/>
      <c r="Y9" s="1038"/>
      <c r="Z9" s="1038"/>
    </row>
    <row r="22" ht="12" customHeight="1"/>
    <row r="23" ht="12" customHeight="1"/>
    <row r="24" ht="12" customHeight="1"/>
    <row r="42" spans="1:1" ht="27" customHeight="1">
      <c r="A42" s="609"/>
    </row>
    <row r="46" spans="1:1">
      <c r="A46" s="609"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N69"/>
  <sheetViews>
    <sheetView showGridLines="0" topLeftCell="A43" workbookViewId="0">
      <selection activeCell="S74" sqref="S74"/>
    </sheetView>
  </sheetViews>
  <sheetFormatPr defaultRowHeight="15"/>
  <cols>
    <col min="1" max="1" width="13.7109375" style="1003" customWidth="1"/>
    <col min="2" max="17" width="9.140625" style="1003"/>
    <col min="18" max="18" width="16" style="1003" customWidth="1"/>
    <col min="19" max="256" width="9.140625" style="1003"/>
    <col min="257" max="257" width="13.7109375" style="1003" customWidth="1"/>
    <col min="258" max="512" width="9.140625" style="1003"/>
    <col min="513" max="513" width="13.7109375" style="1003" customWidth="1"/>
    <col min="514" max="768" width="9.140625" style="1003"/>
    <col min="769" max="769" width="13.7109375" style="1003" customWidth="1"/>
    <col min="770" max="1024" width="9.140625" style="1003"/>
    <col min="1025" max="1025" width="13.7109375" style="1003" customWidth="1"/>
    <col min="1026" max="1280" width="9.140625" style="1003"/>
    <col min="1281" max="1281" width="13.7109375" style="1003" customWidth="1"/>
    <col min="1282" max="1536" width="9.140625" style="1003"/>
    <col min="1537" max="1537" width="13.7109375" style="1003" customWidth="1"/>
    <col min="1538" max="1792" width="9.140625" style="1003"/>
    <col min="1793" max="1793" width="13.7109375" style="1003" customWidth="1"/>
    <col min="1794" max="2048" width="9.140625" style="1003"/>
    <col min="2049" max="2049" width="13.7109375" style="1003" customWidth="1"/>
    <col min="2050" max="2304" width="9.140625" style="1003"/>
    <col min="2305" max="2305" width="13.7109375" style="1003" customWidth="1"/>
    <col min="2306" max="2560" width="9.140625" style="1003"/>
    <col min="2561" max="2561" width="13.7109375" style="1003" customWidth="1"/>
    <col min="2562" max="2816" width="9.140625" style="1003"/>
    <col min="2817" max="2817" width="13.7109375" style="1003" customWidth="1"/>
    <col min="2818" max="3072" width="9.140625" style="1003"/>
    <col min="3073" max="3073" width="13.7109375" style="1003" customWidth="1"/>
    <col min="3074" max="3328" width="9.140625" style="1003"/>
    <col min="3329" max="3329" width="13.7109375" style="1003" customWidth="1"/>
    <col min="3330" max="3584" width="9.140625" style="1003"/>
    <col min="3585" max="3585" width="13.7109375" style="1003" customWidth="1"/>
    <col min="3586" max="3840" width="9.140625" style="1003"/>
    <col min="3841" max="3841" width="13.7109375" style="1003" customWidth="1"/>
    <col min="3842" max="4096" width="9.140625" style="1003"/>
    <col min="4097" max="4097" width="13.7109375" style="1003" customWidth="1"/>
    <col min="4098" max="4352" width="9.140625" style="1003"/>
    <col min="4353" max="4353" width="13.7109375" style="1003" customWidth="1"/>
    <col min="4354" max="4608" width="9.140625" style="1003"/>
    <col min="4609" max="4609" width="13.7109375" style="1003" customWidth="1"/>
    <col min="4610" max="4864" width="9.140625" style="1003"/>
    <col min="4865" max="4865" width="13.7109375" style="1003" customWidth="1"/>
    <col min="4866" max="5120" width="9.140625" style="1003"/>
    <col min="5121" max="5121" width="13.7109375" style="1003" customWidth="1"/>
    <col min="5122" max="5376" width="9.140625" style="1003"/>
    <col min="5377" max="5377" width="13.7109375" style="1003" customWidth="1"/>
    <col min="5378" max="5632" width="9.140625" style="1003"/>
    <col min="5633" max="5633" width="13.7109375" style="1003" customWidth="1"/>
    <col min="5634" max="5888" width="9.140625" style="1003"/>
    <col min="5889" max="5889" width="13.7109375" style="1003" customWidth="1"/>
    <col min="5890" max="6144" width="9.140625" style="1003"/>
    <col min="6145" max="6145" width="13.7109375" style="1003" customWidth="1"/>
    <col min="6146" max="6400" width="9.140625" style="1003"/>
    <col min="6401" max="6401" width="13.7109375" style="1003" customWidth="1"/>
    <col min="6402" max="6656" width="9.140625" style="1003"/>
    <col min="6657" max="6657" width="13.7109375" style="1003" customWidth="1"/>
    <col min="6658" max="6912" width="9.140625" style="1003"/>
    <col min="6913" max="6913" width="13.7109375" style="1003" customWidth="1"/>
    <col min="6914" max="7168" width="9.140625" style="1003"/>
    <col min="7169" max="7169" width="13.7109375" style="1003" customWidth="1"/>
    <col min="7170" max="7424" width="9.140625" style="1003"/>
    <col min="7425" max="7425" width="13.7109375" style="1003" customWidth="1"/>
    <col min="7426" max="7680" width="9.140625" style="1003"/>
    <col min="7681" max="7681" width="13.7109375" style="1003" customWidth="1"/>
    <col min="7682" max="7936" width="9.140625" style="1003"/>
    <col min="7937" max="7937" width="13.7109375" style="1003" customWidth="1"/>
    <col min="7938" max="8192" width="9.140625" style="1003"/>
    <col min="8193" max="8193" width="13.7109375" style="1003" customWidth="1"/>
    <col min="8194" max="8448" width="9.140625" style="1003"/>
    <col min="8449" max="8449" width="13.7109375" style="1003" customWidth="1"/>
    <col min="8450" max="8704" width="9.140625" style="1003"/>
    <col min="8705" max="8705" width="13.7109375" style="1003" customWidth="1"/>
    <col min="8706" max="8960" width="9.140625" style="1003"/>
    <col min="8961" max="8961" width="13.7109375" style="1003" customWidth="1"/>
    <col min="8962" max="9216" width="9.140625" style="1003"/>
    <col min="9217" max="9217" width="13.7109375" style="1003" customWidth="1"/>
    <col min="9218" max="9472" width="9.140625" style="1003"/>
    <col min="9473" max="9473" width="13.7109375" style="1003" customWidth="1"/>
    <col min="9474" max="9728" width="9.140625" style="1003"/>
    <col min="9729" max="9729" width="13.7109375" style="1003" customWidth="1"/>
    <col min="9730" max="9984" width="9.140625" style="1003"/>
    <col min="9985" max="9985" width="13.7109375" style="1003" customWidth="1"/>
    <col min="9986" max="10240" width="9.140625" style="1003"/>
    <col min="10241" max="10241" width="13.7109375" style="1003" customWidth="1"/>
    <col min="10242" max="10496" width="9.140625" style="1003"/>
    <col min="10497" max="10497" width="13.7109375" style="1003" customWidth="1"/>
    <col min="10498" max="10752" width="9.140625" style="1003"/>
    <col min="10753" max="10753" width="13.7109375" style="1003" customWidth="1"/>
    <col min="10754" max="11008" width="9.140625" style="1003"/>
    <col min="11009" max="11009" width="13.7109375" style="1003" customWidth="1"/>
    <col min="11010" max="11264" width="9.140625" style="1003"/>
    <col min="11265" max="11265" width="13.7109375" style="1003" customWidth="1"/>
    <col min="11266" max="11520" width="9.140625" style="1003"/>
    <col min="11521" max="11521" width="13.7109375" style="1003" customWidth="1"/>
    <col min="11522" max="11776" width="9.140625" style="1003"/>
    <col min="11777" max="11777" width="13.7109375" style="1003" customWidth="1"/>
    <col min="11778" max="12032" width="9.140625" style="1003"/>
    <col min="12033" max="12033" width="13.7109375" style="1003" customWidth="1"/>
    <col min="12034" max="12288" width="9.140625" style="1003"/>
    <col min="12289" max="12289" width="13.7109375" style="1003" customWidth="1"/>
    <col min="12290" max="12544" width="9.140625" style="1003"/>
    <col min="12545" max="12545" width="13.7109375" style="1003" customWidth="1"/>
    <col min="12546" max="12800" width="9.140625" style="1003"/>
    <col min="12801" max="12801" width="13.7109375" style="1003" customWidth="1"/>
    <col min="12802" max="13056" width="9.140625" style="1003"/>
    <col min="13057" max="13057" width="13.7109375" style="1003" customWidth="1"/>
    <col min="13058" max="13312" width="9.140625" style="1003"/>
    <col min="13313" max="13313" width="13.7109375" style="1003" customWidth="1"/>
    <col min="13314" max="13568" width="9.140625" style="1003"/>
    <col min="13569" max="13569" width="13.7109375" style="1003" customWidth="1"/>
    <col min="13570" max="13824" width="9.140625" style="1003"/>
    <col min="13825" max="13825" width="13.7109375" style="1003" customWidth="1"/>
    <col min="13826" max="14080" width="9.140625" style="1003"/>
    <col min="14081" max="14081" width="13.7109375" style="1003" customWidth="1"/>
    <col min="14082" max="14336" width="9.140625" style="1003"/>
    <col min="14337" max="14337" width="13.7109375" style="1003" customWidth="1"/>
    <col min="14338" max="14592" width="9.140625" style="1003"/>
    <col min="14593" max="14593" width="13.7109375" style="1003" customWidth="1"/>
    <col min="14594" max="14848" width="9.140625" style="1003"/>
    <col min="14849" max="14849" width="13.7109375" style="1003" customWidth="1"/>
    <col min="14850" max="15104" width="9.140625" style="1003"/>
    <col min="15105" max="15105" width="13.7109375" style="1003" customWidth="1"/>
    <col min="15106" max="15360" width="9.140625" style="1003"/>
    <col min="15361" max="15361" width="13.7109375" style="1003" customWidth="1"/>
    <col min="15362" max="15616" width="9.140625" style="1003"/>
    <col min="15617" max="15617" width="13.7109375" style="1003" customWidth="1"/>
    <col min="15618" max="15872" width="9.140625" style="1003"/>
    <col min="15873" max="15873" width="13.7109375" style="1003" customWidth="1"/>
    <col min="15874" max="16128" width="9.140625" style="1003"/>
    <col min="16129" max="16129" width="13.7109375" style="1003" customWidth="1"/>
    <col min="16130" max="16384" width="9.140625" style="1003"/>
  </cols>
  <sheetData>
    <row r="1" spans="1:14">
      <c r="A1" s="1817" t="s">
        <v>508</v>
      </c>
      <c r="B1" s="1817"/>
      <c r="C1" s="1817"/>
      <c r="D1" s="1817"/>
      <c r="E1" s="1817"/>
      <c r="F1" s="1817"/>
      <c r="G1" s="1817"/>
      <c r="H1" s="1817"/>
      <c r="I1" s="1817"/>
      <c r="J1" s="1817"/>
      <c r="K1" s="1817"/>
      <c r="L1" s="1817"/>
      <c r="M1" s="1817"/>
      <c r="N1" s="1817"/>
    </row>
    <row r="2" spans="1:14" ht="15.75" thickBot="1">
      <c r="G2" s="1239" t="s">
        <v>278</v>
      </c>
    </row>
    <row r="3" spans="1:14" ht="15.75" thickBot="1">
      <c r="A3" s="1240" t="s">
        <v>279</v>
      </c>
      <c r="B3" s="1241" t="s">
        <v>166</v>
      </c>
      <c r="C3" s="1241" t="s">
        <v>167</v>
      </c>
      <c r="D3" s="1241" t="s">
        <v>168</v>
      </c>
      <c r="E3" s="1241" t="s">
        <v>169</v>
      </c>
      <c r="F3" s="1241" t="s">
        <v>170</v>
      </c>
      <c r="G3" s="1241" t="s">
        <v>171</v>
      </c>
      <c r="H3" s="1241" t="s">
        <v>172</v>
      </c>
      <c r="I3" s="1241" t="s">
        <v>173</v>
      </c>
      <c r="J3" s="1241" t="s">
        <v>174</v>
      </c>
      <c r="K3" s="1241" t="s">
        <v>175</v>
      </c>
      <c r="L3" s="1241" t="s">
        <v>176</v>
      </c>
      <c r="M3" s="1241" t="s">
        <v>177</v>
      </c>
      <c r="N3" s="1241" t="s">
        <v>184</v>
      </c>
    </row>
    <row r="4" spans="1:14">
      <c r="A4" s="1242">
        <v>2004</v>
      </c>
      <c r="B4" s="1243">
        <v>299.39999999999998</v>
      </c>
      <c r="C4" s="1243">
        <v>296.39999999999998</v>
      </c>
      <c r="D4" s="1243">
        <v>293.7</v>
      </c>
      <c r="E4" s="1243">
        <v>293.5</v>
      </c>
      <c r="F4" s="1243">
        <v>293.5</v>
      </c>
      <c r="G4" s="1243">
        <v>291.60000000000002</v>
      </c>
      <c r="H4" s="1243">
        <v>290.2</v>
      </c>
      <c r="I4" s="1243">
        <v>286.3</v>
      </c>
      <c r="J4" s="1243">
        <v>285.39999999999998</v>
      </c>
      <c r="K4" s="1243">
        <v>285.10000000000002</v>
      </c>
      <c r="L4" s="1243">
        <v>291.2</v>
      </c>
      <c r="M4" s="1243">
        <v>297.8</v>
      </c>
      <c r="N4" s="1244">
        <v>291.3</v>
      </c>
    </row>
    <row r="5" spans="1:14">
      <c r="A5" s="1245">
        <v>2005</v>
      </c>
      <c r="B5" s="1246">
        <v>304.10000000000002</v>
      </c>
      <c r="C5" s="1246">
        <v>308.10000000000002</v>
      </c>
      <c r="D5" s="1246">
        <v>308.2</v>
      </c>
      <c r="E5" s="1246">
        <v>310.89999999999998</v>
      </c>
      <c r="F5" s="1246">
        <v>309.89999999999998</v>
      </c>
      <c r="G5" s="1246">
        <v>309.10000000000002</v>
      </c>
      <c r="H5" s="1246">
        <v>307</v>
      </c>
      <c r="I5" s="1246">
        <v>300.60000000000002</v>
      </c>
      <c r="J5" s="1246">
        <v>303.3</v>
      </c>
      <c r="K5" s="1246">
        <v>304.3</v>
      </c>
      <c r="L5" s="1246">
        <v>311.8</v>
      </c>
      <c r="M5" s="1246">
        <v>315.5</v>
      </c>
      <c r="N5" s="1247">
        <v>307.60000000000002</v>
      </c>
    </row>
    <row r="6" spans="1:14">
      <c r="A6" s="1245">
        <v>2006</v>
      </c>
      <c r="B6" s="1246">
        <v>317.10000000000002</v>
      </c>
      <c r="C6" s="1246">
        <v>319.89999999999998</v>
      </c>
      <c r="D6" s="1246">
        <v>324</v>
      </c>
      <c r="E6" s="1246">
        <v>319.5</v>
      </c>
      <c r="F6" s="1246">
        <v>325.8</v>
      </c>
      <c r="G6" s="1246">
        <v>323.8</v>
      </c>
      <c r="H6" s="1246">
        <v>312.8</v>
      </c>
      <c r="I6" s="1246">
        <v>313</v>
      </c>
      <c r="J6" s="1246">
        <v>315.2</v>
      </c>
      <c r="K6" s="1246">
        <v>311.2</v>
      </c>
      <c r="L6" s="1246">
        <v>316.2</v>
      </c>
      <c r="M6" s="1246">
        <v>321.8</v>
      </c>
      <c r="N6" s="1247">
        <v>318.7</v>
      </c>
    </row>
    <row r="7" spans="1:14">
      <c r="A7" s="1245">
        <v>2007</v>
      </c>
      <c r="B7" s="1246">
        <v>325.7</v>
      </c>
      <c r="C7" s="1246">
        <v>327.9</v>
      </c>
      <c r="D7" s="1246">
        <v>329.1</v>
      </c>
      <c r="E7" s="1246">
        <v>329.9</v>
      </c>
      <c r="F7" s="1246">
        <v>328.7</v>
      </c>
      <c r="G7" s="1246">
        <v>330</v>
      </c>
      <c r="H7" s="1246">
        <v>327.9</v>
      </c>
      <c r="I7" s="1246">
        <v>324</v>
      </c>
      <c r="J7" s="1246">
        <v>329.3</v>
      </c>
      <c r="K7" s="1246">
        <v>312.8</v>
      </c>
      <c r="L7" s="1246">
        <v>317.5</v>
      </c>
      <c r="M7" s="1246">
        <v>319</v>
      </c>
      <c r="N7" s="1247">
        <v>325.39999999999998</v>
      </c>
    </row>
    <row r="8" spans="1:14">
      <c r="A8" s="1245">
        <v>2008</v>
      </c>
      <c r="B8" s="1246">
        <v>326.5</v>
      </c>
      <c r="C8" s="1246">
        <v>327</v>
      </c>
      <c r="D8" s="1246">
        <v>324.5</v>
      </c>
      <c r="E8" s="1246">
        <v>322.60000000000002</v>
      </c>
      <c r="F8" s="1246">
        <v>325.7</v>
      </c>
      <c r="G8" s="1246">
        <v>323.8</v>
      </c>
      <c r="H8" s="1246">
        <v>317</v>
      </c>
      <c r="I8" s="1246">
        <v>314.39999999999998</v>
      </c>
      <c r="J8" s="1246">
        <v>314.60000000000002</v>
      </c>
      <c r="K8" s="1246">
        <v>310.5</v>
      </c>
      <c r="L8" s="1246">
        <v>315.10000000000002</v>
      </c>
      <c r="M8" s="1246">
        <v>321.7</v>
      </c>
      <c r="N8" s="1247">
        <v>320.39999999999998</v>
      </c>
    </row>
    <row r="9" spans="1:14">
      <c r="A9" s="1245">
        <v>2009</v>
      </c>
      <c r="B9" s="1246">
        <v>322.2</v>
      </c>
      <c r="C9" s="1246">
        <v>324.3</v>
      </c>
      <c r="D9" s="1246">
        <v>325.89999999999998</v>
      </c>
      <c r="E9" s="1246">
        <v>324.2</v>
      </c>
      <c r="F9" s="1246">
        <v>325.3</v>
      </c>
      <c r="G9" s="1246">
        <v>324.5</v>
      </c>
      <c r="H9" s="1246">
        <v>323.3</v>
      </c>
      <c r="I9" s="1246">
        <v>316.2</v>
      </c>
      <c r="J9" s="1246">
        <v>320.10000000000002</v>
      </c>
      <c r="K9" s="1246">
        <v>320</v>
      </c>
      <c r="L9" s="1246">
        <v>324.5</v>
      </c>
      <c r="M9" s="1246">
        <v>330</v>
      </c>
      <c r="N9" s="1248">
        <v>323.60000000000002</v>
      </c>
    </row>
    <row r="10" spans="1:14">
      <c r="A10" s="1245">
        <v>2010</v>
      </c>
      <c r="B10" s="1246">
        <v>333.4</v>
      </c>
      <c r="C10" s="1246">
        <v>341.3</v>
      </c>
      <c r="D10" s="1246">
        <v>335.1</v>
      </c>
      <c r="E10" s="1246">
        <v>343.1</v>
      </c>
      <c r="F10" s="1246">
        <v>346.2</v>
      </c>
      <c r="G10" s="1246">
        <v>345.9</v>
      </c>
      <c r="H10" s="1246">
        <v>340.4</v>
      </c>
      <c r="I10" s="1246">
        <v>336.9</v>
      </c>
      <c r="J10" s="1246">
        <v>334.2</v>
      </c>
      <c r="K10" s="1246">
        <v>325.7</v>
      </c>
      <c r="L10" s="1246">
        <v>326.39999999999998</v>
      </c>
      <c r="M10" s="1246">
        <v>326.3</v>
      </c>
      <c r="N10" s="1248">
        <v>335.8</v>
      </c>
    </row>
    <row r="11" spans="1:14">
      <c r="A11" s="1245">
        <v>2011</v>
      </c>
      <c r="B11" s="1246">
        <v>325.60000000000002</v>
      </c>
      <c r="C11" s="1246">
        <v>323.5</v>
      </c>
      <c r="D11" s="1246">
        <v>322.8</v>
      </c>
      <c r="E11" s="1246">
        <v>323</v>
      </c>
      <c r="F11" s="1246">
        <v>326.89999999999998</v>
      </c>
      <c r="G11" s="1246">
        <v>323.39999999999998</v>
      </c>
      <c r="H11" s="1246">
        <v>321.10000000000002</v>
      </c>
      <c r="I11" s="1246">
        <v>317.7</v>
      </c>
      <c r="J11" s="1246">
        <v>313</v>
      </c>
      <c r="K11" s="1246">
        <v>312.89999999999998</v>
      </c>
      <c r="L11" s="1246">
        <v>315.60000000000002</v>
      </c>
      <c r="M11" s="1246">
        <v>322.10000000000002</v>
      </c>
      <c r="N11" s="1248">
        <v>320.7</v>
      </c>
    </row>
    <row r="12" spans="1:14">
      <c r="A12" s="1249">
        <v>2012</v>
      </c>
      <c r="B12" s="1250">
        <v>324.89999999999998</v>
      </c>
      <c r="C12" s="1250">
        <v>327.2</v>
      </c>
      <c r="D12" s="1250">
        <v>329</v>
      </c>
      <c r="E12" s="1250">
        <v>329.8</v>
      </c>
      <c r="F12" s="1250">
        <v>334.6</v>
      </c>
      <c r="G12" s="1250">
        <v>336.3</v>
      </c>
      <c r="H12" s="1250">
        <v>330.7</v>
      </c>
      <c r="I12" s="1250">
        <v>326.3</v>
      </c>
      <c r="J12" s="1250">
        <v>325.7</v>
      </c>
      <c r="K12" s="1250">
        <v>322</v>
      </c>
      <c r="L12" s="1250">
        <v>327.2</v>
      </c>
      <c r="M12" s="1250">
        <v>330.6</v>
      </c>
      <c r="N12" s="1251">
        <v>328.9</v>
      </c>
    </row>
    <row r="13" spans="1:14">
      <c r="A13" s="1249">
        <v>2013</v>
      </c>
      <c r="B13" s="1250">
        <v>334</v>
      </c>
      <c r="C13" s="1250">
        <v>336.5</v>
      </c>
      <c r="D13" s="1250">
        <v>334.9</v>
      </c>
      <c r="E13" s="1250">
        <v>338</v>
      </c>
      <c r="F13" s="1250">
        <v>338.8</v>
      </c>
      <c r="G13" s="1250">
        <v>343</v>
      </c>
      <c r="H13" s="1250">
        <v>338.6</v>
      </c>
      <c r="I13" s="1250">
        <v>334</v>
      </c>
      <c r="J13" s="1250">
        <v>329.8</v>
      </c>
      <c r="K13" s="1250">
        <v>328.9</v>
      </c>
      <c r="L13" s="1250">
        <v>331</v>
      </c>
      <c r="M13" s="1250">
        <v>333.1</v>
      </c>
      <c r="N13" s="1251">
        <v>335.2</v>
      </c>
    </row>
    <row r="14" spans="1:14">
      <c r="A14" s="1249">
        <v>2014</v>
      </c>
      <c r="B14" s="1250">
        <v>335.3</v>
      </c>
      <c r="C14" s="1250">
        <v>339.5</v>
      </c>
      <c r="D14" s="1250">
        <v>336</v>
      </c>
      <c r="E14" s="1250">
        <v>338.1</v>
      </c>
      <c r="F14" s="1250">
        <v>336</v>
      </c>
      <c r="G14" s="1250">
        <v>336.1</v>
      </c>
      <c r="H14" s="1250">
        <v>331.4</v>
      </c>
      <c r="I14" s="1250">
        <v>332.4</v>
      </c>
      <c r="J14" s="1250">
        <v>327.3</v>
      </c>
      <c r="K14" s="1250">
        <v>326.3</v>
      </c>
      <c r="L14" s="1250">
        <v>328.5</v>
      </c>
      <c r="M14" s="1250">
        <v>340.6</v>
      </c>
      <c r="N14" s="1251">
        <v>333.6</v>
      </c>
    </row>
    <row r="15" spans="1:14">
      <c r="A15" s="1252">
        <v>2015</v>
      </c>
      <c r="B15" s="1253">
        <v>336</v>
      </c>
      <c r="C15" s="1253">
        <v>338.9</v>
      </c>
      <c r="D15" s="1253">
        <v>339.7</v>
      </c>
      <c r="E15" s="1253">
        <v>340.8</v>
      </c>
      <c r="F15" s="1253">
        <v>346.1</v>
      </c>
      <c r="G15" s="1253">
        <v>343.9</v>
      </c>
      <c r="H15" s="1253">
        <v>339.4</v>
      </c>
      <c r="I15" s="1253">
        <v>334</v>
      </c>
      <c r="J15" s="1253">
        <v>332.9</v>
      </c>
      <c r="K15" s="1253">
        <v>331.2</v>
      </c>
      <c r="L15" s="1253">
        <v>332.8</v>
      </c>
      <c r="M15" s="1253">
        <v>335.4</v>
      </c>
      <c r="N15" s="1254">
        <v>337.6</v>
      </c>
    </row>
    <row r="16" spans="1:14">
      <c r="A16" s="1252">
        <v>2016</v>
      </c>
      <c r="B16" s="1253">
        <v>335.2</v>
      </c>
      <c r="C16" s="1253">
        <v>337.7</v>
      </c>
      <c r="D16" s="1253">
        <v>338.5</v>
      </c>
      <c r="E16" s="1253">
        <v>340.3</v>
      </c>
      <c r="F16" s="1253">
        <v>345.4</v>
      </c>
      <c r="G16" s="1253">
        <v>342.5</v>
      </c>
      <c r="H16" s="1253">
        <v>339.1</v>
      </c>
      <c r="I16" s="1253">
        <v>336.7</v>
      </c>
      <c r="J16" s="1253">
        <v>336</v>
      </c>
      <c r="K16" s="1253">
        <v>338.1</v>
      </c>
      <c r="L16" s="1253">
        <v>339.8</v>
      </c>
      <c r="M16" s="1253">
        <v>343.5</v>
      </c>
      <c r="N16" s="1254">
        <v>339.5</v>
      </c>
    </row>
    <row r="17" spans="1:14">
      <c r="A17" s="1252">
        <v>2017</v>
      </c>
      <c r="B17" s="1253">
        <v>343.84877560849145</v>
      </c>
      <c r="C17" s="1253">
        <v>344.01260355448568</v>
      </c>
      <c r="D17" s="1253">
        <v>345.08323788722237</v>
      </c>
      <c r="E17" s="1253">
        <v>349.4260933003689</v>
      </c>
      <c r="F17" s="1253">
        <v>351.85998819252393</v>
      </c>
      <c r="G17" s="1253">
        <v>351.12109667545815</v>
      </c>
      <c r="H17" s="1253">
        <v>346.75726994620067</v>
      </c>
      <c r="I17" s="1253">
        <v>344.85589941972938</v>
      </c>
      <c r="J17" s="1253">
        <v>342.09908231074832</v>
      </c>
      <c r="K17" s="1253">
        <v>340.25607000681453</v>
      </c>
      <c r="L17" s="1253">
        <v>343.96423731809307</v>
      </c>
      <c r="M17" s="1253">
        <v>345.17611667491775</v>
      </c>
      <c r="N17" s="1254">
        <v>345.73613890143946</v>
      </c>
    </row>
    <row r="18" spans="1:14">
      <c r="A18" s="1252">
        <v>2018</v>
      </c>
      <c r="B18" s="1253">
        <v>328.68883172082138</v>
      </c>
      <c r="C18" s="1253">
        <v>335.33083028686195</v>
      </c>
      <c r="D18" s="1253">
        <v>339.13477331184731</v>
      </c>
      <c r="E18" s="1253">
        <v>352.1288362407397</v>
      </c>
      <c r="F18" s="1253">
        <v>354.40806226015781</v>
      </c>
      <c r="G18" s="1253">
        <v>352.31798629918734</v>
      </c>
      <c r="H18" s="1253">
        <v>349.02563708344542</v>
      </c>
      <c r="I18" s="1253">
        <v>347.00933631012759</v>
      </c>
      <c r="J18" s="1253">
        <v>345.11329021489684</v>
      </c>
      <c r="K18" s="1253">
        <v>347.11988043981063</v>
      </c>
      <c r="L18" s="1253">
        <v>349.40972512323503</v>
      </c>
      <c r="M18" s="1253">
        <v>350.98601398601369</v>
      </c>
      <c r="N18" s="1254">
        <v>345.25543478260863</v>
      </c>
    </row>
    <row r="19" spans="1:14">
      <c r="A19" s="1255">
        <v>2019</v>
      </c>
      <c r="B19" s="1256">
        <v>354.37491656654714</v>
      </c>
      <c r="C19" s="1256">
        <v>356.43838796545651</v>
      </c>
      <c r="D19" s="1256">
        <v>357.2969949465724</v>
      </c>
      <c r="E19" s="1256">
        <v>357.47446683623537</v>
      </c>
      <c r="F19" s="1256">
        <v>361.2054005838466</v>
      </c>
      <c r="G19" s="1256">
        <v>357.93540852897377</v>
      </c>
      <c r="H19" s="1256">
        <v>354.2490676912646</v>
      </c>
      <c r="I19" s="1256">
        <v>353.13528487554794</v>
      </c>
      <c r="J19" s="1256">
        <v>352.05841293166753</v>
      </c>
      <c r="K19" s="1256">
        <v>345</v>
      </c>
      <c r="L19" s="1256">
        <v>349.6</v>
      </c>
      <c r="M19" s="1256">
        <v>354.4</v>
      </c>
      <c r="N19" s="1257">
        <v>354.2</v>
      </c>
    </row>
    <row r="20" spans="1:14">
      <c r="A20" s="1255">
        <v>2020</v>
      </c>
      <c r="B20" s="1256">
        <v>354.8</v>
      </c>
      <c r="C20" s="1256">
        <v>355</v>
      </c>
      <c r="D20" s="1256">
        <v>356.13</v>
      </c>
      <c r="E20" s="1256">
        <v>354.02</v>
      </c>
      <c r="F20" s="1256">
        <v>356.2</v>
      </c>
      <c r="G20" s="1256">
        <v>358.1</v>
      </c>
      <c r="H20" s="1256">
        <v>352.8</v>
      </c>
      <c r="I20" s="1256">
        <v>350.8</v>
      </c>
      <c r="J20" s="1256">
        <v>346.7</v>
      </c>
      <c r="K20" s="1256">
        <v>345</v>
      </c>
      <c r="L20" s="1256">
        <v>347.8</v>
      </c>
      <c r="M20" s="1256">
        <v>347.4</v>
      </c>
      <c r="N20" s="1257">
        <v>352.3</v>
      </c>
    </row>
    <row r="21" spans="1:14">
      <c r="A21" s="1255">
        <v>2021</v>
      </c>
      <c r="B21" s="1256">
        <v>350.5</v>
      </c>
      <c r="C21" s="1256">
        <v>354.1</v>
      </c>
      <c r="D21" s="1256">
        <v>354.1</v>
      </c>
      <c r="E21" s="1256">
        <v>354.4</v>
      </c>
      <c r="F21" s="1256">
        <v>353.4</v>
      </c>
      <c r="G21" s="1256">
        <v>352.5</v>
      </c>
      <c r="H21" s="1256">
        <v>348.2</v>
      </c>
      <c r="I21" s="1256">
        <v>348.4</v>
      </c>
      <c r="J21" s="1256">
        <v>343.2</v>
      </c>
      <c r="K21" s="1256">
        <v>402.6</v>
      </c>
      <c r="L21" s="1256">
        <v>345.6</v>
      </c>
      <c r="M21" s="1256">
        <v>347</v>
      </c>
      <c r="N21" s="1257">
        <v>349.8</v>
      </c>
    </row>
    <row r="22" spans="1:14">
      <c r="A22" s="1255">
        <v>2022</v>
      </c>
      <c r="B22" s="1256">
        <v>350.1</v>
      </c>
      <c r="C22" s="1256">
        <v>354.4</v>
      </c>
      <c r="D22" s="1256">
        <v>351</v>
      </c>
      <c r="E22" s="1256">
        <v>354.6</v>
      </c>
      <c r="F22" s="1256">
        <v>353.3</v>
      </c>
      <c r="G22" s="1256">
        <v>351.4</v>
      </c>
      <c r="H22" s="1256">
        <v>352</v>
      </c>
      <c r="I22" s="1256">
        <v>350.9</v>
      </c>
      <c r="J22" s="1256">
        <v>347.5</v>
      </c>
      <c r="K22" s="1256">
        <v>349.1</v>
      </c>
      <c r="L22" s="1256">
        <v>348</v>
      </c>
      <c r="M22" s="1256">
        <v>348.7</v>
      </c>
      <c r="N22" s="1257">
        <v>351</v>
      </c>
    </row>
    <row r="23" spans="1:14" ht="15.75" thickBot="1">
      <c r="A23" s="1258">
        <v>2023</v>
      </c>
      <c r="B23" s="1259">
        <v>352.3</v>
      </c>
      <c r="C23" s="1259">
        <v>353.3</v>
      </c>
      <c r="D23" s="1259">
        <v>354.9</v>
      </c>
      <c r="E23" s="1259">
        <v>351.4</v>
      </c>
      <c r="F23" s="1259">
        <v>285.10000000000002</v>
      </c>
      <c r="G23" s="1259">
        <v>350</v>
      </c>
      <c r="H23" s="1259">
        <v>343.9</v>
      </c>
      <c r="I23" s="1259">
        <v>349.2</v>
      </c>
      <c r="J23" s="1259">
        <v>346.2</v>
      </c>
      <c r="K23" s="1259"/>
      <c r="L23" s="1259"/>
      <c r="M23" s="1259"/>
      <c r="N23" s="1260"/>
    </row>
    <row r="25" spans="1:14" ht="15.75" thickBot="1">
      <c r="G25" s="1261" t="s">
        <v>280</v>
      </c>
      <c r="N25" s="1262"/>
    </row>
    <row r="26" spans="1:14" ht="15.75" thickBot="1">
      <c r="A26" s="1240" t="s">
        <v>279</v>
      </c>
      <c r="B26" s="1241" t="s">
        <v>166</v>
      </c>
      <c r="C26" s="1241" t="s">
        <v>167</v>
      </c>
      <c r="D26" s="1241" t="s">
        <v>168</v>
      </c>
      <c r="E26" s="1241" t="s">
        <v>169</v>
      </c>
      <c r="F26" s="1241" t="s">
        <v>170</v>
      </c>
      <c r="G26" s="1241" t="s">
        <v>171</v>
      </c>
      <c r="H26" s="1241" t="s">
        <v>172</v>
      </c>
      <c r="I26" s="1241" t="s">
        <v>173</v>
      </c>
      <c r="J26" s="1241" t="s">
        <v>174</v>
      </c>
      <c r="K26" s="1241" t="s">
        <v>175</v>
      </c>
      <c r="L26" s="1241" t="s">
        <v>176</v>
      </c>
      <c r="M26" s="1241" t="s">
        <v>177</v>
      </c>
      <c r="N26" s="1241" t="s">
        <v>184</v>
      </c>
    </row>
    <row r="27" spans="1:14">
      <c r="A27" s="1242">
        <v>2004</v>
      </c>
      <c r="B27" s="1243">
        <v>272.2</v>
      </c>
      <c r="C27" s="1243">
        <v>271.5</v>
      </c>
      <c r="D27" s="1243">
        <v>272</v>
      </c>
      <c r="E27" s="1243">
        <v>273.10000000000002</v>
      </c>
      <c r="F27" s="1243">
        <v>267.2</v>
      </c>
      <c r="G27" s="1243">
        <v>269.60000000000002</v>
      </c>
      <c r="H27" s="1243">
        <v>261.5</v>
      </c>
      <c r="I27" s="1243">
        <v>261.39999999999998</v>
      </c>
      <c r="J27" s="1243">
        <v>264.8</v>
      </c>
      <c r="K27" s="1243">
        <v>267</v>
      </c>
      <c r="L27" s="1243">
        <v>266.39999999999998</v>
      </c>
      <c r="M27" s="1243">
        <v>271.3</v>
      </c>
      <c r="N27" s="1244">
        <v>267.3</v>
      </c>
    </row>
    <row r="28" spans="1:14">
      <c r="A28" s="1245">
        <v>2005</v>
      </c>
      <c r="B28" s="1246">
        <v>272.10000000000002</v>
      </c>
      <c r="C28" s="1246">
        <v>274.8</v>
      </c>
      <c r="D28" s="1246">
        <v>271.8</v>
      </c>
      <c r="E28" s="1246">
        <v>273.39999999999998</v>
      </c>
      <c r="F28" s="1246">
        <v>271</v>
      </c>
      <c r="G28" s="1246">
        <v>266.39999999999998</v>
      </c>
      <c r="H28" s="1246">
        <v>264.60000000000002</v>
      </c>
      <c r="I28" s="1246">
        <v>261.10000000000002</v>
      </c>
      <c r="J28" s="1246">
        <v>266.60000000000002</v>
      </c>
      <c r="K28" s="1246">
        <v>272.5</v>
      </c>
      <c r="L28" s="1246">
        <v>270.60000000000002</v>
      </c>
      <c r="M28" s="1246">
        <v>272.39999999999998</v>
      </c>
      <c r="N28" s="1247">
        <v>269.2</v>
      </c>
    </row>
    <row r="29" spans="1:14">
      <c r="A29" s="1245">
        <v>2006</v>
      </c>
      <c r="B29" s="1246">
        <v>275.10000000000002</v>
      </c>
      <c r="C29" s="1246">
        <v>273.39999999999998</v>
      </c>
      <c r="D29" s="1246">
        <v>273.39999999999998</v>
      </c>
      <c r="E29" s="1246">
        <v>272.89999999999998</v>
      </c>
      <c r="F29" s="1246">
        <v>270.39999999999998</v>
      </c>
      <c r="G29" s="1246">
        <v>264.2</v>
      </c>
      <c r="H29" s="1246">
        <v>260.2</v>
      </c>
      <c r="I29" s="1246">
        <v>258.10000000000002</v>
      </c>
      <c r="J29" s="1246">
        <v>263.5</v>
      </c>
      <c r="K29" s="1246">
        <v>263.89999999999998</v>
      </c>
      <c r="L29" s="1246">
        <v>264.89999999999998</v>
      </c>
      <c r="M29" s="1246">
        <v>266.89999999999998</v>
      </c>
      <c r="N29" s="1247">
        <v>267.5</v>
      </c>
    </row>
    <row r="30" spans="1:14">
      <c r="A30" s="1245">
        <v>2007</v>
      </c>
      <c r="B30" s="1246">
        <v>274.10000000000002</v>
      </c>
      <c r="C30" s="1246">
        <v>274.89999999999998</v>
      </c>
      <c r="D30" s="1246">
        <v>274</v>
      </c>
      <c r="E30" s="1246">
        <v>272.3</v>
      </c>
      <c r="F30" s="1246">
        <v>271.89999999999998</v>
      </c>
      <c r="G30" s="1246">
        <v>269.2</v>
      </c>
      <c r="H30" s="1246">
        <v>267.89999999999998</v>
      </c>
      <c r="I30" s="1246">
        <v>264.60000000000002</v>
      </c>
      <c r="J30" s="1246">
        <v>266</v>
      </c>
      <c r="K30" s="1246">
        <v>268.8</v>
      </c>
      <c r="L30" s="1246">
        <v>269.10000000000002</v>
      </c>
      <c r="M30" s="1246">
        <v>271.60000000000002</v>
      </c>
      <c r="N30" s="1247">
        <v>270.2</v>
      </c>
    </row>
    <row r="31" spans="1:14">
      <c r="A31" s="1245">
        <v>2008</v>
      </c>
      <c r="B31" s="1246">
        <v>273.89999999999998</v>
      </c>
      <c r="C31" s="1246">
        <v>274.89999999999998</v>
      </c>
      <c r="D31" s="1246">
        <v>273.8</v>
      </c>
      <c r="E31" s="1246">
        <v>270</v>
      </c>
      <c r="F31" s="1246">
        <v>271.89999999999998</v>
      </c>
      <c r="G31" s="1246">
        <v>270.5</v>
      </c>
      <c r="H31" s="1246">
        <v>268.60000000000002</v>
      </c>
      <c r="I31" s="1246">
        <v>265</v>
      </c>
      <c r="J31" s="1246">
        <v>266.5</v>
      </c>
      <c r="K31" s="1246">
        <v>266.60000000000002</v>
      </c>
      <c r="L31" s="1246">
        <v>269.7</v>
      </c>
      <c r="M31" s="1246">
        <v>274.60000000000002</v>
      </c>
      <c r="N31" s="1247">
        <v>270.3</v>
      </c>
    </row>
    <row r="32" spans="1:14">
      <c r="A32" s="1245">
        <v>2009</v>
      </c>
      <c r="B32" s="1246">
        <v>276.8</v>
      </c>
      <c r="C32" s="1246">
        <v>274.3</v>
      </c>
      <c r="D32" s="1246">
        <v>276.39999999999998</v>
      </c>
      <c r="E32" s="1246">
        <v>273.60000000000002</v>
      </c>
      <c r="F32" s="1246">
        <v>273.8</v>
      </c>
      <c r="G32" s="1246">
        <v>272.10000000000002</v>
      </c>
      <c r="H32" s="1246">
        <v>268.60000000000002</v>
      </c>
      <c r="I32" s="1246">
        <v>266.8</v>
      </c>
      <c r="J32" s="1246">
        <v>269.5</v>
      </c>
      <c r="K32" s="1246">
        <v>271.39999999999998</v>
      </c>
      <c r="L32" s="1246">
        <v>275.60000000000002</v>
      </c>
      <c r="M32" s="1246">
        <v>277.10000000000002</v>
      </c>
      <c r="N32" s="1248">
        <v>272.8</v>
      </c>
    </row>
    <row r="33" spans="1:14">
      <c r="A33" s="1245">
        <v>2010</v>
      </c>
      <c r="B33" s="1246">
        <v>278.5</v>
      </c>
      <c r="C33" s="1246">
        <v>282.10000000000002</v>
      </c>
      <c r="D33" s="1246">
        <v>281.7</v>
      </c>
      <c r="E33" s="1246">
        <v>280.5</v>
      </c>
      <c r="F33" s="1246">
        <v>280.89999999999998</v>
      </c>
      <c r="G33" s="1246">
        <v>279</v>
      </c>
      <c r="H33" s="1246">
        <v>275</v>
      </c>
      <c r="I33" s="1246">
        <v>272.89999999999998</v>
      </c>
      <c r="J33" s="1246">
        <v>275.5</v>
      </c>
      <c r="K33" s="1246">
        <v>275.10000000000002</v>
      </c>
      <c r="L33" s="1246">
        <v>275</v>
      </c>
      <c r="M33" s="1246">
        <v>277.5</v>
      </c>
      <c r="N33" s="1248">
        <v>277.8</v>
      </c>
    </row>
    <row r="34" spans="1:14">
      <c r="A34" s="1245">
        <v>2011</v>
      </c>
      <c r="B34" s="1246">
        <v>280.2</v>
      </c>
      <c r="C34" s="1246">
        <v>279.3</v>
      </c>
      <c r="D34" s="1246">
        <v>279.5</v>
      </c>
      <c r="E34" s="1246">
        <v>281.39999999999998</v>
      </c>
      <c r="F34" s="1246">
        <v>279.7</v>
      </c>
      <c r="G34" s="1246">
        <v>275.89999999999998</v>
      </c>
      <c r="H34" s="1246">
        <v>274.2</v>
      </c>
      <c r="I34" s="1246">
        <v>268.2</v>
      </c>
      <c r="J34" s="1246">
        <v>259.3</v>
      </c>
      <c r="K34" s="1246">
        <v>260.89999999999998</v>
      </c>
      <c r="L34" s="1246">
        <v>262.89999999999998</v>
      </c>
      <c r="M34" s="1246">
        <v>267.2</v>
      </c>
      <c r="N34" s="1248">
        <v>271.2</v>
      </c>
    </row>
    <row r="35" spans="1:14">
      <c r="A35" s="1249">
        <v>2012</v>
      </c>
      <c r="B35" s="1250">
        <v>270.2</v>
      </c>
      <c r="C35" s="1250">
        <v>267.8</v>
      </c>
      <c r="D35" s="1250">
        <v>269.60000000000002</v>
      </c>
      <c r="E35" s="1250">
        <v>266.2</v>
      </c>
      <c r="F35" s="1250">
        <v>265.3</v>
      </c>
      <c r="G35" s="1250">
        <v>265.10000000000002</v>
      </c>
      <c r="H35" s="1250">
        <v>259.10000000000002</v>
      </c>
      <c r="I35" s="1250">
        <v>258.3</v>
      </c>
      <c r="J35" s="1250">
        <v>258.89999999999998</v>
      </c>
      <c r="K35" s="1250">
        <v>261.60000000000002</v>
      </c>
      <c r="L35" s="1250">
        <v>263.2</v>
      </c>
      <c r="M35" s="1250">
        <v>267</v>
      </c>
      <c r="N35" s="1251">
        <v>264</v>
      </c>
    </row>
    <row r="36" spans="1:14">
      <c r="A36" s="1249">
        <v>2013</v>
      </c>
      <c r="B36" s="1250">
        <v>269.39999999999998</v>
      </c>
      <c r="C36" s="1250">
        <v>271.89999999999998</v>
      </c>
      <c r="D36" s="1250">
        <v>270.60000000000002</v>
      </c>
      <c r="E36" s="1250">
        <v>270.89999999999998</v>
      </c>
      <c r="F36" s="1250">
        <v>266.89999999999998</v>
      </c>
      <c r="G36" s="1250">
        <v>265.89999999999998</v>
      </c>
      <c r="H36" s="1250">
        <v>262.5</v>
      </c>
      <c r="I36" s="1250">
        <v>259.3</v>
      </c>
      <c r="J36" s="1250">
        <v>261.2</v>
      </c>
      <c r="K36" s="1250">
        <v>263.10000000000002</v>
      </c>
      <c r="L36" s="1250">
        <v>265.5</v>
      </c>
      <c r="M36" s="1250">
        <v>270.2</v>
      </c>
      <c r="N36" s="1251">
        <v>266.10000000000002</v>
      </c>
    </row>
    <row r="37" spans="1:14">
      <c r="A37" s="1249">
        <v>2014</v>
      </c>
      <c r="B37" s="1250">
        <v>273</v>
      </c>
      <c r="C37" s="1250">
        <v>274.60000000000002</v>
      </c>
      <c r="D37" s="1250">
        <v>271.8</v>
      </c>
      <c r="E37" s="1250">
        <v>270.39999999999998</v>
      </c>
      <c r="F37" s="1250">
        <v>268.39999999999998</v>
      </c>
      <c r="G37" s="1250">
        <v>268.60000000000002</v>
      </c>
      <c r="H37" s="1250">
        <v>264.5</v>
      </c>
      <c r="I37" s="1250">
        <v>259.7</v>
      </c>
      <c r="J37" s="1250">
        <v>261.60000000000002</v>
      </c>
      <c r="K37" s="1250">
        <v>263.39999999999998</v>
      </c>
      <c r="L37" s="1250">
        <v>264.39999999999998</v>
      </c>
      <c r="M37" s="1250">
        <v>264.8</v>
      </c>
      <c r="N37" s="1251">
        <v>267</v>
      </c>
    </row>
    <row r="38" spans="1:14">
      <c r="A38" s="1252">
        <v>2015</v>
      </c>
      <c r="B38" s="1253">
        <v>270.5</v>
      </c>
      <c r="C38" s="1253">
        <v>271.5</v>
      </c>
      <c r="D38" s="1253">
        <v>272.60000000000002</v>
      </c>
      <c r="E38" s="1253">
        <v>270.89999999999998</v>
      </c>
      <c r="F38" s="1253">
        <v>273.3</v>
      </c>
      <c r="G38" s="1253">
        <v>272</v>
      </c>
      <c r="H38" s="1253">
        <v>267.8</v>
      </c>
      <c r="I38" s="1253">
        <v>262.10000000000002</v>
      </c>
      <c r="J38" s="1253">
        <v>261.39999999999998</v>
      </c>
      <c r="K38" s="1253">
        <v>264.5</v>
      </c>
      <c r="L38" s="1253">
        <v>266.60000000000002</v>
      </c>
      <c r="M38" s="1253">
        <v>268.10000000000002</v>
      </c>
      <c r="N38" s="1254">
        <v>267.89999999999998</v>
      </c>
    </row>
    <row r="39" spans="1:14">
      <c r="A39" s="1252">
        <v>2016</v>
      </c>
      <c r="B39" s="1253">
        <v>270.10000000000002</v>
      </c>
      <c r="C39" s="1253">
        <v>272.10000000000002</v>
      </c>
      <c r="D39" s="1253">
        <v>268.7</v>
      </c>
      <c r="E39" s="1253">
        <v>267.7</v>
      </c>
      <c r="F39" s="1253">
        <v>266.10000000000002</v>
      </c>
      <c r="G39" s="1253">
        <v>263.60000000000002</v>
      </c>
      <c r="H39" s="1253">
        <v>259.10000000000002</v>
      </c>
      <c r="I39" s="1253">
        <v>256.7</v>
      </c>
      <c r="J39" s="1253">
        <v>259.60000000000002</v>
      </c>
      <c r="K39" s="1253">
        <v>263.8</v>
      </c>
      <c r="L39" s="1253">
        <v>267.10000000000002</v>
      </c>
      <c r="M39" s="1253">
        <v>271.10000000000002</v>
      </c>
      <c r="N39" s="1254">
        <v>265.2</v>
      </c>
    </row>
    <row r="40" spans="1:14">
      <c r="A40" s="1252">
        <v>2017</v>
      </c>
      <c r="B40" s="1253">
        <v>272.88640213541373</v>
      </c>
      <c r="C40" s="1253">
        <v>276.25085307594861</v>
      </c>
      <c r="D40" s="1253">
        <v>274.85711246631678</v>
      </c>
      <c r="E40" s="1253">
        <v>274.82589285714283</v>
      </c>
      <c r="F40" s="1253">
        <v>275.79789937320038</v>
      </c>
      <c r="G40" s="1253">
        <v>275.68322171001125</v>
      </c>
      <c r="H40" s="1253">
        <v>271.12366069701773</v>
      </c>
      <c r="I40" s="1253">
        <v>265.89233861961111</v>
      </c>
      <c r="J40" s="1253">
        <v>268.51868601734992</v>
      </c>
      <c r="K40" s="1253">
        <v>269.27624185210152</v>
      </c>
      <c r="L40" s="1253">
        <v>272.87214014486779</v>
      </c>
      <c r="M40" s="1253">
        <v>275.60365369340764</v>
      </c>
      <c r="N40" s="1254">
        <v>272.59345923219968</v>
      </c>
    </row>
    <row r="41" spans="1:14">
      <c r="A41" s="1252">
        <v>2018</v>
      </c>
      <c r="B41" s="1253">
        <v>271.81169536218374</v>
      </c>
      <c r="C41" s="1253">
        <v>271.62933094384721</v>
      </c>
      <c r="D41" s="1253">
        <v>275.82298136645966</v>
      </c>
      <c r="E41" s="1253">
        <v>276.47664184157117</v>
      </c>
      <c r="F41" s="1253">
        <v>276.53879641485253</v>
      </c>
      <c r="G41" s="1253">
        <v>273.5957050315024</v>
      </c>
      <c r="H41" s="1253">
        <v>267.18371383829231</v>
      </c>
      <c r="I41" s="1253">
        <v>262.45748745224398</v>
      </c>
      <c r="J41" s="1253">
        <v>265.66096423017115</v>
      </c>
      <c r="K41" s="1253">
        <v>270.12991512212</v>
      </c>
      <c r="L41" s="1253">
        <v>273.99583766909478</v>
      </c>
      <c r="M41" s="1253">
        <v>277.44326025733028</v>
      </c>
      <c r="N41" s="1254">
        <v>271.5347702055667</v>
      </c>
    </row>
    <row r="42" spans="1:14">
      <c r="A42" s="1255">
        <v>2019</v>
      </c>
      <c r="B42" s="1256">
        <v>281.27826336739287</v>
      </c>
      <c r="C42" s="1256">
        <v>284.30536717690359</v>
      </c>
      <c r="D42" s="1256">
        <v>286.22046450702811</v>
      </c>
      <c r="E42" s="1256">
        <v>290.8767352564733</v>
      </c>
      <c r="F42" s="1256">
        <v>285.31500572737696</v>
      </c>
      <c r="G42" s="1256">
        <v>281.29946839929153</v>
      </c>
      <c r="H42" s="1256">
        <v>274.8623926185175</v>
      </c>
      <c r="I42" s="1256">
        <v>271.9152332887009</v>
      </c>
      <c r="J42" s="1256">
        <v>273.41321243523339</v>
      </c>
      <c r="K42" s="1256">
        <v>276.3</v>
      </c>
      <c r="L42" s="1256">
        <v>279.2</v>
      </c>
      <c r="M42" s="1256">
        <v>286.5</v>
      </c>
      <c r="N42" s="1257">
        <v>286.2</v>
      </c>
    </row>
    <row r="43" spans="1:14">
      <c r="A43" s="1255">
        <v>2020</v>
      </c>
      <c r="B43" s="1256">
        <v>286.2</v>
      </c>
      <c r="C43" s="1256">
        <v>288.2</v>
      </c>
      <c r="D43" s="1256">
        <v>287.13</v>
      </c>
      <c r="E43" s="1256">
        <v>286.24</v>
      </c>
      <c r="F43" s="1256">
        <v>285.8</v>
      </c>
      <c r="G43" s="1256">
        <v>286</v>
      </c>
      <c r="H43" s="1256">
        <v>280.5</v>
      </c>
      <c r="I43" s="1256">
        <v>277.2</v>
      </c>
      <c r="J43" s="1256">
        <v>277.2</v>
      </c>
      <c r="K43" s="1256">
        <v>277.7</v>
      </c>
      <c r="L43" s="1256">
        <v>281.60000000000002</v>
      </c>
      <c r="M43" s="1256">
        <v>284.8</v>
      </c>
      <c r="N43" s="1257">
        <v>282.8</v>
      </c>
    </row>
    <row r="44" spans="1:14">
      <c r="A44" s="1255">
        <v>2021</v>
      </c>
      <c r="B44" s="1256">
        <v>288.3</v>
      </c>
      <c r="C44" s="1256">
        <v>294.5</v>
      </c>
      <c r="D44" s="1256">
        <v>289.10000000000002</v>
      </c>
      <c r="E44" s="1256">
        <v>288.5</v>
      </c>
      <c r="F44" s="1256">
        <v>287.5</v>
      </c>
      <c r="G44" s="1256">
        <v>281.89999999999998</v>
      </c>
      <c r="H44" s="1256">
        <v>275.89999999999998</v>
      </c>
      <c r="I44" s="1256">
        <v>274.10000000000002</v>
      </c>
      <c r="J44" s="1256">
        <v>275.2</v>
      </c>
      <c r="K44" s="1256">
        <v>279.5</v>
      </c>
      <c r="L44" s="1256">
        <v>281.5</v>
      </c>
      <c r="M44" s="1256">
        <v>283</v>
      </c>
      <c r="N44" s="1257">
        <v>283</v>
      </c>
    </row>
    <row r="45" spans="1:14">
      <c r="A45" s="1255">
        <v>2022</v>
      </c>
      <c r="B45" s="1256">
        <v>285.2</v>
      </c>
      <c r="C45" s="1256">
        <v>286.8</v>
      </c>
      <c r="D45" s="1256">
        <v>286.5</v>
      </c>
      <c r="E45" s="1256">
        <v>288.10000000000002</v>
      </c>
      <c r="F45" s="1256">
        <v>285.7</v>
      </c>
      <c r="G45" s="1256">
        <v>281.39999999999998</v>
      </c>
      <c r="H45" s="1256">
        <v>278</v>
      </c>
      <c r="I45" s="1256">
        <v>274.3</v>
      </c>
      <c r="J45" s="1256">
        <v>275.60000000000002</v>
      </c>
      <c r="K45" s="1256">
        <v>279.60000000000002</v>
      </c>
      <c r="L45" s="1256">
        <v>281.3</v>
      </c>
      <c r="M45" s="1256">
        <v>283</v>
      </c>
      <c r="N45" s="1257">
        <v>281.89999999999998</v>
      </c>
    </row>
    <row r="46" spans="1:14" ht="15.75" thickBot="1">
      <c r="A46" s="1258">
        <v>2023</v>
      </c>
      <c r="B46" s="1259">
        <v>287</v>
      </c>
      <c r="C46" s="1259">
        <v>289.5</v>
      </c>
      <c r="D46" s="1259">
        <v>286.60000000000002</v>
      </c>
      <c r="E46" s="1259">
        <v>285.39999999999998</v>
      </c>
      <c r="F46" s="1259">
        <v>285.10000000000002</v>
      </c>
      <c r="G46" s="1259">
        <v>281.89999999999998</v>
      </c>
      <c r="H46" s="1259">
        <v>277.39999999999998</v>
      </c>
      <c r="I46" s="1259">
        <v>273.5</v>
      </c>
      <c r="J46" s="1259">
        <v>277.10000000000002</v>
      </c>
      <c r="K46" s="1259"/>
      <c r="L46" s="1259"/>
      <c r="M46" s="1259"/>
      <c r="N46" s="1260"/>
    </row>
    <row r="48" spans="1:14" ht="15.75" thickBot="1">
      <c r="G48" s="1261" t="s">
        <v>281</v>
      </c>
      <c r="N48" s="1262"/>
    </row>
    <row r="49" spans="1:14" ht="15.75" thickBot="1">
      <c r="A49" s="1240" t="s">
        <v>279</v>
      </c>
      <c r="B49" s="1241" t="s">
        <v>166</v>
      </c>
      <c r="C49" s="1241" t="s">
        <v>167</v>
      </c>
      <c r="D49" s="1241" t="s">
        <v>168</v>
      </c>
      <c r="E49" s="1241" t="s">
        <v>169</v>
      </c>
      <c r="F49" s="1241" t="s">
        <v>170</v>
      </c>
      <c r="G49" s="1241" t="s">
        <v>171</v>
      </c>
      <c r="H49" s="1241" t="s">
        <v>172</v>
      </c>
      <c r="I49" s="1241" t="s">
        <v>173</v>
      </c>
      <c r="J49" s="1241" t="s">
        <v>174</v>
      </c>
      <c r="K49" s="1241" t="s">
        <v>175</v>
      </c>
      <c r="L49" s="1241" t="s">
        <v>176</v>
      </c>
      <c r="M49" s="1241" t="s">
        <v>177</v>
      </c>
      <c r="N49" s="1241" t="s">
        <v>184</v>
      </c>
    </row>
    <row r="50" spans="1:14">
      <c r="A50" s="1242">
        <v>2004</v>
      </c>
      <c r="B50" s="1243">
        <v>240.7</v>
      </c>
      <c r="C50" s="1243">
        <v>241.7</v>
      </c>
      <c r="D50" s="1243">
        <v>243.7</v>
      </c>
      <c r="E50" s="1243">
        <v>237.7</v>
      </c>
      <c r="F50" s="1243">
        <v>240.8</v>
      </c>
      <c r="G50" s="1243">
        <v>241.5</v>
      </c>
      <c r="H50" s="1243">
        <v>243.3</v>
      </c>
      <c r="I50" s="1243">
        <v>237.1</v>
      </c>
      <c r="J50" s="1243">
        <v>241.6</v>
      </c>
      <c r="K50" s="1243">
        <v>238.8</v>
      </c>
      <c r="L50" s="1243">
        <v>245.7</v>
      </c>
      <c r="M50" s="1243">
        <v>249.9</v>
      </c>
      <c r="N50" s="1244">
        <v>242.4</v>
      </c>
    </row>
    <row r="51" spans="1:14">
      <c r="A51" s="1245">
        <v>2005</v>
      </c>
      <c r="B51" s="1246">
        <v>253.1</v>
      </c>
      <c r="C51" s="1246">
        <v>256.89999999999998</v>
      </c>
      <c r="D51" s="1246">
        <v>255</v>
      </c>
      <c r="E51" s="1246">
        <v>253.3</v>
      </c>
      <c r="F51" s="1246">
        <v>253</v>
      </c>
      <c r="G51" s="1246">
        <v>252.2</v>
      </c>
      <c r="H51" s="1246">
        <v>251.1</v>
      </c>
      <c r="I51" s="1246">
        <v>247.9</v>
      </c>
      <c r="J51" s="1246">
        <v>246.7</v>
      </c>
      <c r="K51" s="1246">
        <v>249.2</v>
      </c>
      <c r="L51" s="1246">
        <v>250.4</v>
      </c>
      <c r="M51" s="1246">
        <v>256.2</v>
      </c>
      <c r="N51" s="1247">
        <v>251.9</v>
      </c>
    </row>
    <row r="52" spans="1:14">
      <c r="A52" s="1245">
        <v>2006</v>
      </c>
      <c r="B52" s="1246">
        <v>257.8</v>
      </c>
      <c r="C52" s="1246">
        <v>258.60000000000002</v>
      </c>
      <c r="D52" s="1246">
        <v>259.39999999999998</v>
      </c>
      <c r="E52" s="1246">
        <v>256.39999999999998</v>
      </c>
      <c r="F52" s="1246">
        <v>257.60000000000002</v>
      </c>
      <c r="G52" s="1246">
        <v>256.10000000000002</v>
      </c>
      <c r="H52" s="1246">
        <v>250.4</v>
      </c>
      <c r="I52" s="1246">
        <v>248.4</v>
      </c>
      <c r="J52" s="1246">
        <v>249.2</v>
      </c>
      <c r="K52" s="1246">
        <v>246.2</v>
      </c>
      <c r="L52" s="1246">
        <v>246.3</v>
      </c>
      <c r="M52" s="1246">
        <v>251</v>
      </c>
      <c r="N52" s="1247">
        <v>253.1</v>
      </c>
    </row>
    <row r="53" spans="1:14">
      <c r="A53" s="1245">
        <v>2007</v>
      </c>
      <c r="B53" s="1246">
        <v>257</v>
      </c>
      <c r="C53" s="1246">
        <v>258.60000000000002</v>
      </c>
      <c r="D53" s="1246">
        <v>258.5</v>
      </c>
      <c r="E53" s="1246">
        <v>260.5</v>
      </c>
      <c r="F53" s="1246">
        <v>258.8</v>
      </c>
      <c r="G53" s="1246">
        <v>257.5</v>
      </c>
      <c r="H53" s="1246">
        <v>254.5</v>
      </c>
      <c r="I53" s="1246">
        <v>250.9</v>
      </c>
      <c r="J53" s="1246">
        <v>249.3</v>
      </c>
      <c r="K53" s="1246">
        <v>246.9</v>
      </c>
      <c r="L53" s="1246">
        <v>251.1</v>
      </c>
      <c r="M53" s="1246">
        <v>253</v>
      </c>
      <c r="N53" s="1247">
        <v>254.3</v>
      </c>
    </row>
    <row r="54" spans="1:14">
      <c r="A54" s="1245">
        <v>2008</v>
      </c>
      <c r="B54" s="1246">
        <v>260</v>
      </c>
      <c r="C54" s="1246">
        <v>259.7</v>
      </c>
      <c r="D54" s="1246">
        <v>256.5</v>
      </c>
      <c r="E54" s="1246">
        <v>253.2</v>
      </c>
      <c r="F54" s="1246">
        <v>257.89999999999998</v>
      </c>
      <c r="G54" s="1246">
        <v>255.5</v>
      </c>
      <c r="H54" s="1246">
        <v>249</v>
      </c>
      <c r="I54" s="1246">
        <v>247.1</v>
      </c>
      <c r="J54" s="1246">
        <v>246.8</v>
      </c>
      <c r="K54" s="1246">
        <v>243.8</v>
      </c>
      <c r="L54" s="1246">
        <v>247.6</v>
      </c>
      <c r="M54" s="1246">
        <v>252.5</v>
      </c>
      <c r="N54" s="1247">
        <v>252.2</v>
      </c>
    </row>
    <row r="55" spans="1:14">
      <c r="A55" s="1245">
        <v>2009</v>
      </c>
      <c r="B55" s="1246">
        <v>254.8</v>
      </c>
      <c r="C55" s="1246">
        <v>256.39999999999998</v>
      </c>
      <c r="D55" s="1246">
        <v>258.2</v>
      </c>
      <c r="E55" s="1246">
        <v>257.39999999999998</v>
      </c>
      <c r="F55" s="1246">
        <v>257.39999999999998</v>
      </c>
      <c r="G55" s="1246">
        <v>255.2</v>
      </c>
      <c r="H55" s="1246">
        <v>253.6</v>
      </c>
      <c r="I55" s="1246">
        <v>250.6</v>
      </c>
      <c r="J55" s="1246">
        <v>251.8</v>
      </c>
      <c r="K55" s="1246">
        <v>252.9</v>
      </c>
      <c r="L55" s="1246">
        <v>255.6</v>
      </c>
      <c r="M55" s="1246">
        <v>260.8</v>
      </c>
      <c r="N55" s="1247">
        <v>255.4</v>
      </c>
    </row>
    <row r="56" spans="1:14">
      <c r="A56" s="1245">
        <v>2010</v>
      </c>
      <c r="B56" s="1246">
        <v>261.8</v>
      </c>
      <c r="C56" s="1246">
        <v>267.39999999999998</v>
      </c>
      <c r="D56" s="1246">
        <v>265.7</v>
      </c>
      <c r="E56" s="1246">
        <v>267.89999999999998</v>
      </c>
      <c r="F56" s="1246">
        <v>268.8</v>
      </c>
      <c r="G56" s="1246">
        <v>266.89999999999998</v>
      </c>
      <c r="H56" s="1246">
        <v>264.39999999999998</v>
      </c>
      <c r="I56" s="1246">
        <v>259.89999999999998</v>
      </c>
      <c r="J56" s="1246">
        <v>258.10000000000002</v>
      </c>
      <c r="K56" s="1246">
        <v>254.5</v>
      </c>
      <c r="L56" s="1246">
        <v>258.10000000000002</v>
      </c>
      <c r="M56" s="1246">
        <v>262.5</v>
      </c>
      <c r="N56" s="1247">
        <v>262.8</v>
      </c>
    </row>
    <row r="57" spans="1:14">
      <c r="A57" s="1245">
        <v>2011</v>
      </c>
      <c r="B57" s="1246">
        <v>262.7</v>
      </c>
      <c r="C57" s="1246">
        <v>262.60000000000002</v>
      </c>
      <c r="D57" s="1246">
        <v>262.2</v>
      </c>
      <c r="E57" s="1246">
        <v>261.5</v>
      </c>
      <c r="F57" s="1246">
        <v>261.2</v>
      </c>
      <c r="G57" s="1246">
        <v>258</v>
      </c>
      <c r="H57" s="1246">
        <v>256.2</v>
      </c>
      <c r="I57" s="1246">
        <v>251.1</v>
      </c>
      <c r="J57" s="1246">
        <v>250.5</v>
      </c>
      <c r="K57" s="1246">
        <v>251.1</v>
      </c>
      <c r="L57" s="1246">
        <v>253.3</v>
      </c>
      <c r="M57" s="1246">
        <v>259.5</v>
      </c>
      <c r="N57" s="1247">
        <v>257.2</v>
      </c>
    </row>
    <row r="58" spans="1:14">
      <c r="A58" s="1245">
        <v>2012</v>
      </c>
      <c r="B58" s="1246">
        <v>263.39999999999998</v>
      </c>
      <c r="C58" s="1246">
        <v>263.8</v>
      </c>
      <c r="D58" s="1246">
        <v>264</v>
      </c>
      <c r="E58" s="1246">
        <v>262.5</v>
      </c>
      <c r="F58" s="1246">
        <v>265.3</v>
      </c>
      <c r="G58" s="1246">
        <v>262.2</v>
      </c>
      <c r="H58" s="1246">
        <v>260.3</v>
      </c>
      <c r="I58" s="1246">
        <v>256</v>
      </c>
      <c r="J58" s="1246">
        <v>256.2</v>
      </c>
      <c r="K58" s="1246">
        <v>257.60000000000002</v>
      </c>
      <c r="L58" s="1246">
        <v>260.7</v>
      </c>
      <c r="M58" s="1246">
        <v>263.5</v>
      </c>
      <c r="N58" s="1247">
        <v>261.3</v>
      </c>
    </row>
    <row r="59" spans="1:14">
      <c r="A59" s="1245">
        <v>2013</v>
      </c>
      <c r="B59" s="1246">
        <v>263.7</v>
      </c>
      <c r="C59" s="1246">
        <v>268.2</v>
      </c>
      <c r="D59" s="1246">
        <v>266.3</v>
      </c>
      <c r="E59" s="1246">
        <v>267.2</v>
      </c>
      <c r="F59" s="1246">
        <v>267</v>
      </c>
      <c r="G59" s="1246">
        <v>269.39999999999998</v>
      </c>
      <c r="H59" s="1246">
        <v>265.3</v>
      </c>
      <c r="I59" s="1246">
        <v>261.7</v>
      </c>
      <c r="J59" s="1246">
        <v>261.2</v>
      </c>
      <c r="K59" s="1246">
        <v>259.89999999999998</v>
      </c>
      <c r="L59" s="1246">
        <v>263.3</v>
      </c>
      <c r="M59" s="1246">
        <v>265.8</v>
      </c>
      <c r="N59" s="1247">
        <v>264.8</v>
      </c>
    </row>
    <row r="60" spans="1:14">
      <c r="A60" s="1249">
        <v>2014</v>
      </c>
      <c r="B60" s="1246">
        <v>267.7</v>
      </c>
      <c r="C60" s="1246">
        <v>270.8</v>
      </c>
      <c r="D60" s="1246">
        <v>267.3</v>
      </c>
      <c r="E60" s="1246">
        <v>267.2</v>
      </c>
      <c r="F60" s="1246">
        <v>267.7</v>
      </c>
      <c r="G60" s="1246">
        <v>267.39999999999998</v>
      </c>
      <c r="H60" s="1246">
        <v>264.89999999999998</v>
      </c>
      <c r="I60" s="1246">
        <v>263.3</v>
      </c>
      <c r="J60" s="1246">
        <v>260.39999999999998</v>
      </c>
      <c r="K60" s="1246">
        <v>262</v>
      </c>
      <c r="L60" s="1246">
        <v>263.3</v>
      </c>
      <c r="M60" s="1246">
        <v>267.89999999999998</v>
      </c>
      <c r="N60" s="1247">
        <v>265.7</v>
      </c>
    </row>
    <row r="61" spans="1:14">
      <c r="A61" s="1252">
        <v>2015</v>
      </c>
      <c r="B61" s="1263">
        <v>270.89999999999998</v>
      </c>
      <c r="C61" s="1263">
        <v>271.7</v>
      </c>
      <c r="D61" s="1263">
        <v>270.89999999999998</v>
      </c>
      <c r="E61" s="1263">
        <v>272.5</v>
      </c>
      <c r="F61" s="1263">
        <v>274.8</v>
      </c>
      <c r="G61" s="1263">
        <v>275.7</v>
      </c>
      <c r="H61" s="1263">
        <v>272.39999999999998</v>
      </c>
      <c r="I61" s="1263">
        <v>268.60000000000002</v>
      </c>
      <c r="J61" s="1263">
        <v>266.3</v>
      </c>
      <c r="K61" s="1263">
        <v>266.10000000000002</v>
      </c>
      <c r="L61" s="1263">
        <v>268.7</v>
      </c>
      <c r="M61" s="1263">
        <v>270.39999999999998</v>
      </c>
      <c r="N61" s="1264">
        <v>270.5</v>
      </c>
    </row>
    <row r="62" spans="1:14">
      <c r="A62" s="1252">
        <v>2016</v>
      </c>
      <c r="B62" s="1263">
        <v>271.7</v>
      </c>
      <c r="C62" s="1263">
        <v>271.89999999999998</v>
      </c>
      <c r="D62" s="1263">
        <v>270.2</v>
      </c>
      <c r="E62" s="1263">
        <v>272.2</v>
      </c>
      <c r="F62" s="1263">
        <v>275.5</v>
      </c>
      <c r="G62" s="1263">
        <v>274.2</v>
      </c>
      <c r="H62" s="1263">
        <v>270.5</v>
      </c>
      <c r="I62" s="1263">
        <v>268.7</v>
      </c>
      <c r="J62" s="1263">
        <v>268</v>
      </c>
      <c r="K62" s="1263">
        <v>270</v>
      </c>
      <c r="L62" s="1263">
        <v>273.2</v>
      </c>
      <c r="M62" s="1263">
        <v>276.5</v>
      </c>
      <c r="N62" s="1264">
        <v>271.8</v>
      </c>
    </row>
    <row r="63" spans="1:14">
      <c r="A63" s="1252">
        <v>2017</v>
      </c>
      <c r="B63" s="1263">
        <v>276.69926282533487</v>
      </c>
      <c r="C63" s="1263">
        <v>276.47892871209154</v>
      </c>
      <c r="D63" s="1263">
        <v>278.22339935513622</v>
      </c>
      <c r="E63" s="1263">
        <v>279.34229084700496</v>
      </c>
      <c r="F63" s="1263">
        <v>281.69560720701139</v>
      </c>
      <c r="G63" s="1263">
        <v>282.87137778735314</v>
      </c>
      <c r="H63" s="1263">
        <v>277.47576558713354</v>
      </c>
      <c r="I63" s="1263">
        <v>274.10388337620998</v>
      </c>
      <c r="J63" s="1263">
        <v>273.58284883720944</v>
      </c>
      <c r="K63" s="1263">
        <v>274.03936753791561</v>
      </c>
      <c r="L63" s="1263">
        <v>275.29776603686923</v>
      </c>
      <c r="M63" s="1263">
        <v>280.80114332380572</v>
      </c>
      <c r="N63" s="1254">
        <v>277.62487398742144</v>
      </c>
    </row>
    <row r="64" spans="1:14">
      <c r="A64" s="1252">
        <v>2018</v>
      </c>
      <c r="B64" s="1253">
        <v>279.54637865311327</v>
      </c>
      <c r="C64" s="1253">
        <v>282.17688062735988</v>
      </c>
      <c r="D64" s="1253">
        <v>283.66516998075673</v>
      </c>
      <c r="E64" s="1253">
        <v>284.39577732607717</v>
      </c>
      <c r="F64" s="1253">
        <v>286.91837000390598</v>
      </c>
      <c r="G64" s="1253">
        <v>286.16812790097981</v>
      </c>
      <c r="H64" s="1253">
        <v>281.7233466698047</v>
      </c>
      <c r="I64" s="1253">
        <v>279.00896414342645</v>
      </c>
      <c r="J64" s="1253">
        <v>276.36222177119254</v>
      </c>
      <c r="K64" s="1253">
        <v>278.71065267650755</v>
      </c>
      <c r="L64" s="1253">
        <v>284.00026838432649</v>
      </c>
      <c r="M64" s="1253">
        <v>284.93782985955824</v>
      </c>
      <c r="N64" s="1254">
        <v>282.28926615670917</v>
      </c>
    </row>
    <row r="65" spans="1:14">
      <c r="A65" s="1255">
        <v>2019</v>
      </c>
      <c r="B65" s="1256">
        <v>287.03444832750858</v>
      </c>
      <c r="C65" s="1256">
        <v>289.1459538749898</v>
      </c>
      <c r="D65" s="1256">
        <v>288.5072199817875</v>
      </c>
      <c r="E65" s="1256">
        <v>290.10412746204969</v>
      </c>
      <c r="F65" s="1256">
        <v>292.71949231485786</v>
      </c>
      <c r="G65" s="1256">
        <v>289.1722528130237</v>
      </c>
      <c r="H65" s="1256">
        <v>284.60732456803191</v>
      </c>
      <c r="I65" s="1256">
        <v>281.83476394849748</v>
      </c>
      <c r="J65" s="1256">
        <v>281.74347936186393</v>
      </c>
      <c r="K65" s="1256">
        <v>280</v>
      </c>
      <c r="L65" s="1256">
        <v>283.39999999999998</v>
      </c>
      <c r="M65" s="1256">
        <v>281.7</v>
      </c>
      <c r="N65" s="1257">
        <v>280.2</v>
      </c>
    </row>
    <row r="66" spans="1:14">
      <c r="A66" s="1255">
        <v>2020</v>
      </c>
      <c r="B66" s="1256">
        <v>288.10000000000002</v>
      </c>
      <c r="C66" s="1256">
        <v>289.7</v>
      </c>
      <c r="D66" s="1256">
        <v>291.47000000000003</v>
      </c>
      <c r="E66" s="1256">
        <v>290.86</v>
      </c>
      <c r="F66" s="1256">
        <v>294.3</v>
      </c>
      <c r="G66" s="1256">
        <v>295</v>
      </c>
      <c r="H66" s="1256">
        <v>291.7</v>
      </c>
      <c r="I66" s="1256">
        <v>288</v>
      </c>
      <c r="J66" s="1256">
        <v>285</v>
      </c>
      <c r="K66" s="1256">
        <v>289.7</v>
      </c>
      <c r="L66" s="1256">
        <v>286</v>
      </c>
      <c r="M66" s="1256">
        <v>288.2</v>
      </c>
      <c r="N66" s="1257">
        <v>289.89999999999998</v>
      </c>
    </row>
    <row r="67" spans="1:14">
      <c r="A67" s="1252">
        <v>2021</v>
      </c>
      <c r="B67" s="1263">
        <v>291.3</v>
      </c>
      <c r="C67" s="1263">
        <v>293.10000000000002</v>
      </c>
      <c r="D67" s="1263">
        <v>291.60000000000002</v>
      </c>
      <c r="E67" s="1263">
        <v>294.10000000000002</v>
      </c>
      <c r="F67" s="1263">
        <v>295.60000000000002</v>
      </c>
      <c r="G67" s="1263">
        <v>294.60000000000002</v>
      </c>
      <c r="H67" s="1263">
        <v>290.5</v>
      </c>
      <c r="I67" s="1263">
        <v>288.2</v>
      </c>
      <c r="J67" s="1263">
        <v>286.10000000000002</v>
      </c>
      <c r="K67" s="1263">
        <v>286</v>
      </c>
      <c r="L67" s="1263">
        <v>287.7</v>
      </c>
      <c r="M67" s="1263">
        <v>289.5</v>
      </c>
      <c r="N67" s="1264">
        <v>290.60000000000002</v>
      </c>
    </row>
    <row r="68" spans="1:14">
      <c r="A68" s="1255">
        <v>2022</v>
      </c>
      <c r="B68" s="1256">
        <v>292.2</v>
      </c>
      <c r="C68" s="1256">
        <v>293.10000000000002</v>
      </c>
      <c r="D68" s="1256">
        <v>290.8</v>
      </c>
      <c r="E68" s="1256">
        <v>293.3</v>
      </c>
      <c r="F68" s="1256">
        <v>295.8</v>
      </c>
      <c r="G68" s="1256">
        <v>295.2</v>
      </c>
      <c r="H68" s="1256">
        <v>290.10000000000002</v>
      </c>
      <c r="I68" s="1256">
        <v>287.8</v>
      </c>
      <c r="J68" s="1256">
        <v>288.10000000000002</v>
      </c>
      <c r="K68" s="1256">
        <v>288.5</v>
      </c>
      <c r="L68" s="1256">
        <v>292.5</v>
      </c>
      <c r="M68" s="1256">
        <v>291.5</v>
      </c>
      <c r="N68" s="1257">
        <v>291.7</v>
      </c>
    </row>
    <row r="69" spans="1:14" ht="15.75" thickBot="1">
      <c r="A69" s="1258">
        <v>2023</v>
      </c>
      <c r="B69" s="1259">
        <v>292.2</v>
      </c>
      <c r="C69" s="1259">
        <v>296.10000000000002</v>
      </c>
      <c r="D69" s="1259">
        <v>294.5</v>
      </c>
      <c r="E69" s="1259">
        <v>293.3</v>
      </c>
      <c r="F69" s="1259">
        <v>295.7</v>
      </c>
      <c r="G69" s="1259">
        <v>292.39999999999998</v>
      </c>
      <c r="H69" s="1259">
        <v>289.8</v>
      </c>
      <c r="I69" s="1259">
        <v>288.39999999999998</v>
      </c>
      <c r="J69" s="1259">
        <v>289.39999999999998</v>
      </c>
      <c r="K69" s="1259"/>
      <c r="L69" s="1259"/>
      <c r="M69" s="1259"/>
      <c r="N69" s="1260"/>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373" zoomScale="75" workbookViewId="0">
      <selection activeCell="AC218" sqref="AC218"/>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19" t="s">
        <v>509</v>
      </c>
      <c r="B1" s="1819"/>
      <c r="C1" s="1819"/>
      <c r="D1" s="1819"/>
      <c r="E1" s="1819"/>
      <c r="F1" s="1819"/>
      <c r="G1" s="1819"/>
      <c r="H1" s="1819"/>
      <c r="I1" s="1819"/>
      <c r="J1" s="1819"/>
      <c r="K1" s="1819"/>
      <c r="L1" s="1819"/>
      <c r="M1" s="1819"/>
    </row>
    <row r="2" spans="1:29" ht="12.75" hidden="1" customHeight="1">
      <c r="A2" s="1819"/>
      <c r="B2" s="1819"/>
      <c r="C2" s="1819"/>
      <c r="D2" s="1819"/>
      <c r="E2" s="1819"/>
      <c r="F2" s="1819"/>
      <c r="G2" s="1819"/>
      <c r="H2" s="1819"/>
      <c r="I2" s="1819"/>
      <c r="J2" s="1819"/>
      <c r="K2" s="1819"/>
      <c r="L2" s="1819"/>
      <c r="M2" s="1819"/>
    </row>
    <row r="3" spans="1:29" ht="12.75" hidden="1" customHeight="1">
      <c r="A3" s="1819"/>
      <c r="B3" s="1819"/>
      <c r="C3" s="1819"/>
      <c r="D3" s="1819"/>
      <c r="E3" s="1819"/>
      <c r="F3" s="1819"/>
      <c r="G3" s="1819"/>
      <c r="H3" s="1819"/>
      <c r="I3" s="1819"/>
      <c r="J3" s="1819"/>
      <c r="K3" s="1819"/>
      <c r="L3" s="1819"/>
      <c r="M3" s="1819"/>
    </row>
    <row r="4" spans="1:29" ht="20.25">
      <c r="A4" s="782" t="s">
        <v>161</v>
      </c>
      <c r="B4" s="783"/>
      <c r="C4" s="783"/>
      <c r="D4" s="783"/>
    </row>
    <row r="6" spans="1:29" ht="13.5" customHeight="1" thickBot="1">
      <c r="A6" s="7">
        <v>2003</v>
      </c>
      <c r="B6" s="8"/>
      <c r="C6" s="8"/>
      <c r="D6" s="8"/>
      <c r="E6" s="8"/>
      <c r="F6" s="8"/>
      <c r="G6" s="8"/>
      <c r="H6" s="8"/>
      <c r="I6" s="8"/>
      <c r="J6" s="8"/>
      <c r="K6" s="8"/>
      <c r="L6" s="9" t="s">
        <v>162</v>
      </c>
      <c r="M6" s="8"/>
      <c r="N6" s="8"/>
      <c r="O6" s="8"/>
      <c r="P6" s="7">
        <v>2003</v>
      </c>
      <c r="Q6" s="1818" t="s">
        <v>163</v>
      </c>
      <c r="R6" s="1818"/>
      <c r="S6" s="1818"/>
      <c r="T6" s="642"/>
      <c r="U6" s="7">
        <v>2003</v>
      </c>
      <c r="V6" s="1818" t="s">
        <v>164</v>
      </c>
      <c r="W6" s="1820"/>
      <c r="X6" s="642"/>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18" t="s">
        <v>163</v>
      </c>
      <c r="Q15" s="1818"/>
      <c r="R15" s="1818"/>
      <c r="S15" s="1818"/>
      <c r="T15" s="8"/>
      <c r="U15" s="7">
        <v>2004</v>
      </c>
      <c r="V15" s="1818" t="s">
        <v>164</v>
      </c>
      <c r="W15" s="1818"/>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18" t="s">
        <v>163</v>
      </c>
      <c r="Q24" s="1818"/>
      <c r="R24" s="1818"/>
      <c r="S24" s="1818"/>
      <c r="T24" s="8"/>
      <c r="U24" s="7">
        <v>2005</v>
      </c>
      <c r="V24" s="1818" t="s">
        <v>164</v>
      </c>
      <c r="W24" s="1818"/>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18" t="s">
        <v>163</v>
      </c>
      <c r="Q33" s="1818"/>
      <c r="R33" s="1818"/>
      <c r="S33" s="1818"/>
      <c r="T33" s="8"/>
      <c r="U33" s="7">
        <v>2006</v>
      </c>
      <c r="V33" s="1818" t="s">
        <v>164</v>
      </c>
      <c r="W33" s="1818"/>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18" t="s">
        <v>163</v>
      </c>
      <c r="Q42" s="1818"/>
      <c r="R42" s="1818"/>
      <c r="S42" s="1818"/>
      <c r="T42" s="8"/>
      <c r="U42" s="7">
        <v>2007</v>
      </c>
      <c r="V42" s="1818" t="s">
        <v>164</v>
      </c>
      <c r="W42" s="1818"/>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18" t="s">
        <v>163</v>
      </c>
      <c r="Q51" s="1818"/>
      <c r="R51" s="1818"/>
      <c r="S51" s="1818"/>
      <c r="T51" s="8"/>
      <c r="U51" s="7">
        <v>2008</v>
      </c>
      <c r="V51" s="1818" t="s">
        <v>164</v>
      </c>
      <c r="W51" s="1818"/>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18" t="s">
        <v>163</v>
      </c>
      <c r="Q60" s="1818"/>
      <c r="R60" s="1818"/>
      <c r="S60" s="1818"/>
      <c r="T60" s="8"/>
      <c r="U60" s="7">
        <v>2009</v>
      </c>
      <c r="V60" s="1818" t="s">
        <v>164</v>
      </c>
      <c r="W60" s="1818"/>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18" t="s">
        <v>163</v>
      </c>
      <c r="Q69" s="1818"/>
      <c r="R69" s="1818"/>
      <c r="S69" s="1818"/>
      <c r="T69" s="8"/>
      <c r="U69" s="7">
        <v>2010</v>
      </c>
      <c r="V69" s="1818" t="s">
        <v>164</v>
      </c>
      <c r="W69" s="1818"/>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18" t="s">
        <v>163</v>
      </c>
      <c r="Q78" s="1818"/>
      <c r="R78" s="1818"/>
      <c r="S78" s="1818"/>
      <c r="T78" s="8"/>
      <c r="U78" s="7">
        <v>2011</v>
      </c>
      <c r="V78" s="1818" t="s">
        <v>164</v>
      </c>
      <c r="W78" s="1818"/>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18" t="s">
        <v>163</v>
      </c>
      <c r="Q87" s="1818"/>
      <c r="R87" s="1818"/>
      <c r="S87" s="1818"/>
      <c r="T87" s="8"/>
      <c r="U87" s="7">
        <v>2012</v>
      </c>
      <c r="V87" s="1818" t="s">
        <v>164</v>
      </c>
      <c r="W87" s="1818"/>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18" t="s">
        <v>163</v>
      </c>
      <c r="Q96" s="1818"/>
      <c r="R96" s="1818"/>
      <c r="S96" s="1818"/>
      <c r="T96" s="8"/>
      <c r="U96" s="7">
        <v>2013</v>
      </c>
      <c r="V96" s="1818" t="s">
        <v>164</v>
      </c>
      <c r="W96" s="1818"/>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18" t="s">
        <v>163</v>
      </c>
      <c r="Q105" s="1818"/>
      <c r="R105" s="1818"/>
      <c r="S105" s="1818"/>
      <c r="T105" s="8"/>
      <c r="U105" s="7">
        <v>2014</v>
      </c>
      <c r="V105" s="1818" t="s">
        <v>164</v>
      </c>
      <c r="W105" s="1818"/>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18" t="s">
        <v>163</v>
      </c>
      <c r="Q115" s="1818"/>
      <c r="R115" s="1818"/>
      <c r="S115" s="1818"/>
      <c r="T115" s="8"/>
      <c r="U115" s="7">
        <v>2015</v>
      </c>
      <c r="V115" s="1818" t="s">
        <v>164</v>
      </c>
      <c r="W115" s="1818"/>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18" t="s">
        <v>163</v>
      </c>
      <c r="Q125" s="1818"/>
      <c r="R125" s="1818"/>
      <c r="S125" s="1818"/>
      <c r="T125" s="8"/>
      <c r="U125" s="7">
        <v>2016</v>
      </c>
      <c r="V125" s="1818" t="s">
        <v>164</v>
      </c>
      <c r="W125" s="1818"/>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18" t="s">
        <v>163</v>
      </c>
      <c r="Q135" s="1818"/>
      <c r="R135" s="1818"/>
      <c r="S135" s="1818"/>
      <c r="T135" s="8"/>
      <c r="U135" s="7">
        <v>2017</v>
      </c>
      <c r="V135" s="1818" t="s">
        <v>164</v>
      </c>
      <c r="W135" s="1818"/>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08"/>
    </row>
    <row r="145" spans="1:34" ht="16.5" thickBot="1">
      <c r="A145" s="7">
        <v>2018</v>
      </c>
      <c r="B145" s="8"/>
      <c r="C145" s="8"/>
      <c r="D145" s="8"/>
      <c r="E145" s="8"/>
      <c r="F145" s="8"/>
      <c r="G145" s="8"/>
      <c r="H145" s="8"/>
      <c r="I145" s="8"/>
      <c r="J145" s="8"/>
      <c r="K145" s="8"/>
      <c r="L145" s="9" t="s">
        <v>162</v>
      </c>
      <c r="M145" s="8"/>
      <c r="N145" s="41"/>
      <c r="O145" s="7">
        <v>2018</v>
      </c>
      <c r="P145" s="1818" t="s">
        <v>163</v>
      </c>
      <c r="Q145" s="1818"/>
      <c r="R145" s="1818"/>
      <c r="S145" s="1818"/>
      <c r="T145" s="8"/>
      <c r="U145" s="7">
        <v>2018</v>
      </c>
      <c r="V145" s="1818" t="s">
        <v>164</v>
      </c>
      <c r="W145" s="1818"/>
      <c r="X145" s="8"/>
      <c r="Y145" s="93">
        <v>2018</v>
      </c>
      <c r="Z145" s="8"/>
      <c r="AA145" s="28"/>
      <c r="AB145" s="3"/>
      <c r="AC145"/>
      <c r="AD145" s="608"/>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18" t="s">
        <v>163</v>
      </c>
      <c r="Q155" s="1818"/>
      <c r="R155" s="1818"/>
      <c r="S155" s="1818"/>
      <c r="T155" s="8"/>
      <c r="U155" s="7">
        <v>2019</v>
      </c>
      <c r="V155" s="1818" t="s">
        <v>164</v>
      </c>
      <c r="W155" s="1818"/>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40">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08"/>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08"/>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08"/>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08"/>
      <c r="AE163" s="3"/>
      <c r="AF163" s="3"/>
      <c r="AG163" s="3"/>
      <c r="AH163" s="3"/>
    </row>
    <row r="164" spans="1:34">
      <c r="AA164" s="3"/>
      <c r="AB164"/>
      <c r="AC164"/>
      <c r="AD164" s="608"/>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18" t="s">
        <v>163</v>
      </c>
      <c r="Q165" s="1818"/>
      <c r="R165" s="1818"/>
      <c r="S165" s="1818"/>
      <c r="T165" s="8"/>
      <c r="U165" s="7">
        <v>2020</v>
      </c>
      <c r="V165" s="1818" t="s">
        <v>164</v>
      </c>
      <c r="W165" s="1818"/>
      <c r="X165" s="8"/>
      <c r="Y165" s="93">
        <v>2021</v>
      </c>
      <c r="Z165" s="8"/>
      <c r="AA165" s="3"/>
      <c r="AB165"/>
      <c r="AC165"/>
      <c r="AD165" s="608"/>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51">
        <v>12293.668</v>
      </c>
      <c r="C167" s="651">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40">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52">
        <v>12953.451999999999</v>
      </c>
      <c r="C169" s="652">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52">
        <v>12820.403</v>
      </c>
      <c r="C170" s="652">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52"/>
      <c r="C171" s="653"/>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52">
        <v>10382.365</v>
      </c>
      <c r="C172" s="652">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54">
        <v>13188.183000000001</v>
      </c>
      <c r="C173" s="654">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18" t="s">
        <v>163</v>
      </c>
      <c r="Q175" s="1818"/>
      <c r="R175" s="1818"/>
      <c r="S175" s="1818"/>
      <c r="T175" s="8"/>
      <c r="U175" s="7">
        <v>2021</v>
      </c>
      <c r="V175" s="1818" t="s">
        <v>164</v>
      </c>
      <c r="W175" s="1818"/>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51">
        <v>13099.017951399237</v>
      </c>
      <c r="C177" s="651">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40">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52">
        <v>14233.837381686944</v>
      </c>
      <c r="C179" s="652">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52">
        <v>14226.385547626593</v>
      </c>
      <c r="C180" s="652">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52"/>
      <c r="C181" s="653"/>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52">
        <v>10785.338573682167</v>
      </c>
      <c r="C182" s="652">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54">
        <v>13610.506172235782</v>
      </c>
      <c r="C183" s="654">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71"/>
      <c r="B184" s="772"/>
      <c r="C184" s="772"/>
      <c r="D184" s="773"/>
      <c r="E184" s="773"/>
      <c r="F184" s="773"/>
      <c r="G184" s="773"/>
      <c r="H184" s="773"/>
      <c r="I184" s="773"/>
      <c r="J184" s="773"/>
      <c r="K184" s="773"/>
      <c r="L184" s="773"/>
      <c r="M184" s="773"/>
      <c r="N184" s="774"/>
      <c r="O184" s="771"/>
      <c r="P184" s="773"/>
      <c r="Q184" s="773"/>
      <c r="R184" s="773"/>
      <c r="S184" s="773"/>
      <c r="T184" s="775"/>
      <c r="U184" s="771"/>
      <c r="V184" s="771"/>
      <c r="W184" s="773"/>
      <c r="X184" s="775"/>
      <c r="Y184" s="771"/>
      <c r="Z184" s="773"/>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18" t="s">
        <v>163</v>
      </c>
      <c r="Q185" s="1818"/>
      <c r="R185" s="1818"/>
      <c r="S185" s="1818"/>
      <c r="T185" s="8"/>
      <c r="U185" s="7">
        <v>2022</v>
      </c>
      <c r="V185" s="1818" t="s">
        <v>164</v>
      </c>
      <c r="W185" s="1818"/>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51">
        <v>18584.854388058142</v>
      </c>
      <c r="C187" s="651">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40">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52">
        <v>20010.993899012225</v>
      </c>
      <c r="C189" s="652">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52">
        <v>19889.952702294664</v>
      </c>
      <c r="C190" s="652">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52">
        <v>20454.892849816846</v>
      </c>
      <c r="C191" s="653">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52">
        <v>16087.763628046439</v>
      </c>
      <c r="C192" s="652">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54">
        <v>19149.031229228254</v>
      </c>
      <c r="C193" s="654">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71"/>
      <c r="B194" s="772"/>
      <c r="C194" s="772"/>
      <c r="D194" s="773"/>
      <c r="E194" s="773"/>
      <c r="F194" s="773"/>
      <c r="G194" s="773"/>
      <c r="H194" s="773"/>
      <c r="I194" s="773"/>
      <c r="J194" s="773"/>
      <c r="K194" s="773"/>
      <c r="L194" s="773"/>
      <c r="M194" s="773"/>
      <c r="N194" s="774"/>
      <c r="O194" s="771"/>
      <c r="P194" s="773"/>
      <c r="Q194" s="773"/>
      <c r="R194" s="773"/>
      <c r="S194" s="773"/>
      <c r="T194" s="775"/>
      <c r="U194" s="771"/>
      <c r="V194" s="771"/>
      <c r="W194" s="773"/>
      <c r="X194" s="775"/>
      <c r="Y194" s="771"/>
      <c r="Z194" s="773"/>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818" t="s">
        <v>163</v>
      </c>
      <c r="Q195" s="1818"/>
      <c r="R195" s="1818"/>
      <c r="S195" s="1818"/>
      <c r="T195" s="8"/>
      <c r="U195" s="7">
        <v>2023</v>
      </c>
      <c r="V195" s="1818" t="s">
        <v>164</v>
      </c>
      <c r="W195" s="1818"/>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51">
        <v>21113.225698078619</v>
      </c>
      <c r="C197" s="651">
        <v>21133.022636622503</v>
      </c>
      <c r="D197" s="53">
        <v>21391.20934895322</v>
      </c>
      <c r="E197" s="53">
        <v>21126.907901987786</v>
      </c>
      <c r="F197" s="53">
        <v>20923.526579664358</v>
      </c>
      <c r="G197" s="53">
        <v>20342.061598834774</v>
      </c>
      <c r="H197" s="53">
        <v>19109.973592695493</v>
      </c>
      <c r="I197" s="53">
        <v>19482.491025271316</v>
      </c>
      <c r="J197" s="73">
        <v>19327.058117667704</v>
      </c>
      <c r="K197" s="53">
        <v>19585.976704425364</v>
      </c>
      <c r="L197" s="53"/>
      <c r="M197" s="54"/>
      <c r="N197" s="41"/>
      <c r="O197" s="26" t="s">
        <v>185</v>
      </c>
      <c r="P197" s="83">
        <v>21228.68922523018</v>
      </c>
      <c r="Q197" s="53">
        <v>20788.98704051186</v>
      </c>
      <c r="R197" s="53">
        <v>19324.719790393112</v>
      </c>
      <c r="S197" s="54"/>
      <c r="T197" s="8"/>
      <c r="U197" s="26" t="s">
        <v>185</v>
      </c>
      <c r="V197" s="83">
        <v>21023.647518125708</v>
      </c>
      <c r="W197" s="54"/>
      <c r="X197" s="8"/>
      <c r="Y197" s="26" t="s">
        <v>185</v>
      </c>
      <c r="Z197" s="640"/>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v>19990.600469845725</v>
      </c>
      <c r="H198" s="57">
        <v>17992.105532591406</v>
      </c>
      <c r="I198" s="57">
        <v>19397.045700770854</v>
      </c>
      <c r="J198" s="104">
        <v>18632.073973544979</v>
      </c>
      <c r="K198" s="57">
        <v>19593.33926387316</v>
      </c>
      <c r="L198" s="57"/>
      <c r="M198" s="59"/>
      <c r="N198" s="41"/>
      <c r="O198" s="20" t="s">
        <v>190</v>
      </c>
      <c r="P198" s="126">
        <v>21226.835972667093</v>
      </c>
      <c r="Q198" s="76">
        <v>20519.043335832092</v>
      </c>
      <c r="R198" s="76">
        <v>18779.20244005429</v>
      </c>
      <c r="S198" s="32"/>
      <c r="T198" s="8"/>
      <c r="U198" s="20" t="s">
        <v>190</v>
      </c>
      <c r="V198" s="106">
        <v>20969.947011290998</v>
      </c>
      <c r="W198" s="32"/>
      <c r="X198" s="8"/>
      <c r="Y198" s="20" t="s">
        <v>190</v>
      </c>
      <c r="Z198" s="107"/>
      <c r="AA198"/>
      <c r="AB198"/>
      <c r="AC198"/>
      <c r="AD198"/>
      <c r="AE198"/>
      <c r="AF198" s="3"/>
      <c r="AG198" s="3"/>
      <c r="AH198" s="3"/>
    </row>
    <row r="199" spans="1:34">
      <c r="A199" s="63" t="s">
        <v>186</v>
      </c>
      <c r="B199" s="652">
        <v>22264.476831858501</v>
      </c>
      <c r="C199" s="652">
        <v>22312.209286400306</v>
      </c>
      <c r="D199" s="64">
        <v>22437.777668006733</v>
      </c>
      <c r="E199" s="64">
        <v>22237.232778004531</v>
      </c>
      <c r="F199" s="64">
        <v>21693.014946407497</v>
      </c>
      <c r="G199" s="64">
        <v>21065.189361773882</v>
      </c>
      <c r="H199" s="64">
        <v>19974.546676439837</v>
      </c>
      <c r="I199" s="64">
        <v>20598.774383170072</v>
      </c>
      <c r="J199" s="64">
        <v>20366.589822883911</v>
      </c>
      <c r="K199" s="64">
        <v>21013.993150494593</v>
      </c>
      <c r="L199" s="64"/>
      <c r="M199" s="33"/>
      <c r="N199" s="41"/>
      <c r="O199" s="20" t="s">
        <v>186</v>
      </c>
      <c r="P199" s="109">
        <v>22349.197363622359</v>
      </c>
      <c r="Q199" s="64">
        <v>21627.080665064092</v>
      </c>
      <c r="R199" s="64">
        <v>20345.751346445715</v>
      </c>
      <c r="S199" s="33"/>
      <c r="T199" s="8"/>
      <c r="U199" s="20" t="s">
        <v>186</v>
      </c>
      <c r="V199" s="63">
        <v>22006.982329310424</v>
      </c>
      <c r="W199" s="33"/>
      <c r="X199" s="8"/>
      <c r="Y199" s="20" t="s">
        <v>186</v>
      </c>
      <c r="Z199" s="110"/>
      <c r="AA199"/>
      <c r="AB199"/>
      <c r="AC199"/>
      <c r="AD199"/>
      <c r="AE199"/>
      <c r="AF199" s="3"/>
      <c r="AG199" s="3"/>
      <c r="AH199" s="3"/>
    </row>
    <row r="200" spans="1:34">
      <c r="A200" s="63" t="s">
        <v>187</v>
      </c>
      <c r="B200" s="652">
        <v>22073.808683015875</v>
      </c>
      <c r="C200" s="652">
        <v>21960.126879269967</v>
      </c>
      <c r="D200" s="64">
        <v>22213.400252881042</v>
      </c>
      <c r="E200" s="64">
        <v>21943.388504524239</v>
      </c>
      <c r="F200" s="64">
        <v>21619.053625106284</v>
      </c>
      <c r="G200" s="64">
        <v>20852.966224975258</v>
      </c>
      <c r="H200" s="64">
        <v>19427.175514057097</v>
      </c>
      <c r="I200" s="64">
        <v>20325.087693830887</v>
      </c>
      <c r="J200" s="64">
        <v>20033.536719171403</v>
      </c>
      <c r="K200" s="64">
        <v>20712.259190878805</v>
      </c>
      <c r="L200" s="64"/>
      <c r="M200" s="33"/>
      <c r="N200" s="41"/>
      <c r="O200" s="20" t="s">
        <v>187</v>
      </c>
      <c r="P200" s="109">
        <v>22091.133838172038</v>
      </c>
      <c r="Q200" s="64">
        <v>21472.14550131818</v>
      </c>
      <c r="R200" s="64">
        <v>19974.322397757311</v>
      </c>
      <c r="S200" s="33"/>
      <c r="T200" s="8"/>
      <c r="U200" s="20" t="s">
        <v>187</v>
      </c>
      <c r="V200" s="63">
        <v>21830.342687964054</v>
      </c>
      <c r="W200" s="33"/>
      <c r="X200" s="8"/>
      <c r="Y200" s="20" t="s">
        <v>187</v>
      </c>
      <c r="Z200" s="110"/>
      <c r="AA200"/>
      <c r="AB200"/>
      <c r="AC200"/>
      <c r="AD200"/>
      <c r="AE200"/>
      <c r="AF200" s="3"/>
      <c r="AG200" s="3"/>
      <c r="AH200" s="3"/>
    </row>
    <row r="201" spans="1:34">
      <c r="A201" s="63" t="s">
        <v>188</v>
      </c>
      <c r="B201" s="652">
        <v>22584.51070101561</v>
      </c>
      <c r="C201" s="653">
        <v>22097.324691075515</v>
      </c>
      <c r="D201" s="64">
        <v>22971.289301272365</v>
      </c>
      <c r="E201" s="64">
        <v>22242.479349686248</v>
      </c>
      <c r="F201" s="64">
        <v>21851.946847526207</v>
      </c>
      <c r="G201" s="64">
        <v>20720.878906084374</v>
      </c>
      <c r="H201" s="64">
        <v>20199.631905790837</v>
      </c>
      <c r="I201" s="64">
        <v>20405.070164767749</v>
      </c>
      <c r="J201" s="64">
        <v>20559.629784242428</v>
      </c>
      <c r="K201" s="64">
        <v>20262.477993295019</v>
      </c>
      <c r="L201" s="64"/>
      <c r="M201" s="33"/>
      <c r="N201" s="41"/>
      <c r="O201" s="20" t="s">
        <v>188</v>
      </c>
      <c r="P201" s="109">
        <v>22757.992435517499</v>
      </c>
      <c r="Q201" s="64">
        <v>21461.366180398083</v>
      </c>
      <c r="R201" s="64">
        <v>20418.424438405797</v>
      </c>
      <c r="S201" s="33"/>
      <c r="T201" s="8"/>
      <c r="U201" s="20" t="s">
        <v>188</v>
      </c>
      <c r="V201" s="109">
        <v>22023.434969549922</v>
      </c>
      <c r="W201" s="33"/>
      <c r="X201" s="8"/>
      <c r="Y201" s="20" t="s">
        <v>188</v>
      </c>
      <c r="Z201" s="110"/>
      <c r="AA201"/>
      <c r="AB201"/>
      <c r="AC201"/>
      <c r="AD201"/>
      <c r="AE201"/>
      <c r="AF201" s="3"/>
      <c r="AG201" s="3"/>
      <c r="AH201" s="3"/>
    </row>
    <row r="202" spans="1:34">
      <c r="A202" s="63" t="s">
        <v>71</v>
      </c>
      <c r="B202" s="652">
        <v>18363.244388649553</v>
      </c>
      <c r="C202" s="652">
        <v>18424.093566731397</v>
      </c>
      <c r="D202" s="64">
        <v>18747.147960937273</v>
      </c>
      <c r="E202" s="64">
        <v>18663.143728934458</v>
      </c>
      <c r="F202" s="64">
        <v>18355.68660214058</v>
      </c>
      <c r="G202" s="64">
        <v>17835.91590786475</v>
      </c>
      <c r="H202" s="64">
        <v>16902.83824467886</v>
      </c>
      <c r="I202" s="64">
        <v>17004.550932134644</v>
      </c>
      <c r="J202" s="64">
        <v>17090.151183929571</v>
      </c>
      <c r="K202" s="64">
        <v>17075.327275971205</v>
      </c>
      <c r="L202" s="64"/>
      <c r="M202" s="33"/>
      <c r="N202" s="41"/>
      <c r="O202" s="20" t="s">
        <v>71</v>
      </c>
      <c r="P202" s="109">
        <v>18528.819143447457</v>
      </c>
      <c r="Q202" s="64">
        <v>18290.631791646163</v>
      </c>
      <c r="R202" s="64">
        <v>17005.386006901517</v>
      </c>
      <c r="S202" s="33"/>
      <c r="T202" s="8"/>
      <c r="U202" s="20" t="s">
        <v>71</v>
      </c>
      <c r="V202" s="63">
        <v>18420.549397150487</v>
      </c>
      <c r="W202" s="33"/>
      <c r="X202" s="8"/>
      <c r="Y202" s="20" t="s">
        <v>71</v>
      </c>
      <c r="Z202" s="110"/>
      <c r="AA202"/>
      <c r="AB202"/>
      <c r="AC202"/>
      <c r="AD202"/>
      <c r="AE202"/>
      <c r="AF202" s="3"/>
      <c r="AG202" s="3"/>
      <c r="AH202" s="3"/>
    </row>
    <row r="203" spans="1:34" ht="13.5" thickBot="1">
      <c r="A203" s="66" t="s">
        <v>189</v>
      </c>
      <c r="B203" s="654">
        <v>22573.167517467755</v>
      </c>
      <c r="C203" s="654">
        <v>22538.146707255222</v>
      </c>
      <c r="D203" s="67">
        <v>22680.727986396585</v>
      </c>
      <c r="E203" s="67">
        <v>22518.120627063072</v>
      </c>
      <c r="F203" s="67">
        <v>22334.533389390857</v>
      </c>
      <c r="G203" s="67">
        <v>21750.77286408452</v>
      </c>
      <c r="H203" s="67">
        <v>20551.501513420193</v>
      </c>
      <c r="I203" s="67">
        <v>20852.41412926844</v>
      </c>
      <c r="J203" s="67">
        <v>20904.313004976913</v>
      </c>
      <c r="K203" s="67">
        <v>21120.373355423661</v>
      </c>
      <c r="L203" s="67"/>
      <c r="M203" s="34"/>
      <c r="N203" s="41"/>
      <c r="O203" s="15" t="s">
        <v>189</v>
      </c>
      <c r="P203" s="111">
        <v>22605.989800756703</v>
      </c>
      <c r="Q203" s="67">
        <v>22183.622359876703</v>
      </c>
      <c r="R203" s="67">
        <v>20777.040661229195</v>
      </c>
      <c r="S203" s="34"/>
      <c r="T203" s="8"/>
      <c r="U203" s="15" t="s">
        <v>189</v>
      </c>
      <c r="V203" s="66">
        <v>22400.560336019891</v>
      </c>
      <c r="W203" s="34"/>
      <c r="X203" s="8"/>
      <c r="Y203" s="15" t="s">
        <v>189</v>
      </c>
      <c r="Z203" s="112"/>
      <c r="AA203"/>
      <c r="AB203"/>
      <c r="AC203"/>
      <c r="AD203"/>
      <c r="AE203" s="3"/>
      <c r="AF203" s="3"/>
      <c r="AG203" s="3"/>
      <c r="AH203" s="3"/>
    </row>
    <row r="204" spans="1:34">
      <c r="A204" s="771"/>
      <c r="B204" s="772"/>
      <c r="C204" s="772"/>
      <c r="D204" s="773"/>
      <c r="E204" s="773"/>
      <c r="F204" s="773"/>
      <c r="G204" s="773"/>
      <c r="H204" s="773"/>
      <c r="I204" s="773"/>
      <c r="J204" s="773"/>
      <c r="K204" s="773"/>
      <c r="L204" s="773"/>
      <c r="M204" s="773"/>
      <c r="N204" s="774"/>
      <c r="O204" s="771"/>
      <c r="P204" s="773"/>
      <c r="Q204" s="773"/>
      <c r="R204" s="773"/>
      <c r="S204" s="773"/>
      <c r="T204" s="775"/>
      <c r="U204" s="771"/>
      <c r="V204" s="771"/>
      <c r="W204" s="773"/>
      <c r="X204" s="775"/>
      <c r="Y204" s="771"/>
      <c r="Z204" s="773"/>
      <c r="AA204"/>
      <c r="AB204"/>
      <c r="AC204"/>
      <c r="AD204"/>
      <c r="AE204" s="3"/>
      <c r="AF204" s="3"/>
      <c r="AG204" s="3"/>
      <c r="AH204" s="3"/>
    </row>
    <row r="205" spans="1:34">
      <c r="A205" s="771"/>
      <c r="B205" s="772"/>
      <c r="C205" s="772"/>
      <c r="D205" s="773"/>
      <c r="E205" s="773"/>
      <c r="F205" s="773"/>
      <c r="G205" s="773"/>
      <c r="H205" s="773"/>
      <c r="I205" s="773"/>
      <c r="J205" s="773"/>
      <c r="K205" s="773"/>
      <c r="L205" s="773"/>
      <c r="M205" s="773"/>
      <c r="N205" s="774"/>
      <c r="O205" s="771"/>
      <c r="P205" s="773"/>
      <c r="Q205" s="773"/>
      <c r="R205" s="773"/>
      <c r="S205" s="773"/>
      <c r="T205" s="775"/>
      <c r="U205" s="771"/>
      <c r="V205" s="771"/>
      <c r="W205" s="773"/>
      <c r="X205" s="775"/>
      <c r="Y205" s="771"/>
      <c r="Z205" s="773"/>
      <c r="AA205" s="3"/>
      <c r="AB205"/>
      <c r="AC205"/>
      <c r="AD205"/>
      <c r="AE205" s="3"/>
      <c r="AF205" s="3"/>
      <c r="AG205" s="3"/>
      <c r="AH205" s="3"/>
    </row>
    <row r="206" spans="1:34" ht="22.5">
      <c r="A206" s="784" t="s">
        <v>192</v>
      </c>
      <c r="B206" s="783"/>
      <c r="C206" s="783"/>
      <c r="D206" s="783"/>
      <c r="E206" s="775"/>
      <c r="F206" s="775"/>
      <c r="G206" s="775"/>
      <c r="H206" s="775"/>
      <c r="I206" s="775"/>
      <c r="J206" s="775"/>
      <c r="K206" s="775"/>
      <c r="L206" s="775"/>
      <c r="M206" s="775"/>
      <c r="N206" s="774"/>
      <c r="O206" s="774"/>
      <c r="P206" s="771"/>
      <c r="Q206" s="773"/>
      <c r="R206" s="773"/>
      <c r="S206" s="773"/>
      <c r="T206" s="773"/>
      <c r="U206" s="773"/>
      <c r="V206" s="773"/>
      <c r="W206" s="773"/>
      <c r="X206" s="773"/>
      <c r="Y206" s="785"/>
      <c r="Z206" s="774"/>
      <c r="AA206"/>
      <c r="AB206"/>
      <c r="AC206"/>
      <c r="AD206"/>
      <c r="AE206" s="3"/>
      <c r="AF206" s="3"/>
      <c r="AG206" s="3"/>
      <c r="AH206" s="3"/>
    </row>
    <row r="207" spans="1:34" ht="15">
      <c r="A207" s="775"/>
      <c r="B207" s="775"/>
      <c r="C207" s="775"/>
      <c r="D207" s="775"/>
      <c r="E207" s="775"/>
      <c r="F207" s="775"/>
      <c r="G207" s="775"/>
      <c r="H207" s="775"/>
      <c r="I207" s="775"/>
      <c r="J207" s="775"/>
      <c r="K207" s="775"/>
      <c r="L207" s="775"/>
      <c r="M207" s="775"/>
      <c r="N207" s="774"/>
      <c r="O207" s="774"/>
      <c r="P207" s="774"/>
      <c r="Q207" s="774"/>
      <c r="R207" s="786" t="s">
        <v>193</v>
      </c>
      <c r="S207" s="774"/>
      <c r="T207" s="774"/>
      <c r="U207" s="774"/>
      <c r="V207" s="774"/>
      <c r="W207" s="786" t="s">
        <v>193</v>
      </c>
      <c r="X207" s="774"/>
      <c r="Y207" s="774"/>
      <c r="Z207" s="786"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775"/>
      <c r="B216" s="775"/>
      <c r="C216" s="775"/>
      <c r="D216" s="775"/>
      <c r="E216" s="775"/>
      <c r="F216" s="775"/>
      <c r="G216" s="775"/>
      <c r="H216" s="775"/>
      <c r="I216" s="775"/>
      <c r="J216" s="775"/>
      <c r="K216" s="775"/>
      <c r="L216" s="775"/>
      <c r="M216" s="775"/>
      <c r="N216" s="774"/>
      <c r="O216" s="775"/>
      <c r="P216" s="775"/>
      <c r="Q216" s="775"/>
      <c r="R216" s="775"/>
      <c r="S216" s="775"/>
      <c r="T216" s="775"/>
      <c r="U216" s="775"/>
      <c r="V216" s="775"/>
      <c r="W216" s="775"/>
      <c r="X216" s="775"/>
      <c r="Y216" s="775"/>
      <c r="Z216" s="775"/>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19.943197645916445</v>
      </c>
      <c r="H397" s="187">
        <f t="shared" si="178"/>
        <v>18.735268228132835</v>
      </c>
      <c r="I397" s="187">
        <f t="shared" si="178"/>
        <v>19.100481397324817</v>
      </c>
      <c r="J397" s="187">
        <f t="shared" si="178"/>
        <v>18.948096193791866</v>
      </c>
      <c r="K397" s="187">
        <f t="shared" si="178"/>
        <v>19.201937945515063</v>
      </c>
      <c r="L397" s="187">
        <f t="shared" si="178"/>
        <v>0</v>
      </c>
      <c r="M397" s="188">
        <f t="shared" ref="M397:M403" si="179">(M197/1000)/1.02</f>
        <v>0</v>
      </c>
      <c r="O397" s="152" t="s">
        <v>185</v>
      </c>
      <c r="P397" s="186">
        <f t="shared" ref="P397:S403" si="180">(P197/1000)/1.02</f>
        <v>20.812440416892333</v>
      </c>
      <c r="Q397" s="187">
        <f t="shared" si="180"/>
        <v>20.381359843639078</v>
      </c>
      <c r="R397" s="187">
        <f t="shared" si="180"/>
        <v>18.945803716071676</v>
      </c>
      <c r="S397" s="187">
        <f t="shared" si="180"/>
        <v>0</v>
      </c>
      <c r="T397" s="127"/>
      <c r="U397" s="152" t="s">
        <v>185</v>
      </c>
      <c r="V397" s="186">
        <f t="shared" ref="V397:W403" si="181">(V197/1000)/1.02</f>
        <v>20.611419135417361</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19.598627911613455</v>
      </c>
      <c r="H398" s="187">
        <f t="shared" si="178"/>
        <v>17.639319149599416</v>
      </c>
      <c r="I398" s="187">
        <f t="shared" si="178"/>
        <v>19.016711471343974</v>
      </c>
      <c r="J398" s="187">
        <f t="shared" si="178"/>
        <v>18.26673918974998</v>
      </c>
      <c r="K398" s="187">
        <f t="shared" si="178"/>
        <v>19.209156141052119</v>
      </c>
      <c r="L398" s="187">
        <f t="shared" si="178"/>
        <v>0</v>
      </c>
      <c r="M398" s="188">
        <f t="shared" si="179"/>
        <v>0</v>
      </c>
      <c r="O398" s="193" t="s">
        <v>190</v>
      </c>
      <c r="P398" s="186">
        <f t="shared" si="180"/>
        <v>20.810623502614796</v>
      </c>
      <c r="Q398" s="187">
        <f t="shared" si="180"/>
        <v>20.116709152776558</v>
      </c>
      <c r="R398" s="187">
        <f t="shared" si="180"/>
        <v>18.410982784366951</v>
      </c>
      <c r="S398" s="187">
        <f t="shared" si="180"/>
        <v>0</v>
      </c>
      <c r="T398" s="127"/>
      <c r="U398" s="194" t="s">
        <v>190</v>
      </c>
      <c r="V398" s="186">
        <f t="shared" si="181"/>
        <v>20.558771579697055</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20.65214643311165</v>
      </c>
      <c r="H399" s="187">
        <f t="shared" si="178"/>
        <v>19.582888898470426</v>
      </c>
      <c r="I399" s="187">
        <f t="shared" si="178"/>
        <v>20.194876846245165</v>
      </c>
      <c r="J399" s="187">
        <f t="shared" si="178"/>
        <v>19.967244924395988</v>
      </c>
      <c r="K399" s="187">
        <f t="shared" si="178"/>
        <v>20.601954069112345</v>
      </c>
      <c r="L399" s="187">
        <f t="shared" si="178"/>
        <v>0</v>
      </c>
      <c r="M399" s="188">
        <f t="shared" si="179"/>
        <v>0</v>
      </c>
      <c r="O399" s="200" t="s">
        <v>186</v>
      </c>
      <c r="P399" s="186">
        <f t="shared" si="180"/>
        <v>21.9109778074729</v>
      </c>
      <c r="Q399" s="187">
        <f t="shared" si="180"/>
        <v>21.203020259866758</v>
      </c>
      <c r="R399" s="187">
        <f t="shared" si="180"/>
        <v>19.946815045535015</v>
      </c>
      <c r="S399" s="187">
        <f t="shared" si="180"/>
        <v>0</v>
      </c>
      <c r="T399" s="127"/>
      <c r="U399" s="201" t="s">
        <v>186</v>
      </c>
      <c r="V399" s="186">
        <f t="shared" si="181"/>
        <v>21.575472871872964</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20.44408453428947</v>
      </c>
      <c r="H400" s="187">
        <f t="shared" si="178"/>
        <v>19.046250503977546</v>
      </c>
      <c r="I400" s="187">
        <f t="shared" si="178"/>
        <v>19.9265565625793</v>
      </c>
      <c r="J400" s="187">
        <f t="shared" si="178"/>
        <v>19.640722273697452</v>
      </c>
      <c r="K400" s="187">
        <f t="shared" si="178"/>
        <v>20.306136461645885</v>
      </c>
      <c r="L400" s="187">
        <f t="shared" si="178"/>
        <v>0</v>
      </c>
      <c r="M400" s="188">
        <f t="shared" si="179"/>
        <v>0</v>
      </c>
      <c r="O400" s="200" t="s">
        <v>187</v>
      </c>
      <c r="P400" s="186">
        <f t="shared" si="180"/>
        <v>21.657974351149058</v>
      </c>
      <c r="Q400" s="187">
        <f t="shared" si="180"/>
        <v>21.051123040508021</v>
      </c>
      <c r="R400" s="187">
        <f t="shared" si="180"/>
        <v>19.582669017409131</v>
      </c>
      <c r="S400" s="187">
        <f t="shared" si="180"/>
        <v>0</v>
      </c>
      <c r="T400" s="127"/>
      <c r="U400" s="201" t="s">
        <v>187</v>
      </c>
      <c r="V400" s="186">
        <f t="shared" si="181"/>
        <v>21.402296752905936</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20.314587162827817</v>
      </c>
      <c r="H401" s="187">
        <f t="shared" si="178"/>
        <v>19.803560691951802</v>
      </c>
      <c r="I401" s="187">
        <f t="shared" si="178"/>
        <v>20.004970749772305</v>
      </c>
      <c r="J401" s="187">
        <f t="shared" si="178"/>
        <v>20.156499788472967</v>
      </c>
      <c r="K401" s="187">
        <f t="shared" si="178"/>
        <v>19.86517450323041</v>
      </c>
      <c r="L401" s="187">
        <f t="shared" si="178"/>
        <v>0</v>
      </c>
      <c r="M401" s="188">
        <f t="shared" si="179"/>
        <v>0</v>
      </c>
      <c r="O401" s="200" t="s">
        <v>188</v>
      </c>
      <c r="P401" s="186">
        <f t="shared" si="180"/>
        <v>22.311757289723037</v>
      </c>
      <c r="Q401" s="187">
        <f t="shared" si="180"/>
        <v>21.040555078821651</v>
      </c>
      <c r="R401" s="187">
        <f t="shared" si="180"/>
        <v>20.018063174907645</v>
      </c>
      <c r="S401" s="187">
        <f t="shared" si="180"/>
        <v>0</v>
      </c>
      <c r="T401" s="127"/>
      <c r="U401" s="201" t="s">
        <v>188</v>
      </c>
      <c r="V401" s="186">
        <f t="shared" si="181"/>
        <v>21.591602911323452</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17.486192066534066</v>
      </c>
      <c r="H402" s="187">
        <f t="shared" si="178"/>
        <v>16.571410043802803</v>
      </c>
      <c r="I402" s="187">
        <f t="shared" si="178"/>
        <v>16.671128364837887</v>
      </c>
      <c r="J402" s="187">
        <f t="shared" si="178"/>
        <v>16.75505018032311</v>
      </c>
      <c r="K402" s="187">
        <f t="shared" si="178"/>
        <v>16.740516937226673</v>
      </c>
      <c r="L402" s="187">
        <f t="shared" si="178"/>
        <v>0</v>
      </c>
      <c r="M402" s="188">
        <f t="shared" si="179"/>
        <v>0</v>
      </c>
      <c r="O402" s="200" t="s">
        <v>71</v>
      </c>
      <c r="P402" s="186">
        <f t="shared" si="180"/>
        <v>18.165508964164172</v>
      </c>
      <c r="Q402" s="187">
        <f t="shared" si="180"/>
        <v>17.931991952594277</v>
      </c>
      <c r="R402" s="187">
        <f t="shared" si="180"/>
        <v>16.671947065589723</v>
      </c>
      <c r="S402" s="187">
        <f t="shared" si="180"/>
        <v>0</v>
      </c>
      <c r="T402" s="127"/>
      <c r="U402" s="201" t="s">
        <v>71</v>
      </c>
      <c r="V402" s="186">
        <f t="shared" si="181"/>
        <v>18.059362154069106</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21.324287121651491</v>
      </c>
      <c r="H403" s="187">
        <f t="shared" si="178"/>
        <v>20.148530895509992</v>
      </c>
      <c r="I403" s="187">
        <f t="shared" si="178"/>
        <v>20.443543263988666</v>
      </c>
      <c r="J403" s="187">
        <f t="shared" si="178"/>
        <v>20.494424514683249</v>
      </c>
      <c r="K403" s="187">
        <f t="shared" si="178"/>
        <v>20.706248387670254</v>
      </c>
      <c r="L403" s="187">
        <f t="shared" si="178"/>
        <v>0</v>
      </c>
      <c r="M403" s="188">
        <f t="shared" si="179"/>
        <v>0</v>
      </c>
      <c r="O403" s="207" t="s">
        <v>189</v>
      </c>
      <c r="P403" s="186">
        <f t="shared" si="180"/>
        <v>22.162735098781081</v>
      </c>
      <c r="Q403" s="187">
        <f t="shared" si="180"/>
        <v>21.74864937242814</v>
      </c>
      <c r="R403" s="187">
        <f t="shared" si="180"/>
        <v>20.369647707087449</v>
      </c>
      <c r="S403" s="187">
        <f t="shared" si="180"/>
        <v>0</v>
      </c>
      <c r="T403" s="127"/>
      <c r="U403" s="208" t="s">
        <v>189</v>
      </c>
      <c r="V403" s="186">
        <f t="shared" si="181"/>
        <v>21.961333662764599</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784" t="s">
        <v>194</v>
      </c>
      <c r="B407" s="783"/>
      <c r="C407" s="783"/>
      <c r="D407" s="783"/>
      <c r="E407" s="783"/>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779"/>
      <c r="B417" s="779"/>
      <c r="C417" s="779"/>
      <c r="D417" s="779"/>
      <c r="E417" s="779"/>
      <c r="F417" s="779"/>
      <c r="G417" s="779"/>
      <c r="H417" s="779"/>
      <c r="I417" s="779"/>
      <c r="J417" s="779"/>
      <c r="K417" s="779"/>
      <c r="L417" s="779"/>
      <c r="M417" s="779"/>
      <c r="N417" s="775"/>
      <c r="O417" s="775"/>
      <c r="P417" s="780"/>
      <c r="Q417" s="780"/>
      <c r="R417" s="780"/>
      <c r="S417" s="780"/>
      <c r="T417" s="780"/>
      <c r="U417" s="780"/>
      <c r="V417" s="780"/>
      <c r="W417" s="780"/>
      <c r="X417" s="780"/>
      <c r="Y417" s="780"/>
      <c r="Z417" s="780"/>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775"/>
      <c r="B426" s="775"/>
      <c r="C426" s="775"/>
      <c r="D426" s="775"/>
      <c r="E426" s="775"/>
      <c r="F426" s="775"/>
      <c r="G426" s="775"/>
      <c r="H426" s="775"/>
      <c r="I426" s="775"/>
      <c r="J426" s="775"/>
      <c r="K426" s="775"/>
      <c r="L426" s="775"/>
      <c r="M426" s="775"/>
      <c r="N426" s="775"/>
      <c r="O426" s="775"/>
      <c r="P426" s="771"/>
      <c r="Q426" s="773"/>
      <c r="R426" s="773"/>
      <c r="S426" s="773"/>
      <c r="T426" s="773"/>
      <c r="U426" s="773"/>
      <c r="V426" s="773"/>
      <c r="W426" s="773"/>
      <c r="X426" s="773"/>
      <c r="Y426" s="773"/>
      <c r="Z426" s="780"/>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775"/>
      <c r="B435" s="775"/>
      <c r="C435" s="775"/>
      <c r="D435" s="775"/>
      <c r="E435" s="775"/>
      <c r="F435" s="775"/>
      <c r="G435" s="775"/>
      <c r="H435" s="775"/>
      <c r="I435" s="775"/>
      <c r="J435" s="775"/>
      <c r="K435" s="775"/>
      <c r="L435" s="775"/>
      <c r="M435" s="775"/>
      <c r="N435" s="775"/>
      <c r="O435" s="781"/>
      <c r="P435" s="771"/>
      <c r="Q435" s="773"/>
      <c r="R435" s="773"/>
      <c r="S435" s="773"/>
      <c r="T435" s="773"/>
      <c r="U435" s="773"/>
      <c r="V435" s="773"/>
      <c r="W435" s="773"/>
      <c r="X435" s="773"/>
      <c r="Y435" s="773"/>
      <c r="Z435" s="780"/>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775"/>
      <c r="B444" s="775"/>
      <c r="C444" s="775"/>
      <c r="D444" s="775"/>
      <c r="E444" s="775"/>
      <c r="F444" s="775"/>
      <c r="G444" s="775"/>
      <c r="H444" s="775"/>
      <c r="I444" s="775"/>
      <c r="J444" s="775"/>
      <c r="K444" s="775"/>
      <c r="L444" s="775"/>
      <c r="M444" s="775"/>
      <c r="N444" s="775"/>
      <c r="O444" s="775"/>
      <c r="P444" s="775"/>
      <c r="Q444" s="775"/>
      <c r="R444" s="775"/>
      <c r="S444" s="775"/>
      <c r="T444" s="775"/>
      <c r="U444" s="775"/>
      <c r="V444" s="775"/>
      <c r="W444" s="775"/>
      <c r="X444" s="775"/>
      <c r="Y444" s="775"/>
      <c r="Z444" s="775"/>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776">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777">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777">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777">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777">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778">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10.330576380584718</v>
      </c>
      <c r="H591" s="274">
        <f t="shared" si="290"/>
        <v>9.7048689421728085</v>
      </c>
      <c r="I591" s="274">
        <f t="shared" si="290"/>
        <v>9.8940493638142559</v>
      </c>
      <c r="J591" s="274">
        <f t="shared" si="290"/>
        <v>9.8151138283841863</v>
      </c>
      <c r="K591" s="274">
        <f t="shared" si="290"/>
        <v>9.946603855776802</v>
      </c>
      <c r="L591" s="274">
        <f t="shared" si="290"/>
        <v>0</v>
      </c>
      <c r="M591" s="276">
        <f t="shared" si="290"/>
        <v>0</v>
      </c>
      <c r="N591" s="216"/>
      <c r="O591" s="255" t="s">
        <v>185</v>
      </c>
      <c r="P591" s="231">
        <f>P397*0.518</f>
        <v>10.780844135950229</v>
      </c>
      <c r="Q591" s="231">
        <f>Q397*0.518</f>
        <v>10.557544399005042</v>
      </c>
      <c r="R591" s="231">
        <f>R397*0.518</f>
        <v>9.813926324925129</v>
      </c>
      <c r="S591" s="231">
        <f>S397*0.518</f>
        <v>0</v>
      </c>
      <c r="T591" s="216"/>
      <c r="U591" s="255" t="s">
        <v>185</v>
      </c>
      <c r="V591" s="231">
        <f>V397*0.518</f>
        <v>10.676715112146193</v>
      </c>
      <c r="W591" s="231">
        <f>W397*0.518</f>
        <v>0</v>
      </c>
      <c r="X591" s="216"/>
      <c r="Y591" s="255" t="s">
        <v>185</v>
      </c>
      <c r="Z591" s="231">
        <f>Z397*0.518</f>
        <v>0</v>
      </c>
    </row>
    <row r="592" spans="1:26">
      <c r="A592" s="256" t="s">
        <v>190</v>
      </c>
      <c r="B592" s="257">
        <f>B398*0.539</f>
        <v>11.458941294145017</v>
      </c>
      <c r="C592" s="257">
        <f t="shared" ref="C592:M592" si="291">C398*0.539</f>
        <v>10.82536812554314</v>
      </c>
      <c r="D592" s="776">
        <f t="shared" si="291"/>
        <v>11.127043816630353</v>
      </c>
      <c r="E592" s="257">
        <f t="shared" si="291"/>
        <v>11.083321219860535</v>
      </c>
      <c r="F592" s="257">
        <f t="shared" si="291"/>
        <v>10.821699731606406</v>
      </c>
      <c r="G592" s="257">
        <f t="shared" si="291"/>
        <v>10.563660444359654</v>
      </c>
      <c r="H592" s="257">
        <f t="shared" si="291"/>
        <v>9.5075930216340865</v>
      </c>
      <c r="I592" s="257">
        <f t="shared" si="291"/>
        <v>10.250007483054404</v>
      </c>
      <c r="J592" s="257">
        <f t="shared" si="291"/>
        <v>9.8457724232752408</v>
      </c>
      <c r="K592" s="257">
        <f t="shared" si="291"/>
        <v>10.353735160027092</v>
      </c>
      <c r="L592" s="257">
        <f t="shared" si="291"/>
        <v>0</v>
      </c>
      <c r="M592" s="258">
        <f t="shared" si="291"/>
        <v>0</v>
      </c>
      <c r="N592" s="216"/>
      <c r="O592" s="259" t="s">
        <v>190</v>
      </c>
      <c r="P592" s="237">
        <f>P398*0.539</f>
        <v>11.216926067909375</v>
      </c>
      <c r="Q592" s="237">
        <f>Q398*0.539</f>
        <v>10.842906233346566</v>
      </c>
      <c r="R592" s="237">
        <f>R398*0.539</f>
        <v>9.9235197207737862</v>
      </c>
      <c r="S592" s="237">
        <f>S398*0.539</f>
        <v>0</v>
      </c>
      <c r="T592" s="216"/>
      <c r="U592" s="259" t="s">
        <v>190</v>
      </c>
      <c r="V592" s="237">
        <f>V398*0.539</f>
        <v>11.081177881456714</v>
      </c>
      <c r="W592" s="237">
        <f>W398*0.539</f>
        <v>0</v>
      </c>
      <c r="X592" s="216"/>
      <c r="Y592" s="256" t="s">
        <v>190</v>
      </c>
      <c r="Z592" s="237">
        <f>Z398*0.539</f>
        <v>0</v>
      </c>
    </row>
    <row r="593" spans="1:26">
      <c r="A593" s="233" t="s">
        <v>186</v>
      </c>
      <c r="B593" s="234">
        <f>B399*0.533</f>
        <v>11.634280540569197</v>
      </c>
      <c r="C593" s="234">
        <f t="shared" ref="C593:M593" si="292">C399*0.533</f>
        <v>11.659223087893494</v>
      </c>
      <c r="D593" s="777">
        <f t="shared" si="292"/>
        <v>11.724838722595674</v>
      </c>
      <c r="E593" s="234">
        <f t="shared" si="292"/>
        <v>11.620044186937664</v>
      </c>
      <c r="F593" s="234">
        <f t="shared" si="292"/>
        <v>11.335663692583525</v>
      </c>
      <c r="G593" s="234">
        <f t="shared" si="292"/>
        <v>11.00759404884851</v>
      </c>
      <c r="H593" s="234">
        <f t="shared" si="292"/>
        <v>10.437679782884738</v>
      </c>
      <c r="I593" s="234">
        <f t="shared" si="292"/>
        <v>10.763869359048673</v>
      </c>
      <c r="J593" s="234">
        <f t="shared" si="292"/>
        <v>10.642541544703063</v>
      </c>
      <c r="K593" s="234">
        <f t="shared" si="292"/>
        <v>10.980841518836881</v>
      </c>
      <c r="L593" s="234">
        <f t="shared" si="292"/>
        <v>0</v>
      </c>
      <c r="M593" s="235">
        <f t="shared" si="292"/>
        <v>0</v>
      </c>
      <c r="N593" s="216"/>
      <c r="O593" s="233" t="s">
        <v>186</v>
      </c>
      <c r="P593" s="234">
        <f t="shared" ref="P593:S594" si="293">P399*0.533</f>
        <v>11.678551171383056</v>
      </c>
      <c r="Q593" s="234">
        <f t="shared" si="293"/>
        <v>11.301209798508983</v>
      </c>
      <c r="R593" s="234">
        <f t="shared" si="293"/>
        <v>10.631652419270164</v>
      </c>
      <c r="S593" s="234">
        <f t="shared" si="293"/>
        <v>0</v>
      </c>
      <c r="T593" s="216"/>
      <c r="U593" s="233" t="s">
        <v>186</v>
      </c>
      <c r="V593" s="234">
        <f>V399*0.533</f>
        <v>11.49972704070829</v>
      </c>
      <c r="W593" s="234">
        <f>W399*0.533</f>
        <v>0</v>
      </c>
      <c r="X593" s="216"/>
      <c r="Y593" s="233" t="s">
        <v>186</v>
      </c>
      <c r="Z593" s="234">
        <f>Z399*0.533</f>
        <v>0</v>
      </c>
    </row>
    <row r="594" spans="1:26">
      <c r="A594" s="233" t="s">
        <v>187</v>
      </c>
      <c r="B594" s="234">
        <f>B400*0.533</f>
        <v>11.534647086321041</v>
      </c>
      <c r="C594" s="234">
        <f t="shared" ref="C594:M594" si="294">C400*0.533</f>
        <v>11.475242771226366</v>
      </c>
      <c r="D594" s="777">
        <f t="shared" si="294"/>
        <v>11.607590524299603</v>
      </c>
      <c r="E594" s="234">
        <f t="shared" si="294"/>
        <v>11.466496149913157</v>
      </c>
      <c r="F594" s="234">
        <f t="shared" si="294"/>
        <v>11.297015276648676</v>
      </c>
      <c r="G594" s="234">
        <f t="shared" si="294"/>
        <v>10.896697056776288</v>
      </c>
      <c r="H594" s="234">
        <f t="shared" si="294"/>
        <v>10.151651518620033</v>
      </c>
      <c r="I594" s="234">
        <f t="shared" si="294"/>
        <v>10.620854647854767</v>
      </c>
      <c r="J594" s="234">
        <f t="shared" si="294"/>
        <v>10.468504971880742</v>
      </c>
      <c r="K594" s="234">
        <f t="shared" si="294"/>
        <v>10.823170734057257</v>
      </c>
      <c r="L594" s="234">
        <f t="shared" si="294"/>
        <v>0</v>
      </c>
      <c r="M594" s="235">
        <f t="shared" si="294"/>
        <v>0</v>
      </c>
      <c r="N594" s="216"/>
      <c r="O594" s="233" t="s">
        <v>187</v>
      </c>
      <c r="P594" s="234">
        <f t="shared" si="293"/>
        <v>11.543700329162448</v>
      </c>
      <c r="Q594" s="234">
        <f t="shared" si="293"/>
        <v>11.220248580590775</v>
      </c>
      <c r="R594" s="234">
        <f t="shared" si="293"/>
        <v>10.437562586279068</v>
      </c>
      <c r="S594" s="234">
        <f t="shared" si="293"/>
        <v>0</v>
      </c>
      <c r="T594" s="216"/>
      <c r="U594" s="233" t="s">
        <v>187</v>
      </c>
      <c r="V594" s="234">
        <f>V400*0.533</f>
        <v>11.407424169298865</v>
      </c>
      <c r="W594" s="234">
        <f>W400*0.533</f>
        <v>0</v>
      </c>
      <c r="X594" s="216"/>
      <c r="Y594" s="233" t="s">
        <v>187</v>
      </c>
      <c r="Z594" s="234">
        <f>Z400*0.533</f>
        <v>0</v>
      </c>
    </row>
    <row r="595" spans="1:26">
      <c r="A595" s="233" t="s">
        <v>188</v>
      </c>
      <c r="B595" s="234">
        <f>B401*0.533</f>
        <v>11.801513925138551</v>
      </c>
      <c r="C595" s="234">
        <f t="shared" ref="C595:K595" si="295">C401*0.521</f>
        <v>11.286966827500336</v>
      </c>
      <c r="D595" s="777">
        <f t="shared" si="295"/>
        <v>11.733374241140101</v>
      </c>
      <c r="E595" s="234">
        <f t="shared" si="295"/>
        <v>11.36110955018288</v>
      </c>
      <c r="F595" s="234">
        <f t="shared" si="295"/>
        <v>11.161631674079562</v>
      </c>
      <c r="G595" s="234">
        <f t="shared" si="295"/>
        <v>10.583899911833292</v>
      </c>
      <c r="H595" s="234">
        <f t="shared" si="295"/>
        <v>10.317655120506888</v>
      </c>
      <c r="I595" s="234">
        <f t="shared" si="295"/>
        <v>10.422589760631372</v>
      </c>
      <c r="J595" s="234">
        <f t="shared" si="295"/>
        <v>10.501536389794417</v>
      </c>
      <c r="K595" s="234">
        <f t="shared" si="295"/>
        <v>10.349755916183044</v>
      </c>
      <c r="L595" s="234">
        <f>L401*0.533</f>
        <v>0</v>
      </c>
      <c r="M595" s="235">
        <f>M401*0.521</f>
        <v>0</v>
      </c>
      <c r="N595" s="216"/>
      <c r="O595" s="233" t="s">
        <v>188</v>
      </c>
      <c r="P595" s="234">
        <f>P401*0.521</f>
        <v>11.624425547945702</v>
      </c>
      <c r="Q595" s="234">
        <f>Q401*0.521</f>
        <v>10.96212919606608</v>
      </c>
      <c r="R595" s="234">
        <f>R401*0.521</f>
        <v>10.429410914126883</v>
      </c>
      <c r="S595" s="234">
        <f>S401*0.521</f>
        <v>0</v>
      </c>
      <c r="T595" s="216"/>
      <c r="U595" s="233" t="s">
        <v>188</v>
      </c>
      <c r="V595" s="234">
        <f>V401*0.521</f>
        <v>11.249225116799519</v>
      </c>
      <c r="W595" s="234">
        <f>W401*0.521</f>
        <v>0</v>
      </c>
      <c r="X595" s="216"/>
      <c r="Y595" s="233" t="s">
        <v>188</v>
      </c>
      <c r="Z595" s="234">
        <f>Z401*0.521</f>
        <v>0</v>
      </c>
    </row>
    <row r="596" spans="1:26">
      <c r="A596" s="233" t="s">
        <v>71</v>
      </c>
      <c r="B596" s="234">
        <f>B402*0.521</f>
        <v>9.3796571828298205</v>
      </c>
      <c r="C596" s="234">
        <f t="shared" ref="C596:K596" si="296">C402*0.487</f>
        <v>8.7966015362727354</v>
      </c>
      <c r="D596" s="777">
        <f t="shared" si="296"/>
        <v>8.9508441735063258</v>
      </c>
      <c r="E596" s="234">
        <f t="shared" si="296"/>
        <v>8.9107362705794912</v>
      </c>
      <c r="F596" s="234">
        <f t="shared" si="296"/>
        <v>8.7639405639631978</v>
      </c>
      <c r="G596" s="234">
        <f t="shared" si="296"/>
        <v>8.5157755364020904</v>
      </c>
      <c r="H596" s="234">
        <f t="shared" si="296"/>
        <v>8.0702766913319657</v>
      </c>
      <c r="I596" s="234">
        <f t="shared" si="296"/>
        <v>8.1188395136760505</v>
      </c>
      <c r="J596" s="234">
        <f t="shared" si="296"/>
        <v>8.1597094378173551</v>
      </c>
      <c r="K596" s="234">
        <f t="shared" si="296"/>
        <v>8.1526317484293891</v>
      </c>
      <c r="L596" s="234">
        <f>L402*0.521</f>
        <v>0</v>
      </c>
      <c r="M596" s="235">
        <f>M402*0.487</f>
        <v>0</v>
      </c>
      <c r="N596" s="216"/>
      <c r="O596" s="233" t="s">
        <v>71</v>
      </c>
      <c r="P596" s="234">
        <f>P402*0.487</f>
        <v>8.8466028655479505</v>
      </c>
      <c r="Q596" s="234">
        <f>Q402*0.487</f>
        <v>8.7328800809134126</v>
      </c>
      <c r="R596" s="234">
        <f>R402*0.487</f>
        <v>8.1192382209421954</v>
      </c>
      <c r="S596" s="234">
        <f>S402*0.487</f>
        <v>0</v>
      </c>
      <c r="T596" s="216"/>
      <c r="U596" s="233" t="s">
        <v>71</v>
      </c>
      <c r="V596" s="234">
        <f>V402*0.487</f>
        <v>8.7949093690316538</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778">
        <f t="shared" si="297"/>
        <v>11.518252055836697</v>
      </c>
      <c r="E597" s="242">
        <f t="shared" si="297"/>
        <v>11.435673024332031</v>
      </c>
      <c r="F597" s="242">
        <f t="shared" si="297"/>
        <v>11.342439505592612</v>
      </c>
      <c r="G597" s="242">
        <f t="shared" si="297"/>
        <v>11.045980729015472</v>
      </c>
      <c r="H597" s="242">
        <f t="shared" si="297"/>
        <v>10.436939003874176</v>
      </c>
      <c r="I597" s="242">
        <f t="shared" si="297"/>
        <v>10.589755410746129</v>
      </c>
      <c r="J597" s="242">
        <f t="shared" si="297"/>
        <v>10.616111898605924</v>
      </c>
      <c r="K597" s="242">
        <f t="shared" si="297"/>
        <v>10.725836664813192</v>
      </c>
      <c r="L597" s="242">
        <f>L403*0.487</f>
        <v>0</v>
      </c>
      <c r="M597" s="243">
        <f>M403*0.518</f>
        <v>0</v>
      </c>
      <c r="N597" s="216"/>
      <c r="O597" s="241" t="s">
        <v>189</v>
      </c>
      <c r="P597" s="242">
        <f>P403*0.518</f>
        <v>11.480296781168601</v>
      </c>
      <c r="Q597" s="242">
        <f>Q403*0.518</f>
        <v>11.265800374917777</v>
      </c>
      <c r="R597" s="242">
        <f>R403*0.518</f>
        <v>10.551477512271299</v>
      </c>
      <c r="S597" s="242">
        <f>S403*0.518</f>
        <v>0</v>
      </c>
      <c r="T597" s="216"/>
      <c r="U597" s="241" t="s">
        <v>189</v>
      </c>
      <c r="V597" s="242">
        <f>V403*0.518</f>
        <v>11.375970837312062</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workbookViewId="0">
      <selection activeCell="Q37" sqref="Q37"/>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821" t="s">
        <v>354</v>
      </c>
      <c r="B4" s="1821"/>
      <c r="C4" s="1821"/>
      <c r="D4" s="1821"/>
      <c r="E4" s="1821"/>
      <c r="F4" s="1821"/>
      <c r="G4" s="1821"/>
      <c r="H4" s="1821"/>
      <c r="I4" s="1821"/>
      <c r="J4" s="1821"/>
      <c r="K4" s="1821"/>
      <c r="L4" s="1821"/>
      <c r="M4" s="1821"/>
      <c r="N4" s="1821"/>
    </row>
    <row r="6" spans="1:16" ht="16.5" thickBot="1">
      <c r="C6" s="619"/>
      <c r="E6" s="620"/>
      <c r="F6" s="621"/>
    </row>
    <row r="7" spans="1:16" ht="15.75" thickBot="1">
      <c r="A7" s="622" t="s">
        <v>288</v>
      </c>
      <c r="B7" s="623" t="s">
        <v>289</v>
      </c>
      <c r="C7" s="624" t="s">
        <v>290</v>
      </c>
      <c r="D7" s="624" t="s">
        <v>291</v>
      </c>
      <c r="E7" s="624" t="s">
        <v>292</v>
      </c>
      <c r="F7" s="624" t="s">
        <v>293</v>
      </c>
      <c r="G7" s="624" t="s">
        <v>294</v>
      </c>
      <c r="H7" s="624" t="s">
        <v>295</v>
      </c>
      <c r="I7" s="624" t="s">
        <v>296</v>
      </c>
      <c r="J7" s="624" t="s">
        <v>297</v>
      </c>
      <c r="K7" s="624" t="s">
        <v>298</v>
      </c>
      <c r="L7" s="624" t="s">
        <v>299</v>
      </c>
      <c r="M7" s="625" t="s">
        <v>300</v>
      </c>
    </row>
    <row r="8" spans="1:16" ht="16.5" thickBot="1">
      <c r="A8" s="626" t="s">
        <v>301</v>
      </c>
      <c r="B8" s="627"/>
      <c r="C8" s="627"/>
      <c r="D8" s="627"/>
      <c r="E8" s="627"/>
      <c r="F8" s="627"/>
      <c r="G8" s="627"/>
      <c r="H8" s="627"/>
      <c r="I8" s="627"/>
      <c r="J8" s="627"/>
      <c r="K8" s="627"/>
      <c r="L8" s="627"/>
      <c r="M8" s="628"/>
    </row>
    <row r="9" spans="1:16" ht="15.75">
      <c r="A9" s="685" t="s">
        <v>302</v>
      </c>
      <c r="B9" s="767">
        <v>10065.14920330695</v>
      </c>
      <c r="C9" s="687">
        <v>10080.396827870052</v>
      </c>
      <c r="D9" s="687">
        <v>10168.392423032492</v>
      </c>
      <c r="E9" s="687">
        <v>10383.660897394942</v>
      </c>
      <c r="F9" s="687">
        <v>10601.02602540495</v>
      </c>
      <c r="G9" s="687">
        <v>10681.538024962125</v>
      </c>
      <c r="H9" s="687">
        <v>10293.315596828763</v>
      </c>
      <c r="I9" s="687">
        <v>10595.183348072431</v>
      </c>
      <c r="J9" s="687">
        <v>10984.585741483217</v>
      </c>
      <c r="K9" s="687">
        <v>10966.946248088372</v>
      </c>
      <c r="L9" s="687">
        <v>11097.939953548594</v>
      </c>
      <c r="M9" s="688">
        <v>11146.365363995808</v>
      </c>
    </row>
    <row r="10" spans="1:16" ht="15.75">
      <c r="A10" s="629" t="s">
        <v>303</v>
      </c>
      <c r="B10" s="768">
        <v>11132.805994345952</v>
      </c>
      <c r="C10" s="645">
        <v>11233.336791819034</v>
      </c>
      <c r="D10" s="645">
        <v>11549.323679081062</v>
      </c>
      <c r="E10" s="645">
        <v>11779.076383839585</v>
      </c>
      <c r="F10" s="645">
        <v>11597.36140191531</v>
      </c>
      <c r="G10" s="645">
        <v>11706.808799822491</v>
      </c>
      <c r="H10" s="645">
        <v>11199.573228816986</v>
      </c>
      <c r="I10" s="645">
        <v>11073.620546924885</v>
      </c>
      <c r="J10" s="645">
        <v>10919.998910676999</v>
      </c>
      <c r="K10" s="645">
        <v>11083.771594849599</v>
      </c>
      <c r="L10" s="645">
        <v>10697.446356089269</v>
      </c>
      <c r="M10" s="646">
        <v>10922.845842494447</v>
      </c>
    </row>
    <row r="11" spans="1:16" ht="15.75">
      <c r="A11" s="629" t="s">
        <v>304</v>
      </c>
      <c r="B11" s="768">
        <v>10779.101139240223</v>
      </c>
      <c r="C11" s="645">
        <v>10525.243839466166</v>
      </c>
      <c r="D11" s="645">
        <v>10838.862022210526</v>
      </c>
      <c r="E11" s="645">
        <v>10900.833594134192</v>
      </c>
      <c r="F11" s="645">
        <v>10972.865021548203</v>
      </c>
      <c r="G11" s="645">
        <v>10778.598012388826</v>
      </c>
      <c r="H11" s="645">
        <v>10178.357608292003</v>
      </c>
      <c r="I11" s="645">
        <v>10258.950000000001</v>
      </c>
      <c r="J11" s="645">
        <v>10307.35</v>
      </c>
      <c r="K11" s="645">
        <v>10339.77</v>
      </c>
      <c r="L11" s="645">
        <v>10345.82</v>
      </c>
      <c r="M11" s="646">
        <v>10371.826999999999</v>
      </c>
    </row>
    <row r="12" spans="1:16" ht="15.75">
      <c r="A12" s="629">
        <v>2020</v>
      </c>
      <c r="B12" s="768">
        <v>10388.681</v>
      </c>
      <c r="C12" s="645">
        <v>10670.97</v>
      </c>
      <c r="D12" s="645">
        <v>10665.460999999999</v>
      </c>
      <c r="E12" s="645">
        <v>9957.9719999999998</v>
      </c>
      <c r="F12" s="645">
        <v>9862.2099999999991</v>
      </c>
      <c r="G12" s="645">
        <v>10291.19</v>
      </c>
      <c r="H12" s="645">
        <v>10302.44</v>
      </c>
      <c r="I12" s="645">
        <v>10213</v>
      </c>
      <c r="J12" s="645">
        <v>10437</v>
      </c>
      <c r="K12" s="645">
        <v>10396.290000000001</v>
      </c>
      <c r="L12" s="645">
        <v>10067</v>
      </c>
      <c r="M12" s="646">
        <v>10319.477999999999</v>
      </c>
    </row>
    <row r="13" spans="1:16" ht="15.75">
      <c r="A13" s="629">
        <v>2021</v>
      </c>
      <c r="B13" s="768">
        <v>10398</v>
      </c>
      <c r="C13" s="645">
        <v>10453.127</v>
      </c>
      <c r="D13" s="645">
        <v>10670.55</v>
      </c>
      <c r="E13" s="645">
        <v>10847</v>
      </c>
      <c r="F13" s="645">
        <v>11012</v>
      </c>
      <c r="G13" s="645">
        <v>11287.946</v>
      </c>
      <c r="H13" s="645">
        <v>11087.75</v>
      </c>
      <c r="I13" s="645">
        <v>11002.56</v>
      </c>
      <c r="J13" s="769">
        <v>11648.847</v>
      </c>
      <c r="K13" s="645">
        <v>12527.683999999999</v>
      </c>
      <c r="L13" s="645">
        <v>16637.236000000001</v>
      </c>
      <c r="M13" s="646">
        <v>16075.019</v>
      </c>
      <c r="N13"/>
      <c r="O13"/>
      <c r="P13"/>
    </row>
    <row r="14" spans="1:16" ht="15.75">
      <c r="A14" s="629">
        <v>2022</v>
      </c>
      <c r="B14" s="768">
        <v>16598.108</v>
      </c>
      <c r="C14" s="645">
        <v>17069.535</v>
      </c>
      <c r="D14" s="645">
        <v>18605.55</v>
      </c>
      <c r="E14" s="645">
        <v>19717.2</v>
      </c>
      <c r="F14" s="645">
        <v>19727.75</v>
      </c>
      <c r="G14" s="645">
        <v>18956.47</v>
      </c>
      <c r="H14" s="645">
        <v>18594.900000000001</v>
      </c>
      <c r="I14" s="645">
        <v>18826.25</v>
      </c>
      <c r="J14" s="769">
        <v>18535.509999999998</v>
      </c>
      <c r="K14" s="645">
        <v>18496.41</v>
      </c>
      <c r="L14" s="645">
        <v>18400.75</v>
      </c>
      <c r="M14" s="646">
        <v>17534.490000000002</v>
      </c>
      <c r="N14"/>
      <c r="O14"/>
      <c r="P14"/>
    </row>
    <row r="15" spans="1:16" ht="16.5" thickBot="1">
      <c r="A15" s="630">
        <v>2023</v>
      </c>
      <c r="B15" s="770">
        <v>17818.25</v>
      </c>
      <c r="C15" s="647">
        <v>17775.46</v>
      </c>
      <c r="D15" s="647">
        <v>18124</v>
      </c>
      <c r="E15" s="647">
        <v>18175.38</v>
      </c>
      <c r="F15" s="647">
        <v>17869.03</v>
      </c>
      <c r="G15" s="647">
        <v>17426.900000000001</v>
      </c>
      <c r="H15" s="647">
        <v>16496.03</v>
      </c>
      <c r="I15" s="647">
        <v>16998.900000000001</v>
      </c>
      <c r="J15" s="648">
        <v>16736.45</v>
      </c>
      <c r="K15" s="647">
        <v>16748.13</v>
      </c>
      <c r="L15" s="647"/>
      <c r="M15" s="649"/>
    </row>
    <row r="16" spans="1:16" ht="16.5" thickBot="1">
      <c r="A16" s="626" t="s">
        <v>305</v>
      </c>
      <c r="B16" s="627"/>
      <c r="C16" s="627"/>
      <c r="D16" s="627"/>
      <c r="E16" s="627"/>
      <c r="F16" s="627"/>
      <c r="G16" s="627"/>
      <c r="H16" s="627"/>
      <c r="I16" s="627"/>
      <c r="J16" s="627"/>
      <c r="K16" s="627"/>
      <c r="L16" s="627"/>
      <c r="M16" s="628"/>
      <c r="N16"/>
      <c r="O16"/>
      <c r="P16"/>
    </row>
    <row r="17" spans="1:30" ht="15.75">
      <c r="A17" s="685" t="s">
        <v>302</v>
      </c>
      <c r="B17" s="686">
        <v>13077.710337994744</v>
      </c>
      <c r="C17" s="687">
        <v>12903.073525758837</v>
      </c>
      <c r="D17" s="687">
        <v>12698.931145933877</v>
      </c>
      <c r="E17" s="687">
        <v>12657.588856436963</v>
      </c>
      <c r="F17" s="687">
        <v>12717.112689021023</v>
      </c>
      <c r="G17" s="687">
        <v>12734.575070390658</v>
      </c>
      <c r="H17" s="687">
        <v>12584.73701594032</v>
      </c>
      <c r="I17" s="687">
        <v>12999.206672696655</v>
      </c>
      <c r="J17" s="687">
        <v>13326.129323653522</v>
      </c>
      <c r="K17" s="687">
        <v>13558.078274143218</v>
      </c>
      <c r="L17" s="687">
        <v>13767.296305638371</v>
      </c>
      <c r="M17" s="688">
        <v>13967.765524559227</v>
      </c>
      <c r="N17"/>
      <c r="O17"/>
      <c r="P17"/>
    </row>
    <row r="18" spans="1:30" ht="15.75">
      <c r="A18" s="629" t="s">
        <v>303</v>
      </c>
      <c r="B18" s="644">
        <v>13863.291293383541</v>
      </c>
      <c r="C18" s="645">
        <v>13743.276622380532</v>
      </c>
      <c r="D18" s="645">
        <v>13723.137993721932</v>
      </c>
      <c r="E18" s="645">
        <v>13676.483392698095</v>
      </c>
      <c r="F18" s="645">
        <v>13897.183799781353</v>
      </c>
      <c r="G18" s="645">
        <v>13819.293352302531</v>
      </c>
      <c r="H18" s="645">
        <v>13646.185847959312</v>
      </c>
      <c r="I18" s="645">
        <v>13665.272297680553</v>
      </c>
      <c r="J18" s="645">
        <v>13574.108658165709</v>
      </c>
      <c r="K18" s="645">
        <v>13788.120289112323</v>
      </c>
      <c r="L18" s="645">
        <v>13662.087019707555</v>
      </c>
      <c r="M18" s="646">
        <v>13626.144742652335</v>
      </c>
      <c r="N18"/>
      <c r="O18"/>
      <c r="P18"/>
    </row>
    <row r="19" spans="1:30" ht="15.75">
      <c r="A19" s="629" t="s">
        <v>304</v>
      </c>
      <c r="B19" s="644">
        <v>13645.090499529209</v>
      </c>
      <c r="C19" s="645">
        <v>13282.733991297373</v>
      </c>
      <c r="D19" s="645">
        <v>13143.170864206666</v>
      </c>
      <c r="E19" s="645">
        <v>12928.022364758031</v>
      </c>
      <c r="F19" s="645">
        <v>12944.684877391548</v>
      </c>
      <c r="G19" s="645">
        <v>12448.358236205486</v>
      </c>
      <c r="H19" s="645">
        <v>12124.260986050436</v>
      </c>
      <c r="I19" s="645">
        <v>12505.99</v>
      </c>
      <c r="J19" s="645">
        <v>12412.7</v>
      </c>
      <c r="K19" s="645">
        <v>12447.57</v>
      </c>
      <c r="L19" s="645">
        <v>12852.25</v>
      </c>
      <c r="M19" s="646">
        <v>12965.558000000001</v>
      </c>
    </row>
    <row r="20" spans="1:30" ht="15.75">
      <c r="A20" s="629">
        <v>2020</v>
      </c>
      <c r="B20" s="644">
        <v>12890.187</v>
      </c>
      <c r="C20" s="645">
        <v>12798.79</v>
      </c>
      <c r="D20" s="645">
        <v>12923.992</v>
      </c>
      <c r="E20" s="645">
        <v>12783.698</v>
      </c>
      <c r="F20" s="645">
        <v>12556.07</v>
      </c>
      <c r="G20" s="645">
        <v>12505.63</v>
      </c>
      <c r="H20" s="645">
        <v>12371</v>
      </c>
      <c r="I20" s="645">
        <v>12752</v>
      </c>
      <c r="J20" s="645">
        <v>13005</v>
      </c>
      <c r="K20" s="645">
        <v>13157.57</v>
      </c>
      <c r="L20" s="645">
        <v>13347.61</v>
      </c>
      <c r="M20" s="646">
        <v>13744.629000000001</v>
      </c>
    </row>
    <row r="21" spans="1:30" ht="15.75">
      <c r="A21" s="629">
        <v>2021</v>
      </c>
      <c r="B21" s="644">
        <v>13694</v>
      </c>
      <c r="C21" s="645">
        <v>13743.79</v>
      </c>
      <c r="D21" s="645">
        <v>13486.798000000001</v>
      </c>
      <c r="E21" s="645">
        <v>13623</v>
      </c>
      <c r="F21" s="645">
        <v>13728</v>
      </c>
      <c r="G21" s="645">
        <v>14111.507</v>
      </c>
      <c r="H21" s="645">
        <v>14366.423000000001</v>
      </c>
      <c r="I21" s="645">
        <v>14518.18</v>
      </c>
      <c r="J21" s="769">
        <v>15241.027</v>
      </c>
      <c r="K21" s="645">
        <v>16628.157999999999</v>
      </c>
      <c r="L21" s="645">
        <v>19714.106</v>
      </c>
      <c r="M21" s="646">
        <v>19026.96</v>
      </c>
    </row>
    <row r="22" spans="1:30" ht="15.75">
      <c r="A22" s="629">
        <v>2022</v>
      </c>
      <c r="B22" s="644">
        <v>19163.422999999999</v>
      </c>
      <c r="C22" s="645">
        <v>19501.355</v>
      </c>
      <c r="D22" s="645">
        <v>20959.18</v>
      </c>
      <c r="E22" s="645">
        <v>22393.4</v>
      </c>
      <c r="F22" s="645">
        <v>22089.08</v>
      </c>
      <c r="G22" s="645">
        <v>21293.47</v>
      </c>
      <c r="H22" s="645">
        <v>21148.04</v>
      </c>
      <c r="I22" s="645">
        <v>21754.34</v>
      </c>
      <c r="J22" s="769">
        <v>21750.74</v>
      </c>
      <c r="K22" s="645">
        <v>21897.5</v>
      </c>
      <c r="L22" s="645">
        <v>21754.82</v>
      </c>
      <c r="M22" s="646">
        <v>21499.32</v>
      </c>
    </row>
    <row r="23" spans="1:30" ht="16.5" thickBot="1">
      <c r="A23" s="630">
        <v>2023</v>
      </c>
      <c r="B23" s="770">
        <v>21326.672999999999</v>
      </c>
      <c r="C23" s="647">
        <v>21353.59</v>
      </c>
      <c r="D23" s="647">
        <v>21623.65</v>
      </c>
      <c r="E23" s="647">
        <v>21692.9</v>
      </c>
      <c r="F23" s="647">
        <v>21005.360000000001</v>
      </c>
      <c r="G23" s="647">
        <v>20409.580000000002</v>
      </c>
      <c r="H23" s="647">
        <v>18891.330000000002</v>
      </c>
      <c r="I23" s="647">
        <v>20390.22</v>
      </c>
      <c r="J23" s="648">
        <v>20342.43</v>
      </c>
      <c r="K23" s="647">
        <v>20609.07</v>
      </c>
      <c r="L23" s="647"/>
      <c r="M23" s="649"/>
    </row>
    <row r="24" spans="1:30">
      <c r="O24"/>
      <c r="P24"/>
      <c r="Q24"/>
      <c r="R24"/>
      <c r="S24"/>
      <c r="T24"/>
      <c r="U24"/>
      <c r="V24"/>
      <c r="W24"/>
      <c r="X24"/>
      <c r="Y24"/>
      <c r="Z24"/>
      <c r="AA24"/>
      <c r="AB24"/>
      <c r="AC24"/>
      <c r="AD24"/>
    </row>
    <row r="25" spans="1:30" ht="15.75">
      <c r="A25" s="1821" t="s">
        <v>355</v>
      </c>
      <c r="B25" s="1821"/>
      <c r="C25" s="1821"/>
      <c r="D25" s="1821"/>
      <c r="E25" s="1821"/>
      <c r="F25" s="1821"/>
      <c r="G25" s="1821"/>
      <c r="H25" s="1821"/>
      <c r="I25" s="1821"/>
      <c r="J25" s="1821"/>
      <c r="K25" s="1821"/>
      <c r="L25" s="1821"/>
      <c r="M25" s="1821"/>
      <c r="N25" s="1821"/>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22" t="s">
        <v>288</v>
      </c>
      <c r="B27" s="623" t="s">
        <v>289</v>
      </c>
      <c r="C27" s="624" t="s">
        <v>290</v>
      </c>
      <c r="D27" s="624" t="s">
        <v>291</v>
      </c>
      <c r="E27" s="624" t="s">
        <v>292</v>
      </c>
      <c r="F27" s="624" t="s">
        <v>293</v>
      </c>
      <c r="G27" s="624" t="s">
        <v>294</v>
      </c>
      <c r="H27" s="624" t="s">
        <v>295</v>
      </c>
      <c r="I27" s="624" t="s">
        <v>296</v>
      </c>
      <c r="J27" s="624" t="s">
        <v>297</v>
      </c>
      <c r="K27" s="624" t="s">
        <v>298</v>
      </c>
      <c r="L27" s="624" t="s">
        <v>299</v>
      </c>
      <c r="M27" s="625" t="s">
        <v>300</v>
      </c>
    </row>
    <row r="28" spans="1:30" ht="16.5" thickBot="1">
      <c r="A28" s="631" t="s">
        <v>306</v>
      </c>
      <c r="B28" s="632"/>
      <c r="C28" s="632"/>
      <c r="D28" s="632"/>
      <c r="E28" s="632"/>
      <c r="F28" s="632"/>
      <c r="G28" s="632"/>
      <c r="H28" s="632"/>
      <c r="I28" s="632"/>
      <c r="J28" s="632"/>
      <c r="K28" s="632"/>
      <c r="L28" s="632"/>
      <c r="M28" s="633"/>
    </row>
    <row r="29" spans="1:30" ht="15.75">
      <c r="A29" s="685" t="s">
        <v>302</v>
      </c>
      <c r="B29" s="686">
        <v>27851.705456255884</v>
      </c>
      <c r="C29" s="687">
        <v>27123.64730249999</v>
      </c>
      <c r="D29" s="687">
        <v>26582.674622279141</v>
      </c>
      <c r="E29" s="687">
        <v>27784.630848493467</v>
      </c>
      <c r="F29" s="687">
        <v>29598.213320045077</v>
      </c>
      <c r="G29" s="687">
        <v>28787.621133339711</v>
      </c>
      <c r="H29" s="687">
        <v>29300.536472176766</v>
      </c>
      <c r="I29" s="687">
        <v>30504.441266437731</v>
      </c>
      <c r="J29" s="687">
        <v>30498.821648031102</v>
      </c>
      <c r="K29" s="687">
        <v>28648.548081830173</v>
      </c>
      <c r="L29" s="687">
        <v>27467.131642772347</v>
      </c>
      <c r="M29" s="688">
        <v>27778.199839529283</v>
      </c>
    </row>
    <row r="30" spans="1:30" ht="15.75">
      <c r="A30" s="629" t="s">
        <v>303</v>
      </c>
      <c r="B30" s="644">
        <v>25833.94075375775</v>
      </c>
      <c r="C30" s="645">
        <v>25340.374581887783</v>
      </c>
      <c r="D30" s="645">
        <v>26641.953903275295</v>
      </c>
      <c r="E30" s="645">
        <v>26658.495362448899</v>
      </c>
      <c r="F30" s="645">
        <v>28853.883794903919</v>
      </c>
      <c r="G30" s="645">
        <v>29543.034993483714</v>
      </c>
      <c r="H30" s="645">
        <v>28801.681986809574</v>
      </c>
      <c r="I30" s="645">
        <v>28392.787205244891</v>
      </c>
      <c r="J30" s="645">
        <v>28466.022011387158</v>
      </c>
      <c r="K30" s="645">
        <v>27616.704977122507</v>
      </c>
      <c r="L30" s="645">
        <v>26839.808929233062</v>
      </c>
      <c r="M30" s="646">
        <v>27141.214844955597</v>
      </c>
    </row>
    <row r="31" spans="1:30" ht="15.75">
      <c r="A31" s="629" t="s">
        <v>304</v>
      </c>
      <c r="B31" s="644">
        <v>25776.336953005964</v>
      </c>
      <c r="C31" s="645">
        <v>23649.071175292673</v>
      </c>
      <c r="D31" s="645">
        <v>24244.69587026758</v>
      </c>
      <c r="E31" s="645">
        <v>25502.655897270379</v>
      </c>
      <c r="F31" s="645">
        <v>25923.582065295945</v>
      </c>
      <c r="G31" s="645">
        <v>27055.720758505297</v>
      </c>
      <c r="H31" s="645">
        <v>29655.713761194031</v>
      </c>
      <c r="I31" s="645">
        <v>30642.32</v>
      </c>
      <c r="J31" s="645">
        <v>30399.279999999999</v>
      </c>
      <c r="K31" s="645">
        <v>31237.96</v>
      </c>
      <c r="L31" s="645">
        <v>24570.28</v>
      </c>
      <c r="M31" s="646">
        <v>24086.651999999998</v>
      </c>
    </row>
    <row r="32" spans="1:30" ht="15.75">
      <c r="A32" s="629">
        <v>2020</v>
      </c>
      <c r="B32" s="644">
        <v>24209.279999999999</v>
      </c>
      <c r="C32" s="645">
        <v>23642.53</v>
      </c>
      <c r="D32" s="645">
        <v>20911.437000000002</v>
      </c>
      <c r="E32" s="645">
        <v>17388.701000000001</v>
      </c>
      <c r="F32" s="645">
        <v>18760.21</v>
      </c>
      <c r="G32" s="645">
        <v>26428.68</v>
      </c>
      <c r="H32" s="645">
        <v>26919</v>
      </c>
      <c r="I32" s="645">
        <v>30003</v>
      </c>
      <c r="J32" s="645">
        <v>29393</v>
      </c>
      <c r="K32" s="645">
        <v>24818.12</v>
      </c>
      <c r="L32" s="645">
        <v>20329.59</v>
      </c>
      <c r="M32" s="646">
        <v>25794</v>
      </c>
    </row>
    <row r="33" spans="1:13" ht="15.75">
      <c r="A33" s="629">
        <v>2021</v>
      </c>
      <c r="B33" s="644">
        <v>26085</v>
      </c>
      <c r="C33" s="645">
        <v>23426.741999999998</v>
      </c>
      <c r="D33" s="645">
        <v>31132.74</v>
      </c>
      <c r="E33" s="645">
        <v>29199.13</v>
      </c>
      <c r="F33" s="645">
        <v>28211.43</v>
      </c>
      <c r="G33" s="645">
        <v>31559.022000000001</v>
      </c>
      <c r="H33" s="645">
        <v>32040.15</v>
      </c>
      <c r="I33" s="645">
        <v>33924.506000000001</v>
      </c>
      <c r="J33" s="769">
        <v>35372.811000000002</v>
      </c>
      <c r="K33" s="645">
        <v>38936.569000000003</v>
      </c>
      <c r="L33" s="645">
        <v>36206.178</v>
      </c>
      <c r="M33" s="646">
        <v>36018.209000000003</v>
      </c>
    </row>
    <row r="34" spans="1:13" ht="15.75">
      <c r="A34" s="629">
        <v>2022</v>
      </c>
      <c r="B34" s="644">
        <v>36822.337</v>
      </c>
      <c r="C34" s="645">
        <v>38700.521000000001</v>
      </c>
      <c r="D34" s="645">
        <v>40156.949000000001</v>
      </c>
      <c r="E34" s="645">
        <v>46373.279999999999</v>
      </c>
      <c r="F34" s="645">
        <v>45073.696000000004</v>
      </c>
      <c r="G34" s="645">
        <v>47169.4</v>
      </c>
      <c r="H34" s="645">
        <v>44679.77</v>
      </c>
      <c r="I34" s="645">
        <v>48077.74</v>
      </c>
      <c r="J34" s="769">
        <v>47264.82</v>
      </c>
      <c r="K34" s="645">
        <v>45356.375</v>
      </c>
      <c r="L34" s="645">
        <v>43595.25</v>
      </c>
      <c r="M34" s="646">
        <v>43805</v>
      </c>
    </row>
    <row r="35" spans="1:13" ht="16.5" thickBot="1">
      <c r="A35" s="630">
        <v>2023</v>
      </c>
      <c r="B35" s="770">
        <v>44422.080000000002</v>
      </c>
      <c r="C35" s="647">
        <v>44158.29</v>
      </c>
      <c r="D35" s="647">
        <v>43725.04</v>
      </c>
      <c r="E35" s="647">
        <v>43754.239999999998</v>
      </c>
      <c r="F35" s="647">
        <v>45465.279999999999</v>
      </c>
      <c r="G35" s="647">
        <v>45235.83</v>
      </c>
      <c r="H35" s="647">
        <v>43505.68</v>
      </c>
      <c r="I35" s="647">
        <v>45891.39</v>
      </c>
      <c r="J35" s="648">
        <v>46208.27</v>
      </c>
      <c r="K35" s="647">
        <v>44885.24</v>
      </c>
      <c r="L35" s="647"/>
      <c r="M35" s="649"/>
    </row>
    <row r="36" spans="1:13" ht="16.5" thickBot="1">
      <c r="A36" s="626" t="s">
        <v>309</v>
      </c>
      <c r="B36" s="627"/>
      <c r="C36" s="627"/>
      <c r="D36" s="627"/>
      <c r="E36" s="627"/>
      <c r="F36" s="627"/>
      <c r="G36" s="627"/>
      <c r="H36" s="627"/>
      <c r="I36" s="627"/>
      <c r="J36" s="627"/>
      <c r="K36" s="627"/>
      <c r="L36" s="627"/>
      <c r="M36" s="628"/>
    </row>
    <row r="37" spans="1:13" ht="15.75">
      <c r="A37" s="685" t="s">
        <v>302</v>
      </c>
      <c r="B37" s="686">
        <v>21663.966949699432</v>
      </c>
      <c r="C37" s="687">
        <v>21525.397673001702</v>
      </c>
      <c r="D37" s="687">
        <v>21115.733438107225</v>
      </c>
      <c r="E37" s="687">
        <v>21302.128362253105</v>
      </c>
      <c r="F37" s="687">
        <v>21200.291742224468</v>
      </c>
      <c r="G37" s="687">
        <v>20822.118697379927</v>
      </c>
      <c r="H37" s="687">
        <v>20206.889065246851</v>
      </c>
      <c r="I37" s="687">
        <v>20948.119652057965</v>
      </c>
      <c r="J37" s="687">
        <v>21116.098043152244</v>
      </c>
      <c r="K37" s="687">
        <v>21873.281641223013</v>
      </c>
      <c r="L37" s="687">
        <v>21354.087891290288</v>
      </c>
      <c r="M37" s="688">
        <v>22297.314513329471</v>
      </c>
    </row>
    <row r="38" spans="1:13" ht="15.75">
      <c r="A38" s="629" t="s">
        <v>303</v>
      </c>
      <c r="B38" s="644">
        <v>21402.312901691836</v>
      </c>
      <c r="C38" s="645">
        <v>21211.519078437537</v>
      </c>
      <c r="D38" s="645">
        <v>21982.387355191033</v>
      </c>
      <c r="E38" s="645">
        <v>21460.556994517105</v>
      </c>
      <c r="F38" s="645">
        <v>22185.677427629282</v>
      </c>
      <c r="G38" s="645">
        <v>21834.028071648627</v>
      </c>
      <c r="H38" s="645">
        <v>21564.632920196203</v>
      </c>
      <c r="I38" s="645">
        <v>21295.617981644409</v>
      </c>
      <c r="J38" s="645">
        <v>20755.561440894948</v>
      </c>
      <c r="K38" s="645">
        <v>20670.700563797891</v>
      </c>
      <c r="L38" s="645">
        <v>21400.192230924309</v>
      </c>
      <c r="M38" s="646">
        <v>22220.298261284093</v>
      </c>
    </row>
    <row r="39" spans="1:13" ht="15.75">
      <c r="A39" s="629" t="s">
        <v>304</v>
      </c>
      <c r="B39" s="644">
        <v>21710.465139517379</v>
      </c>
      <c r="C39" s="645">
        <v>21462.727974698573</v>
      </c>
      <c r="D39" s="645">
        <v>21517.060154219016</v>
      </c>
      <c r="E39" s="645">
        <v>21946.164324302244</v>
      </c>
      <c r="F39" s="645">
        <v>21378.921701744526</v>
      </c>
      <c r="G39" s="645">
        <v>21331.314775808616</v>
      </c>
      <c r="H39" s="645">
        <v>20629.234211361087</v>
      </c>
      <c r="I39" s="645">
        <v>22365.58</v>
      </c>
      <c r="J39" s="645">
        <v>22334.37</v>
      </c>
      <c r="K39" s="645">
        <v>21397.7</v>
      </c>
      <c r="L39" s="645">
        <v>21495.15</v>
      </c>
      <c r="M39" s="646">
        <v>21850.143</v>
      </c>
    </row>
    <row r="40" spans="1:13" ht="15.75">
      <c r="A40" s="629">
        <v>2020</v>
      </c>
      <c r="B40" s="644">
        <v>21970.524000000001</v>
      </c>
      <c r="C40" s="645">
        <v>22113.47</v>
      </c>
      <c r="D40" s="645">
        <v>22176.83</v>
      </c>
      <c r="E40" s="645">
        <v>22601.621999999999</v>
      </c>
      <c r="F40" s="645">
        <v>21531.78</v>
      </c>
      <c r="G40" s="645">
        <v>22298.91</v>
      </c>
      <c r="H40" s="645">
        <v>22148</v>
      </c>
      <c r="I40" s="645">
        <v>21174</v>
      </c>
      <c r="J40" s="645">
        <v>21958.95</v>
      </c>
      <c r="K40" s="645">
        <v>22332.32</v>
      </c>
      <c r="L40" s="645">
        <v>22496.45</v>
      </c>
      <c r="M40" s="646">
        <v>24268.09</v>
      </c>
    </row>
    <row r="41" spans="1:13" ht="15.75">
      <c r="A41" s="629">
        <v>2021</v>
      </c>
      <c r="B41" s="644">
        <v>23537</v>
      </c>
      <c r="C41" s="645">
        <v>23987.297999999999</v>
      </c>
      <c r="D41" s="645">
        <v>25008.2</v>
      </c>
      <c r="E41" s="645">
        <v>25529.7</v>
      </c>
      <c r="F41" s="645">
        <v>26093.87</v>
      </c>
      <c r="G41" s="645">
        <v>26164.330999999998</v>
      </c>
      <c r="H41" s="645">
        <v>26081.738000000001</v>
      </c>
      <c r="I41" s="645">
        <v>26325.151999999998</v>
      </c>
      <c r="J41" s="769">
        <v>27717.081999999999</v>
      </c>
      <c r="K41" s="645">
        <v>29878.120999999999</v>
      </c>
      <c r="L41" s="645">
        <v>31911.654999999999</v>
      </c>
      <c r="M41" s="646">
        <v>33766.857000000004</v>
      </c>
    </row>
    <row r="42" spans="1:13" ht="15.75">
      <c r="A42" s="629">
        <v>2022</v>
      </c>
      <c r="B42" s="644">
        <v>32528.581999999999</v>
      </c>
      <c r="C42" s="645">
        <v>33022.875999999997</v>
      </c>
      <c r="D42" s="645">
        <v>34617.415000000001</v>
      </c>
      <c r="E42" s="645">
        <v>37618</v>
      </c>
      <c r="F42" s="645">
        <v>37820.519999999997</v>
      </c>
      <c r="G42" s="645">
        <v>35596.400000000001</v>
      </c>
      <c r="H42" s="645">
        <v>34750.089999999997</v>
      </c>
      <c r="I42" s="645">
        <v>34986.65</v>
      </c>
      <c r="J42" s="769">
        <v>34782.400000000001</v>
      </c>
      <c r="K42" s="645">
        <v>34308.35</v>
      </c>
      <c r="L42" s="645">
        <v>34677.51</v>
      </c>
      <c r="M42" s="646">
        <v>36327.949999999997</v>
      </c>
    </row>
    <row r="43" spans="1:13" ht="16.5" thickBot="1">
      <c r="A43" s="630">
        <v>2023</v>
      </c>
      <c r="B43" s="770">
        <v>35216.26</v>
      </c>
      <c r="C43" s="647">
        <v>35142.31</v>
      </c>
      <c r="D43" s="647">
        <v>34996.07</v>
      </c>
      <c r="E43" s="647">
        <v>35809.93</v>
      </c>
      <c r="F43" s="647">
        <v>35165.19</v>
      </c>
      <c r="G43" s="647">
        <v>33595.82</v>
      </c>
      <c r="H43" s="647">
        <v>30237.81</v>
      </c>
      <c r="I43" s="647">
        <v>33117.1</v>
      </c>
      <c r="J43" s="648">
        <v>33257.89</v>
      </c>
      <c r="K43" s="647">
        <v>33807.910000000003</v>
      </c>
      <c r="L43" s="647"/>
      <c r="M43" s="649"/>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L36" sqref="L36"/>
    </sheetView>
  </sheetViews>
  <sheetFormatPr defaultRowHeight="15"/>
  <cols>
    <col min="1" max="1" width="20.42578125" style="1003" customWidth="1"/>
    <col min="2" max="2" width="11.5703125" style="1003" customWidth="1"/>
    <col min="3" max="3" width="13" style="1003" customWidth="1"/>
    <col min="4" max="4" width="12.140625" style="1003" customWidth="1"/>
    <col min="5" max="5" width="8.7109375" style="1003" customWidth="1"/>
    <col min="6" max="6" width="12.7109375" style="1003" customWidth="1"/>
    <col min="7" max="7" width="9.28515625" style="1003" customWidth="1"/>
    <col min="8" max="8" width="12" style="1003" customWidth="1"/>
    <col min="9" max="9" width="11.7109375" style="1003" customWidth="1"/>
    <col min="10" max="10" width="11.5703125" style="1003" bestFit="1" customWidth="1"/>
    <col min="11" max="11" width="12.42578125" style="1003" customWidth="1"/>
    <col min="12" max="16384" width="9.140625" style="1003"/>
  </cols>
  <sheetData>
    <row r="1" spans="1:11" ht="31.5" customHeight="1" thickBot="1">
      <c r="A1" s="1597" t="s">
        <v>63</v>
      </c>
      <c r="B1" s="1597"/>
      <c r="C1" s="1597"/>
      <c r="D1" s="1597"/>
      <c r="E1" s="1597"/>
      <c r="F1" s="1597"/>
      <c r="G1" s="1597"/>
      <c r="H1" s="1597"/>
      <c r="I1" s="1597"/>
      <c r="J1" s="1597"/>
      <c r="K1" s="1162"/>
    </row>
    <row r="2" spans="1:11" ht="16.5" thickBot="1">
      <c r="A2" s="1611" t="s">
        <v>273</v>
      </c>
      <c r="B2" s="1612"/>
      <c r="C2" s="1612"/>
      <c r="D2" s="1612"/>
      <c r="E2" s="1612"/>
      <c r="F2" s="1612"/>
      <c r="G2" s="1612"/>
      <c r="H2" s="1612"/>
      <c r="I2" s="1612"/>
      <c r="J2" s="1613"/>
    </row>
    <row r="3" spans="1:11" ht="30.75" thickBot="1">
      <c r="A3" s="1163"/>
      <c r="B3" s="1164"/>
      <c r="C3" s="1165" t="s">
        <v>59</v>
      </c>
      <c r="D3" s="1166"/>
      <c r="E3" s="1167"/>
      <c r="F3" s="1168" t="s">
        <v>262</v>
      </c>
      <c r="G3" s="1169" t="s">
        <v>263</v>
      </c>
      <c r="H3" s="1170" t="s">
        <v>66</v>
      </c>
      <c r="I3" s="1168" t="s">
        <v>264</v>
      </c>
      <c r="J3" s="1169" t="s">
        <v>265</v>
      </c>
    </row>
    <row r="4" spans="1:11" ht="30">
      <c r="A4" s="1171" t="s">
        <v>53</v>
      </c>
      <c r="B4" s="1172" t="s">
        <v>60</v>
      </c>
      <c r="C4" s="1173" t="s">
        <v>61</v>
      </c>
      <c r="D4" s="1174" t="s">
        <v>62</v>
      </c>
      <c r="E4" s="1175" t="s">
        <v>67</v>
      </c>
      <c r="F4" s="1176" t="s">
        <v>55</v>
      </c>
      <c r="G4" s="1177" t="s">
        <v>49</v>
      </c>
      <c r="H4" s="1178" t="s">
        <v>68</v>
      </c>
      <c r="I4" s="1179" t="s">
        <v>50</v>
      </c>
      <c r="J4" s="1180" t="s">
        <v>67</v>
      </c>
    </row>
    <row r="5" spans="1:11" ht="15.75" thickBot="1">
      <c r="A5" s="1181"/>
      <c r="B5" s="1152" t="s">
        <v>530</v>
      </c>
      <c r="C5" s="1182" t="s">
        <v>530</v>
      </c>
      <c r="D5" s="1182" t="s">
        <v>530</v>
      </c>
      <c r="E5" s="1183" t="s">
        <v>50</v>
      </c>
      <c r="F5" s="1151" t="s">
        <v>530</v>
      </c>
      <c r="G5" s="1184" t="s">
        <v>69</v>
      </c>
      <c r="H5" s="1185" t="s">
        <v>65</v>
      </c>
      <c r="I5" s="1151" t="s">
        <v>530</v>
      </c>
      <c r="J5" s="1186" t="s">
        <v>57</v>
      </c>
    </row>
    <row r="6" spans="1:11" ht="15.75" thickBot="1">
      <c r="A6" s="1187" t="s">
        <v>268</v>
      </c>
      <c r="B6" s="1188"/>
      <c r="C6" s="1188"/>
      <c r="D6" s="1188"/>
      <c r="E6" s="1188"/>
      <c r="F6" s="1188"/>
      <c r="G6" s="1188"/>
      <c r="H6" s="1188"/>
      <c r="I6" s="1189"/>
      <c r="J6" s="1190"/>
    </row>
    <row r="7" spans="1:11" ht="15.75" thickBot="1">
      <c r="A7" s="1191" t="s">
        <v>18</v>
      </c>
      <c r="B7" s="1192">
        <v>9.7102225273036442</v>
      </c>
      <c r="C7" s="1193">
        <v>18745.603334563017</v>
      </c>
      <c r="D7" s="1194">
        <v>19120.515401254277</v>
      </c>
      <c r="E7" s="1195">
        <v>1.3161646843266015</v>
      </c>
      <c r="F7" s="1196">
        <v>313.02234663490174</v>
      </c>
      <c r="G7" s="1195">
        <v>0.8503665597277299</v>
      </c>
      <c r="H7" s="1195">
        <v>11.79917432414436</v>
      </c>
      <c r="I7" s="1195">
        <v>100</v>
      </c>
      <c r="J7" s="1197" t="s">
        <v>19</v>
      </c>
    </row>
    <row r="8" spans="1:11">
      <c r="A8" s="1198" t="s">
        <v>75</v>
      </c>
      <c r="B8" s="1199">
        <v>10.378272241548034</v>
      </c>
      <c r="C8" s="1200">
        <v>19254.67948339153</v>
      </c>
      <c r="D8" s="1201">
        <v>19639.773073059361</v>
      </c>
      <c r="E8" s="1202">
        <v>0.97371251083194343</v>
      </c>
      <c r="F8" s="1203">
        <v>243.33333333333334</v>
      </c>
      <c r="G8" s="1204">
        <v>-7.0063694267515952</v>
      </c>
      <c r="H8" s="1204">
        <v>50</v>
      </c>
      <c r="I8" s="1205">
        <v>0.1072066706372841</v>
      </c>
      <c r="J8" s="1206">
        <v>2.730255557535842E-2</v>
      </c>
    </row>
    <row r="9" spans="1:11">
      <c r="A9" s="1207" t="s">
        <v>76</v>
      </c>
      <c r="B9" s="1208">
        <v>10.959931062849446</v>
      </c>
      <c r="C9" s="1209">
        <v>20562.72244437044</v>
      </c>
      <c r="D9" s="1210">
        <v>20973.976893257848</v>
      </c>
      <c r="E9" s="1211">
        <v>2.7586901762611702</v>
      </c>
      <c r="F9" s="1212">
        <v>343.31830687830683</v>
      </c>
      <c r="G9" s="1213">
        <v>0.3505609467880012</v>
      </c>
      <c r="H9" s="1213">
        <v>37.554585152838428</v>
      </c>
      <c r="I9" s="1213">
        <v>33.770101250744489</v>
      </c>
      <c r="J9" s="1214">
        <v>6.3230377269730127</v>
      </c>
    </row>
    <row r="10" spans="1:11">
      <c r="A10" s="1207" t="s">
        <v>77</v>
      </c>
      <c r="B10" s="1208">
        <v>10.682543886420502</v>
      </c>
      <c r="C10" s="1209">
        <v>20042.296222177301</v>
      </c>
      <c r="D10" s="1210">
        <v>20443.142146620849</v>
      </c>
      <c r="E10" s="1211">
        <v>1.6411407861867626</v>
      </c>
      <c r="F10" s="1212">
        <v>395.67237960339935</v>
      </c>
      <c r="G10" s="1213">
        <v>1.3867367724481094</v>
      </c>
      <c r="H10" s="1213">
        <v>-3.155006858710562</v>
      </c>
      <c r="I10" s="1213">
        <v>8.4097677188802855</v>
      </c>
      <c r="J10" s="1214">
        <v>-1.2985822611436859</v>
      </c>
    </row>
    <row r="11" spans="1:11">
      <c r="A11" s="1207" t="s">
        <v>78</v>
      </c>
      <c r="B11" s="1215" t="s">
        <v>73</v>
      </c>
      <c r="C11" s="1209" t="s">
        <v>200</v>
      </c>
      <c r="D11" s="1210" t="s">
        <v>200</v>
      </c>
      <c r="E11" s="1211" t="s">
        <v>73</v>
      </c>
      <c r="F11" s="1212" t="s">
        <v>200</v>
      </c>
      <c r="G11" s="1213" t="s">
        <v>73</v>
      </c>
      <c r="H11" s="1213" t="s">
        <v>73</v>
      </c>
      <c r="I11" s="1213" t="s">
        <v>73</v>
      </c>
      <c r="J11" s="1214" t="s">
        <v>73</v>
      </c>
    </row>
    <row r="12" spans="1:11">
      <c r="A12" s="1207" t="s">
        <v>71</v>
      </c>
      <c r="B12" s="1208">
        <v>7.609254142370677</v>
      </c>
      <c r="C12" s="1209">
        <v>15624.751832383321</v>
      </c>
      <c r="D12" s="1210">
        <v>15937.246869030987</v>
      </c>
      <c r="E12" s="1211">
        <v>0.33378516003959313</v>
      </c>
      <c r="F12" s="1212">
        <v>277.39170902160106</v>
      </c>
      <c r="G12" s="1213">
        <v>-0.26296650834509883</v>
      </c>
      <c r="H12" s="1213">
        <v>8.4395452979676193</v>
      </c>
      <c r="I12" s="1213">
        <v>37.498511018463368</v>
      </c>
      <c r="J12" s="1214">
        <v>-1.1617633189983465</v>
      </c>
    </row>
    <row r="13" spans="1:11" ht="15.75" thickBot="1">
      <c r="A13" s="1216" t="s">
        <v>79</v>
      </c>
      <c r="B13" s="1217">
        <v>10.317170067932324</v>
      </c>
      <c r="C13" s="1218">
        <v>19917.316733460084</v>
      </c>
      <c r="D13" s="1219">
        <v>20315.663068129285</v>
      </c>
      <c r="E13" s="1220">
        <v>-1.8647004135146534</v>
      </c>
      <c r="F13" s="1221">
        <v>294.1029218843172</v>
      </c>
      <c r="G13" s="1222">
        <v>4.305390267307492E-2</v>
      </c>
      <c r="H13" s="1222">
        <v>-7.3480662983425411</v>
      </c>
      <c r="I13" s="1222">
        <v>19.976176295413936</v>
      </c>
      <c r="J13" s="1223">
        <v>-4.1282317482669804</v>
      </c>
    </row>
    <row r="14" spans="1:11" ht="15.75" thickBot="1">
      <c r="A14" s="1187" t="s">
        <v>266</v>
      </c>
      <c r="B14" s="1188"/>
      <c r="C14" s="1188"/>
      <c r="D14" s="1224"/>
      <c r="E14" s="1188"/>
      <c r="F14" s="1188"/>
      <c r="G14" s="1188"/>
      <c r="H14" s="1188"/>
      <c r="I14" s="1189"/>
      <c r="J14" s="1190"/>
    </row>
    <row r="15" spans="1:11" ht="15.75" thickBot="1">
      <c r="A15" s="1191" t="s">
        <v>18</v>
      </c>
      <c r="B15" s="1225">
        <v>9.5058209481636116</v>
      </c>
      <c r="C15" s="1226">
        <v>18351.005691435541</v>
      </c>
      <c r="D15" s="1227">
        <v>18718.025805264253</v>
      </c>
      <c r="E15" s="1195">
        <v>0.42839473560566665</v>
      </c>
      <c r="F15" s="1195">
        <v>312.96774997034754</v>
      </c>
      <c r="G15" s="1195">
        <v>1.5555324103347583</v>
      </c>
      <c r="H15" s="1195">
        <v>21.764875794338533</v>
      </c>
      <c r="I15" s="1195">
        <v>100</v>
      </c>
      <c r="J15" s="1197" t="s">
        <v>19</v>
      </c>
    </row>
    <row r="16" spans="1:11">
      <c r="A16" s="1198" t="s">
        <v>75</v>
      </c>
      <c r="B16" s="1228">
        <v>9.9476562525362322</v>
      </c>
      <c r="C16" s="1200">
        <v>18455.762991718424</v>
      </c>
      <c r="D16" s="1201">
        <v>18824.878251552793</v>
      </c>
      <c r="E16" s="1202">
        <v>-2.0164105073720338</v>
      </c>
      <c r="F16" s="1203">
        <v>230.00714285714284</v>
      </c>
      <c r="G16" s="1204">
        <v>16.67874483658235</v>
      </c>
      <c r="H16" s="1204">
        <v>0</v>
      </c>
      <c r="I16" s="1205">
        <v>0.1660538488909975</v>
      </c>
      <c r="J16" s="1206">
        <v>-3.6141413962844204E-2</v>
      </c>
    </row>
    <row r="17" spans="1:10">
      <c r="A17" s="1207" t="s">
        <v>76</v>
      </c>
      <c r="B17" s="1208">
        <v>10.823499395561736</v>
      </c>
      <c r="C17" s="1209">
        <v>20306.753087357851</v>
      </c>
      <c r="D17" s="1210">
        <v>20712.888149105009</v>
      </c>
      <c r="E17" s="1211">
        <v>2.347134415063397</v>
      </c>
      <c r="F17" s="1212">
        <v>356.2678357570573</v>
      </c>
      <c r="G17" s="1213">
        <v>3.2668266465348457</v>
      </c>
      <c r="H17" s="1213">
        <v>18.259989883662115</v>
      </c>
      <c r="I17" s="1213">
        <v>27.730992764796586</v>
      </c>
      <c r="J17" s="1214">
        <v>-0.82186685392091618</v>
      </c>
    </row>
    <row r="18" spans="1:10">
      <c r="A18" s="1207" t="s">
        <v>77</v>
      </c>
      <c r="B18" s="1208">
        <v>10.714425201358543</v>
      </c>
      <c r="C18" s="1209">
        <v>20102.111071967247</v>
      </c>
      <c r="D18" s="1210">
        <v>20504.153293406591</v>
      </c>
      <c r="E18" s="1211">
        <v>1.297420255504274</v>
      </c>
      <c r="F18" s="1212">
        <v>377.6004149377593</v>
      </c>
      <c r="G18" s="1213">
        <v>2.3107607548475544</v>
      </c>
      <c r="H18" s="1213">
        <v>29.56989247311828</v>
      </c>
      <c r="I18" s="1213">
        <v>5.7169967975329143</v>
      </c>
      <c r="J18" s="1214">
        <v>0.34437981313083466</v>
      </c>
    </row>
    <row r="19" spans="1:10">
      <c r="A19" s="1207" t="s">
        <v>78</v>
      </c>
      <c r="B19" s="1215" t="s">
        <v>73</v>
      </c>
      <c r="C19" s="1209" t="s">
        <v>200</v>
      </c>
      <c r="D19" s="1210" t="s">
        <v>200</v>
      </c>
      <c r="E19" s="1211" t="s">
        <v>73</v>
      </c>
      <c r="F19" s="1212" t="s">
        <v>200</v>
      </c>
      <c r="G19" s="1213" t="s">
        <v>73</v>
      </c>
      <c r="H19" s="1213" t="s">
        <v>73</v>
      </c>
      <c r="I19" s="1213" t="s">
        <v>73</v>
      </c>
      <c r="J19" s="1214" t="s">
        <v>73</v>
      </c>
    </row>
    <row r="20" spans="1:10">
      <c r="A20" s="1207" t="s">
        <v>71</v>
      </c>
      <c r="B20" s="1208">
        <v>7.4292383868900513</v>
      </c>
      <c r="C20" s="1209">
        <v>15255.109624004213</v>
      </c>
      <c r="D20" s="1210">
        <v>15560.211816484298</v>
      </c>
      <c r="E20" s="1211">
        <v>-0.26059488238053957</v>
      </c>
      <c r="F20" s="1212">
        <v>287.24034797017401</v>
      </c>
      <c r="G20" s="1213">
        <v>-0.59600128973877287</v>
      </c>
      <c r="H20" s="1213">
        <v>32.491767288693744</v>
      </c>
      <c r="I20" s="1213">
        <v>42.948641916735859</v>
      </c>
      <c r="J20" s="1214">
        <v>3.4772381039108993</v>
      </c>
    </row>
    <row r="21" spans="1:10" ht="15.75" thickBot="1">
      <c r="A21" s="1216" t="s">
        <v>79</v>
      </c>
      <c r="B21" s="1217">
        <v>10.640957941568999</v>
      </c>
      <c r="C21" s="1218">
        <v>20542.389848588798</v>
      </c>
      <c r="D21" s="1219">
        <v>20953.237645560574</v>
      </c>
      <c r="E21" s="1220">
        <v>1.1335337112173762</v>
      </c>
      <c r="F21" s="1221">
        <v>290.19527098831031</v>
      </c>
      <c r="G21" s="1222">
        <v>1.9087080678682113</v>
      </c>
      <c r="H21" s="1222">
        <v>4.3237250554323721</v>
      </c>
      <c r="I21" s="1222">
        <v>22.322381686632664</v>
      </c>
      <c r="J21" s="1223">
        <v>-3.731922183962368</v>
      </c>
    </row>
    <row r="22" spans="1:10" ht="15.75" thickBot="1">
      <c r="A22" s="1187" t="s">
        <v>269</v>
      </c>
      <c r="B22" s="1188"/>
      <c r="C22" s="1188"/>
      <c r="D22" s="1224"/>
      <c r="E22" s="1188"/>
      <c r="F22" s="1188"/>
      <c r="G22" s="1188"/>
      <c r="H22" s="1188"/>
      <c r="I22" s="1189"/>
      <c r="J22" s="1190"/>
    </row>
    <row r="23" spans="1:10" ht="15.75" thickBot="1">
      <c r="A23" s="1191" t="s">
        <v>18</v>
      </c>
      <c r="B23" s="1225">
        <v>9.2814166546382282</v>
      </c>
      <c r="C23" s="1226">
        <v>17917.792769571868</v>
      </c>
      <c r="D23" s="1227">
        <v>18276.148624963305</v>
      </c>
      <c r="E23" s="1195">
        <v>0.27063234143106929</v>
      </c>
      <c r="F23" s="1195">
        <v>301.43977643223104</v>
      </c>
      <c r="G23" s="1195">
        <v>-0.97212956064423628</v>
      </c>
      <c r="H23" s="1195">
        <v>4.5786653677545059</v>
      </c>
      <c r="I23" s="1195">
        <v>100</v>
      </c>
      <c r="J23" s="1197" t="s">
        <v>19</v>
      </c>
    </row>
    <row r="24" spans="1:10">
      <c r="A24" s="1198" t="s">
        <v>75</v>
      </c>
      <c r="B24" s="1199" t="s">
        <v>73</v>
      </c>
      <c r="C24" s="1200" t="s">
        <v>73</v>
      </c>
      <c r="D24" s="1201" t="s">
        <v>73</v>
      </c>
      <c r="E24" s="1202" t="s">
        <v>73</v>
      </c>
      <c r="F24" s="1203" t="s">
        <v>73</v>
      </c>
      <c r="G24" s="1204" t="s">
        <v>73</v>
      </c>
      <c r="H24" s="1205" t="s">
        <v>73</v>
      </c>
      <c r="I24" s="1205" t="s">
        <v>73</v>
      </c>
      <c r="J24" s="1229" t="s">
        <v>73</v>
      </c>
    </row>
    <row r="25" spans="1:10">
      <c r="A25" s="1207" t="s">
        <v>76</v>
      </c>
      <c r="B25" s="1215">
        <v>10.765919880704654</v>
      </c>
      <c r="C25" s="1209">
        <v>20198.723978807979</v>
      </c>
      <c r="D25" s="1210">
        <v>20602.69845838414</v>
      </c>
      <c r="E25" s="1211">
        <v>-9.503762853199596E-2</v>
      </c>
      <c r="F25" s="1212">
        <v>347.84174107142854</v>
      </c>
      <c r="G25" s="1213">
        <v>-1.7803818404418303</v>
      </c>
      <c r="H25" s="1213">
        <v>-4.4776119402985071</v>
      </c>
      <c r="I25" s="1230">
        <v>20.866325104797394</v>
      </c>
      <c r="J25" s="1231">
        <v>-1.9782925279351922</v>
      </c>
    </row>
    <row r="26" spans="1:10">
      <c r="A26" s="1207" t="s">
        <v>77</v>
      </c>
      <c r="B26" s="1208">
        <v>10.530074532148465</v>
      </c>
      <c r="C26" s="1209">
        <v>19756.237396150966</v>
      </c>
      <c r="D26" s="1210">
        <v>20151.362144073984</v>
      </c>
      <c r="E26" s="1211">
        <v>0.52939634283644543</v>
      </c>
      <c r="F26" s="1212">
        <v>406.83762376237621</v>
      </c>
      <c r="G26" s="1213">
        <v>-0.98652080380327112</v>
      </c>
      <c r="H26" s="1213">
        <v>-10.619469026548673</v>
      </c>
      <c r="I26" s="1213">
        <v>4.7042384722869119</v>
      </c>
      <c r="J26" s="1214">
        <v>-0.79990181022648343</v>
      </c>
    </row>
    <row r="27" spans="1:10">
      <c r="A27" s="1207" t="s">
        <v>78</v>
      </c>
      <c r="B27" s="1215" t="s">
        <v>73</v>
      </c>
      <c r="C27" s="1209" t="s">
        <v>73</v>
      </c>
      <c r="D27" s="1210" t="s">
        <v>73</v>
      </c>
      <c r="E27" s="1211" t="s">
        <v>73</v>
      </c>
      <c r="F27" s="1212" t="s">
        <v>73</v>
      </c>
      <c r="G27" s="1213" t="s">
        <v>73</v>
      </c>
      <c r="H27" s="1213" t="s">
        <v>73</v>
      </c>
      <c r="I27" s="1213" t="s">
        <v>73</v>
      </c>
      <c r="J27" s="1214" t="s">
        <v>73</v>
      </c>
    </row>
    <row r="28" spans="1:10">
      <c r="A28" s="1207" t="s">
        <v>71</v>
      </c>
      <c r="B28" s="1215">
        <v>7.889997898037449</v>
      </c>
      <c r="C28" s="1209">
        <v>16201.227716709342</v>
      </c>
      <c r="D28" s="1210">
        <v>16525.25227104353</v>
      </c>
      <c r="E28" s="1211">
        <v>1.6232137429098632</v>
      </c>
      <c r="F28" s="1212">
        <v>277.45646312450441</v>
      </c>
      <c r="G28" s="1213">
        <v>-0.40247143464618096</v>
      </c>
      <c r="H28" s="1213">
        <v>12.689901697944595</v>
      </c>
      <c r="I28" s="1213">
        <v>58.733115975780159</v>
      </c>
      <c r="J28" s="1214">
        <v>4.2275144170855654</v>
      </c>
    </row>
    <row r="29" spans="1:10" ht="15.75" thickBot="1">
      <c r="A29" s="1216" t="s">
        <v>79</v>
      </c>
      <c r="B29" s="1217">
        <v>10.156420887425785</v>
      </c>
      <c r="C29" s="1218">
        <v>19606.99013016561</v>
      </c>
      <c r="D29" s="1219">
        <v>19999.129932768923</v>
      </c>
      <c r="E29" s="1220">
        <v>2.4452817537134171</v>
      </c>
      <c r="F29" s="1221">
        <v>297.90771513353116</v>
      </c>
      <c r="G29" s="1222">
        <v>4.1583636053944408</v>
      </c>
      <c r="H29" s="1222">
        <v>-4.2613636363636358</v>
      </c>
      <c r="I29" s="1222">
        <v>15.696320447135538</v>
      </c>
      <c r="J29" s="1223">
        <v>-1.4493200789238863</v>
      </c>
    </row>
    <row r="30" spans="1:10">
      <c r="A30" s="1232" t="s">
        <v>353</v>
      </c>
    </row>
    <row r="31" spans="1:10">
      <c r="A31" s="1017" t="s">
        <v>253</v>
      </c>
    </row>
    <row r="32" spans="1:10" ht="15.75" thickBot="1">
      <c r="A32" s="1233" t="s">
        <v>41</v>
      </c>
      <c r="B32" s="1234"/>
    </row>
    <row r="33" spans="1:8" ht="15.75" thickBot="1">
      <c r="A33" s="1235" t="s">
        <v>39</v>
      </c>
      <c r="B33" s="1599" t="s">
        <v>40</v>
      </c>
      <c r="C33" s="1600"/>
      <c r="D33" s="1600"/>
      <c r="E33" s="1600"/>
      <c r="F33" s="1600"/>
      <c r="G33" s="1600"/>
      <c r="H33" s="1601"/>
    </row>
    <row r="34" spans="1:8">
      <c r="A34" s="1236" t="s">
        <v>43</v>
      </c>
      <c r="B34" s="1605" t="s">
        <v>44</v>
      </c>
      <c r="C34" s="1606"/>
      <c r="D34" s="1606"/>
      <c r="E34" s="1606"/>
      <c r="F34" s="1606"/>
      <c r="G34" s="1606"/>
      <c r="H34" s="1607"/>
    </row>
    <row r="35" spans="1:8">
      <c r="A35" s="1237" t="s">
        <v>45</v>
      </c>
      <c r="B35" s="1602" t="s">
        <v>46</v>
      </c>
      <c r="C35" s="1603"/>
      <c r="D35" s="1603"/>
      <c r="E35" s="1603"/>
      <c r="F35" s="1603"/>
      <c r="G35" s="1603"/>
      <c r="H35" s="1604"/>
    </row>
    <row r="36" spans="1:8" ht="15.75" thickBot="1">
      <c r="A36" s="1238" t="s">
        <v>47</v>
      </c>
      <c r="B36" s="1608" t="s">
        <v>42</v>
      </c>
      <c r="C36" s="1609"/>
      <c r="D36" s="1609"/>
      <c r="E36" s="1609"/>
      <c r="F36" s="1609"/>
      <c r="G36" s="1609"/>
      <c r="H36" s="1610"/>
    </row>
    <row r="37" spans="1:8">
      <c r="A37" s="1598"/>
      <c r="B37" s="1598"/>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Q18" sqref="Q18"/>
    </sheetView>
  </sheetViews>
  <sheetFormatPr defaultRowHeight="15"/>
  <cols>
    <col min="1" max="1" width="20.140625" style="1003" customWidth="1"/>
    <col min="2" max="2" width="10" style="1003" customWidth="1"/>
    <col min="3" max="3" width="10.5703125" style="1003" customWidth="1"/>
    <col min="4" max="4" width="9.5703125" style="1003" customWidth="1"/>
    <col min="5" max="5" width="11.5703125" style="1003" customWidth="1"/>
    <col min="6" max="6" width="12.7109375" style="1003" customWidth="1"/>
    <col min="7" max="7" width="10" style="1003" customWidth="1"/>
    <col min="8" max="8" width="11.5703125" style="1003" customWidth="1"/>
    <col min="9" max="9" width="10.42578125" style="1003" customWidth="1"/>
    <col min="10" max="10" width="9.140625" style="1003"/>
    <col min="11" max="11" width="11" style="1003" customWidth="1"/>
    <col min="12" max="12" width="10.42578125" style="1003" customWidth="1"/>
    <col min="13" max="256" width="9.140625" style="1003"/>
    <col min="257" max="257" width="20.140625" style="1003" customWidth="1"/>
    <col min="258" max="258" width="10" style="1003" customWidth="1"/>
    <col min="259" max="259" width="10.5703125" style="1003" customWidth="1"/>
    <col min="260" max="260" width="9.5703125" style="1003" customWidth="1"/>
    <col min="261" max="261" width="11.5703125" style="1003" customWidth="1"/>
    <col min="262" max="262" width="12.7109375" style="1003" customWidth="1"/>
    <col min="263" max="263" width="10" style="1003" customWidth="1"/>
    <col min="264" max="264" width="11.5703125" style="1003" customWidth="1"/>
    <col min="265" max="265" width="10.42578125" style="1003" customWidth="1"/>
    <col min="266" max="266" width="9.140625" style="1003"/>
    <col min="267" max="267" width="11" style="1003" customWidth="1"/>
    <col min="268" max="268" width="10.42578125" style="1003" customWidth="1"/>
    <col min="269" max="512" width="9.140625" style="1003"/>
    <col min="513" max="513" width="20.140625" style="1003" customWidth="1"/>
    <col min="514" max="514" width="10" style="1003" customWidth="1"/>
    <col min="515" max="515" width="10.5703125" style="1003" customWidth="1"/>
    <col min="516" max="516" width="9.5703125" style="1003" customWidth="1"/>
    <col min="517" max="517" width="11.5703125" style="1003" customWidth="1"/>
    <col min="518" max="518" width="12.7109375" style="1003" customWidth="1"/>
    <col min="519" max="519" width="10" style="1003" customWidth="1"/>
    <col min="520" max="520" width="11.5703125" style="1003" customWidth="1"/>
    <col min="521" max="521" width="10.42578125" style="1003" customWidth="1"/>
    <col min="522" max="522" width="9.140625" style="1003"/>
    <col min="523" max="523" width="11" style="1003" customWidth="1"/>
    <col min="524" max="524" width="10.42578125" style="1003" customWidth="1"/>
    <col min="525" max="768" width="9.140625" style="1003"/>
    <col min="769" max="769" width="20.140625" style="1003" customWidth="1"/>
    <col min="770" max="770" width="10" style="1003" customWidth="1"/>
    <col min="771" max="771" width="10.5703125" style="1003" customWidth="1"/>
    <col min="772" max="772" width="9.5703125" style="1003" customWidth="1"/>
    <col min="773" max="773" width="11.5703125" style="1003" customWidth="1"/>
    <col min="774" max="774" width="12.7109375" style="1003" customWidth="1"/>
    <col min="775" max="775" width="10" style="1003" customWidth="1"/>
    <col min="776" max="776" width="11.5703125" style="1003" customWidth="1"/>
    <col min="777" max="777" width="10.42578125" style="1003" customWidth="1"/>
    <col min="778" max="778" width="9.140625" style="1003"/>
    <col min="779" max="779" width="11" style="1003" customWidth="1"/>
    <col min="780" max="780" width="10.42578125" style="1003" customWidth="1"/>
    <col min="781" max="1024" width="9.140625" style="1003"/>
    <col min="1025" max="1025" width="20.140625" style="1003" customWidth="1"/>
    <col min="1026" max="1026" width="10" style="1003" customWidth="1"/>
    <col min="1027" max="1027" width="10.5703125" style="1003" customWidth="1"/>
    <col min="1028" max="1028" width="9.5703125" style="1003" customWidth="1"/>
    <col min="1029" max="1029" width="11.5703125" style="1003" customWidth="1"/>
    <col min="1030" max="1030" width="12.7109375" style="1003" customWidth="1"/>
    <col min="1031" max="1031" width="10" style="1003" customWidth="1"/>
    <col min="1032" max="1032" width="11.5703125" style="1003" customWidth="1"/>
    <col min="1033" max="1033" width="10.42578125" style="1003" customWidth="1"/>
    <col min="1034" max="1034" width="9.140625" style="1003"/>
    <col min="1035" max="1035" width="11" style="1003" customWidth="1"/>
    <col min="1036" max="1036" width="10.42578125" style="1003" customWidth="1"/>
    <col min="1037" max="1280" width="9.140625" style="1003"/>
    <col min="1281" max="1281" width="20.140625" style="1003" customWidth="1"/>
    <col min="1282" max="1282" width="10" style="1003" customWidth="1"/>
    <col min="1283" max="1283" width="10.5703125" style="1003" customWidth="1"/>
    <col min="1284" max="1284" width="9.5703125" style="1003" customWidth="1"/>
    <col min="1285" max="1285" width="11.5703125" style="1003" customWidth="1"/>
    <col min="1286" max="1286" width="12.7109375" style="1003" customWidth="1"/>
    <col min="1287" max="1287" width="10" style="1003" customWidth="1"/>
    <col min="1288" max="1288" width="11.5703125" style="1003" customWidth="1"/>
    <col min="1289" max="1289" width="10.42578125" style="1003" customWidth="1"/>
    <col min="1290" max="1290" width="9.140625" style="1003"/>
    <col min="1291" max="1291" width="11" style="1003" customWidth="1"/>
    <col min="1292" max="1292" width="10.42578125" style="1003" customWidth="1"/>
    <col min="1293" max="1536" width="9.140625" style="1003"/>
    <col min="1537" max="1537" width="20.140625" style="1003" customWidth="1"/>
    <col min="1538" max="1538" width="10" style="1003" customWidth="1"/>
    <col min="1539" max="1539" width="10.5703125" style="1003" customWidth="1"/>
    <col min="1540" max="1540" width="9.5703125" style="1003" customWidth="1"/>
    <col min="1541" max="1541" width="11.5703125" style="1003" customWidth="1"/>
    <col min="1542" max="1542" width="12.7109375" style="1003" customWidth="1"/>
    <col min="1543" max="1543" width="10" style="1003" customWidth="1"/>
    <col min="1544" max="1544" width="11.5703125" style="1003" customWidth="1"/>
    <col min="1545" max="1545" width="10.42578125" style="1003" customWidth="1"/>
    <col min="1546" max="1546" width="9.140625" style="1003"/>
    <col min="1547" max="1547" width="11" style="1003" customWidth="1"/>
    <col min="1548" max="1548" width="10.42578125" style="1003" customWidth="1"/>
    <col min="1549" max="1792" width="9.140625" style="1003"/>
    <col min="1793" max="1793" width="20.140625" style="1003" customWidth="1"/>
    <col min="1794" max="1794" width="10" style="1003" customWidth="1"/>
    <col min="1795" max="1795" width="10.5703125" style="1003" customWidth="1"/>
    <col min="1796" max="1796" width="9.5703125" style="1003" customWidth="1"/>
    <col min="1797" max="1797" width="11.5703125" style="1003" customWidth="1"/>
    <col min="1798" max="1798" width="12.7109375" style="1003" customWidth="1"/>
    <col min="1799" max="1799" width="10" style="1003" customWidth="1"/>
    <col min="1800" max="1800" width="11.5703125" style="1003" customWidth="1"/>
    <col min="1801" max="1801" width="10.42578125" style="1003" customWidth="1"/>
    <col min="1802" max="1802" width="9.140625" style="1003"/>
    <col min="1803" max="1803" width="11" style="1003" customWidth="1"/>
    <col min="1804" max="1804" width="10.42578125" style="1003" customWidth="1"/>
    <col min="1805" max="2048" width="9.140625" style="1003"/>
    <col min="2049" max="2049" width="20.140625" style="1003" customWidth="1"/>
    <col min="2050" max="2050" width="10" style="1003" customWidth="1"/>
    <col min="2051" max="2051" width="10.5703125" style="1003" customWidth="1"/>
    <col min="2052" max="2052" width="9.5703125" style="1003" customWidth="1"/>
    <col min="2053" max="2053" width="11.5703125" style="1003" customWidth="1"/>
    <col min="2054" max="2054" width="12.7109375" style="1003" customWidth="1"/>
    <col min="2055" max="2055" width="10" style="1003" customWidth="1"/>
    <col min="2056" max="2056" width="11.5703125" style="1003" customWidth="1"/>
    <col min="2057" max="2057" width="10.42578125" style="1003" customWidth="1"/>
    <col min="2058" max="2058" width="9.140625" style="1003"/>
    <col min="2059" max="2059" width="11" style="1003" customWidth="1"/>
    <col min="2060" max="2060" width="10.42578125" style="1003" customWidth="1"/>
    <col min="2061" max="2304" width="9.140625" style="1003"/>
    <col min="2305" max="2305" width="20.140625" style="1003" customWidth="1"/>
    <col min="2306" max="2306" width="10" style="1003" customWidth="1"/>
    <col min="2307" max="2307" width="10.5703125" style="1003" customWidth="1"/>
    <col min="2308" max="2308" width="9.5703125" style="1003" customWidth="1"/>
    <col min="2309" max="2309" width="11.5703125" style="1003" customWidth="1"/>
    <col min="2310" max="2310" width="12.7109375" style="1003" customWidth="1"/>
    <col min="2311" max="2311" width="10" style="1003" customWidth="1"/>
    <col min="2312" max="2312" width="11.5703125" style="1003" customWidth="1"/>
    <col min="2313" max="2313" width="10.42578125" style="1003" customWidth="1"/>
    <col min="2314" max="2314" width="9.140625" style="1003"/>
    <col min="2315" max="2315" width="11" style="1003" customWidth="1"/>
    <col min="2316" max="2316" width="10.42578125" style="1003" customWidth="1"/>
    <col min="2317" max="2560" width="9.140625" style="1003"/>
    <col min="2561" max="2561" width="20.140625" style="1003" customWidth="1"/>
    <col min="2562" max="2562" width="10" style="1003" customWidth="1"/>
    <col min="2563" max="2563" width="10.5703125" style="1003" customWidth="1"/>
    <col min="2564" max="2564" width="9.5703125" style="1003" customWidth="1"/>
    <col min="2565" max="2565" width="11.5703125" style="1003" customWidth="1"/>
    <col min="2566" max="2566" width="12.7109375" style="1003" customWidth="1"/>
    <col min="2567" max="2567" width="10" style="1003" customWidth="1"/>
    <col min="2568" max="2568" width="11.5703125" style="1003" customWidth="1"/>
    <col min="2569" max="2569" width="10.42578125" style="1003" customWidth="1"/>
    <col min="2570" max="2570" width="9.140625" style="1003"/>
    <col min="2571" max="2571" width="11" style="1003" customWidth="1"/>
    <col min="2572" max="2572" width="10.42578125" style="1003" customWidth="1"/>
    <col min="2573" max="2816" width="9.140625" style="1003"/>
    <col min="2817" max="2817" width="20.140625" style="1003" customWidth="1"/>
    <col min="2818" max="2818" width="10" style="1003" customWidth="1"/>
    <col min="2819" max="2819" width="10.5703125" style="1003" customWidth="1"/>
    <col min="2820" max="2820" width="9.5703125" style="1003" customWidth="1"/>
    <col min="2821" max="2821" width="11.5703125" style="1003" customWidth="1"/>
    <col min="2822" max="2822" width="12.7109375" style="1003" customWidth="1"/>
    <col min="2823" max="2823" width="10" style="1003" customWidth="1"/>
    <col min="2824" max="2824" width="11.5703125" style="1003" customWidth="1"/>
    <col min="2825" max="2825" width="10.42578125" style="1003" customWidth="1"/>
    <col min="2826" max="2826" width="9.140625" style="1003"/>
    <col min="2827" max="2827" width="11" style="1003" customWidth="1"/>
    <col min="2828" max="2828" width="10.42578125" style="1003" customWidth="1"/>
    <col min="2829" max="3072" width="9.140625" style="1003"/>
    <col min="3073" max="3073" width="20.140625" style="1003" customWidth="1"/>
    <col min="3074" max="3074" width="10" style="1003" customWidth="1"/>
    <col min="3075" max="3075" width="10.5703125" style="1003" customWidth="1"/>
    <col min="3076" max="3076" width="9.5703125" style="1003" customWidth="1"/>
    <col min="3077" max="3077" width="11.5703125" style="1003" customWidth="1"/>
    <col min="3078" max="3078" width="12.7109375" style="1003" customWidth="1"/>
    <col min="3079" max="3079" width="10" style="1003" customWidth="1"/>
    <col min="3080" max="3080" width="11.5703125" style="1003" customWidth="1"/>
    <col min="3081" max="3081" width="10.42578125" style="1003" customWidth="1"/>
    <col min="3082" max="3082" width="9.140625" style="1003"/>
    <col min="3083" max="3083" width="11" style="1003" customWidth="1"/>
    <col min="3084" max="3084" width="10.42578125" style="1003" customWidth="1"/>
    <col min="3085" max="3328" width="9.140625" style="1003"/>
    <col min="3329" max="3329" width="20.140625" style="1003" customWidth="1"/>
    <col min="3330" max="3330" width="10" style="1003" customWidth="1"/>
    <col min="3331" max="3331" width="10.5703125" style="1003" customWidth="1"/>
    <col min="3332" max="3332" width="9.5703125" style="1003" customWidth="1"/>
    <col min="3333" max="3333" width="11.5703125" style="1003" customWidth="1"/>
    <col min="3334" max="3334" width="12.7109375" style="1003" customWidth="1"/>
    <col min="3335" max="3335" width="10" style="1003" customWidth="1"/>
    <col min="3336" max="3336" width="11.5703125" style="1003" customWidth="1"/>
    <col min="3337" max="3337" width="10.42578125" style="1003" customWidth="1"/>
    <col min="3338" max="3338" width="9.140625" style="1003"/>
    <col min="3339" max="3339" width="11" style="1003" customWidth="1"/>
    <col min="3340" max="3340" width="10.42578125" style="1003" customWidth="1"/>
    <col min="3341" max="3584" width="9.140625" style="1003"/>
    <col min="3585" max="3585" width="20.140625" style="1003" customWidth="1"/>
    <col min="3586" max="3586" width="10" style="1003" customWidth="1"/>
    <col min="3587" max="3587" width="10.5703125" style="1003" customWidth="1"/>
    <col min="3588" max="3588" width="9.5703125" style="1003" customWidth="1"/>
    <col min="3589" max="3589" width="11.5703125" style="1003" customWidth="1"/>
    <col min="3590" max="3590" width="12.7109375" style="1003" customWidth="1"/>
    <col min="3591" max="3591" width="10" style="1003" customWidth="1"/>
    <col min="3592" max="3592" width="11.5703125" style="1003" customWidth="1"/>
    <col min="3593" max="3593" width="10.42578125" style="1003" customWidth="1"/>
    <col min="3594" max="3594" width="9.140625" style="1003"/>
    <col min="3595" max="3595" width="11" style="1003" customWidth="1"/>
    <col min="3596" max="3596" width="10.42578125" style="1003" customWidth="1"/>
    <col min="3597" max="3840" width="9.140625" style="1003"/>
    <col min="3841" max="3841" width="20.140625" style="1003" customWidth="1"/>
    <col min="3842" max="3842" width="10" style="1003" customWidth="1"/>
    <col min="3843" max="3843" width="10.5703125" style="1003" customWidth="1"/>
    <col min="3844" max="3844" width="9.5703125" style="1003" customWidth="1"/>
    <col min="3845" max="3845" width="11.5703125" style="1003" customWidth="1"/>
    <col min="3846" max="3846" width="12.7109375" style="1003" customWidth="1"/>
    <col min="3847" max="3847" width="10" style="1003" customWidth="1"/>
    <col min="3848" max="3848" width="11.5703125" style="1003" customWidth="1"/>
    <col min="3849" max="3849" width="10.42578125" style="1003" customWidth="1"/>
    <col min="3850" max="3850" width="9.140625" style="1003"/>
    <col min="3851" max="3851" width="11" style="1003" customWidth="1"/>
    <col min="3852" max="3852" width="10.42578125" style="1003" customWidth="1"/>
    <col min="3853" max="4096" width="9.140625" style="1003"/>
    <col min="4097" max="4097" width="20.140625" style="1003" customWidth="1"/>
    <col min="4098" max="4098" width="10" style="1003" customWidth="1"/>
    <col min="4099" max="4099" width="10.5703125" style="1003" customWidth="1"/>
    <col min="4100" max="4100" width="9.5703125" style="1003" customWidth="1"/>
    <col min="4101" max="4101" width="11.5703125" style="1003" customWidth="1"/>
    <col min="4102" max="4102" width="12.7109375" style="1003" customWidth="1"/>
    <col min="4103" max="4103" width="10" style="1003" customWidth="1"/>
    <col min="4104" max="4104" width="11.5703125" style="1003" customWidth="1"/>
    <col min="4105" max="4105" width="10.42578125" style="1003" customWidth="1"/>
    <col min="4106" max="4106" width="9.140625" style="1003"/>
    <col min="4107" max="4107" width="11" style="1003" customWidth="1"/>
    <col min="4108" max="4108" width="10.42578125" style="1003" customWidth="1"/>
    <col min="4109" max="4352" width="9.140625" style="1003"/>
    <col min="4353" max="4353" width="20.140625" style="1003" customWidth="1"/>
    <col min="4354" max="4354" width="10" style="1003" customWidth="1"/>
    <col min="4355" max="4355" width="10.5703125" style="1003" customWidth="1"/>
    <col min="4356" max="4356" width="9.5703125" style="1003" customWidth="1"/>
    <col min="4357" max="4357" width="11.5703125" style="1003" customWidth="1"/>
    <col min="4358" max="4358" width="12.7109375" style="1003" customWidth="1"/>
    <col min="4359" max="4359" width="10" style="1003" customWidth="1"/>
    <col min="4360" max="4360" width="11.5703125" style="1003" customWidth="1"/>
    <col min="4361" max="4361" width="10.42578125" style="1003" customWidth="1"/>
    <col min="4362" max="4362" width="9.140625" style="1003"/>
    <col min="4363" max="4363" width="11" style="1003" customWidth="1"/>
    <col min="4364" max="4364" width="10.42578125" style="1003" customWidth="1"/>
    <col min="4365" max="4608" width="9.140625" style="1003"/>
    <col min="4609" max="4609" width="20.140625" style="1003" customWidth="1"/>
    <col min="4610" max="4610" width="10" style="1003" customWidth="1"/>
    <col min="4611" max="4611" width="10.5703125" style="1003" customWidth="1"/>
    <col min="4612" max="4612" width="9.5703125" style="1003" customWidth="1"/>
    <col min="4613" max="4613" width="11.5703125" style="1003" customWidth="1"/>
    <col min="4614" max="4614" width="12.7109375" style="1003" customWidth="1"/>
    <col min="4615" max="4615" width="10" style="1003" customWidth="1"/>
    <col min="4616" max="4616" width="11.5703125" style="1003" customWidth="1"/>
    <col min="4617" max="4617" width="10.42578125" style="1003" customWidth="1"/>
    <col min="4618" max="4618" width="9.140625" style="1003"/>
    <col min="4619" max="4619" width="11" style="1003" customWidth="1"/>
    <col min="4620" max="4620" width="10.42578125" style="1003" customWidth="1"/>
    <col min="4621" max="4864" width="9.140625" style="1003"/>
    <col min="4865" max="4865" width="20.140625" style="1003" customWidth="1"/>
    <col min="4866" max="4866" width="10" style="1003" customWidth="1"/>
    <col min="4867" max="4867" width="10.5703125" style="1003" customWidth="1"/>
    <col min="4868" max="4868" width="9.5703125" style="1003" customWidth="1"/>
    <col min="4869" max="4869" width="11.5703125" style="1003" customWidth="1"/>
    <col min="4870" max="4870" width="12.7109375" style="1003" customWidth="1"/>
    <col min="4871" max="4871" width="10" style="1003" customWidth="1"/>
    <col min="4872" max="4872" width="11.5703125" style="1003" customWidth="1"/>
    <col min="4873" max="4873" width="10.42578125" style="1003" customWidth="1"/>
    <col min="4874" max="4874" width="9.140625" style="1003"/>
    <col min="4875" max="4875" width="11" style="1003" customWidth="1"/>
    <col min="4876" max="4876" width="10.42578125" style="1003" customWidth="1"/>
    <col min="4877" max="5120" width="9.140625" style="1003"/>
    <col min="5121" max="5121" width="20.140625" style="1003" customWidth="1"/>
    <col min="5122" max="5122" width="10" style="1003" customWidth="1"/>
    <col min="5123" max="5123" width="10.5703125" style="1003" customWidth="1"/>
    <col min="5124" max="5124" width="9.5703125" style="1003" customWidth="1"/>
    <col min="5125" max="5125" width="11.5703125" style="1003" customWidth="1"/>
    <col min="5126" max="5126" width="12.7109375" style="1003" customWidth="1"/>
    <col min="5127" max="5127" width="10" style="1003" customWidth="1"/>
    <col min="5128" max="5128" width="11.5703125" style="1003" customWidth="1"/>
    <col min="5129" max="5129" width="10.42578125" style="1003" customWidth="1"/>
    <col min="5130" max="5130" width="9.140625" style="1003"/>
    <col min="5131" max="5131" width="11" style="1003" customWidth="1"/>
    <col min="5132" max="5132" width="10.42578125" style="1003" customWidth="1"/>
    <col min="5133" max="5376" width="9.140625" style="1003"/>
    <col min="5377" max="5377" width="20.140625" style="1003" customWidth="1"/>
    <col min="5378" max="5378" width="10" style="1003" customWidth="1"/>
    <col min="5379" max="5379" width="10.5703125" style="1003" customWidth="1"/>
    <col min="5380" max="5380" width="9.5703125" style="1003" customWidth="1"/>
    <col min="5381" max="5381" width="11.5703125" style="1003" customWidth="1"/>
    <col min="5382" max="5382" width="12.7109375" style="1003" customWidth="1"/>
    <col min="5383" max="5383" width="10" style="1003" customWidth="1"/>
    <col min="5384" max="5384" width="11.5703125" style="1003" customWidth="1"/>
    <col min="5385" max="5385" width="10.42578125" style="1003" customWidth="1"/>
    <col min="5386" max="5386" width="9.140625" style="1003"/>
    <col min="5387" max="5387" width="11" style="1003" customWidth="1"/>
    <col min="5388" max="5388" width="10.42578125" style="1003" customWidth="1"/>
    <col min="5389" max="5632" width="9.140625" style="1003"/>
    <col min="5633" max="5633" width="20.140625" style="1003" customWidth="1"/>
    <col min="5634" max="5634" width="10" style="1003" customWidth="1"/>
    <col min="5635" max="5635" width="10.5703125" style="1003" customWidth="1"/>
    <col min="5636" max="5636" width="9.5703125" style="1003" customWidth="1"/>
    <col min="5637" max="5637" width="11.5703125" style="1003" customWidth="1"/>
    <col min="5638" max="5638" width="12.7109375" style="1003" customWidth="1"/>
    <col min="5639" max="5639" width="10" style="1003" customWidth="1"/>
    <col min="5640" max="5640" width="11.5703125" style="1003" customWidth="1"/>
    <col min="5641" max="5641" width="10.42578125" style="1003" customWidth="1"/>
    <col min="5642" max="5642" width="9.140625" style="1003"/>
    <col min="5643" max="5643" width="11" style="1003" customWidth="1"/>
    <col min="5644" max="5644" width="10.42578125" style="1003" customWidth="1"/>
    <col min="5645" max="5888" width="9.140625" style="1003"/>
    <col min="5889" max="5889" width="20.140625" style="1003" customWidth="1"/>
    <col min="5890" max="5890" width="10" style="1003" customWidth="1"/>
    <col min="5891" max="5891" width="10.5703125" style="1003" customWidth="1"/>
    <col min="5892" max="5892" width="9.5703125" style="1003" customWidth="1"/>
    <col min="5893" max="5893" width="11.5703125" style="1003" customWidth="1"/>
    <col min="5894" max="5894" width="12.7109375" style="1003" customWidth="1"/>
    <col min="5895" max="5895" width="10" style="1003" customWidth="1"/>
    <col min="5896" max="5896" width="11.5703125" style="1003" customWidth="1"/>
    <col min="5897" max="5897" width="10.42578125" style="1003" customWidth="1"/>
    <col min="5898" max="5898" width="9.140625" style="1003"/>
    <col min="5899" max="5899" width="11" style="1003" customWidth="1"/>
    <col min="5900" max="5900" width="10.42578125" style="1003" customWidth="1"/>
    <col min="5901" max="6144" width="9.140625" style="1003"/>
    <col min="6145" max="6145" width="20.140625" style="1003" customWidth="1"/>
    <col min="6146" max="6146" width="10" style="1003" customWidth="1"/>
    <col min="6147" max="6147" width="10.5703125" style="1003" customWidth="1"/>
    <col min="6148" max="6148" width="9.5703125" style="1003" customWidth="1"/>
    <col min="6149" max="6149" width="11.5703125" style="1003" customWidth="1"/>
    <col min="6150" max="6150" width="12.7109375" style="1003" customWidth="1"/>
    <col min="6151" max="6151" width="10" style="1003" customWidth="1"/>
    <col min="6152" max="6152" width="11.5703125" style="1003" customWidth="1"/>
    <col min="6153" max="6153" width="10.42578125" style="1003" customWidth="1"/>
    <col min="6154" max="6154" width="9.140625" style="1003"/>
    <col min="6155" max="6155" width="11" style="1003" customWidth="1"/>
    <col min="6156" max="6156" width="10.42578125" style="1003" customWidth="1"/>
    <col min="6157" max="6400" width="9.140625" style="1003"/>
    <col min="6401" max="6401" width="20.140625" style="1003" customWidth="1"/>
    <col min="6402" max="6402" width="10" style="1003" customWidth="1"/>
    <col min="6403" max="6403" width="10.5703125" style="1003" customWidth="1"/>
    <col min="6404" max="6404" width="9.5703125" style="1003" customWidth="1"/>
    <col min="6405" max="6405" width="11.5703125" style="1003" customWidth="1"/>
    <col min="6406" max="6406" width="12.7109375" style="1003" customWidth="1"/>
    <col min="6407" max="6407" width="10" style="1003" customWidth="1"/>
    <col min="6408" max="6408" width="11.5703125" style="1003" customWidth="1"/>
    <col min="6409" max="6409" width="10.42578125" style="1003" customWidth="1"/>
    <col min="6410" max="6410" width="9.140625" style="1003"/>
    <col min="6411" max="6411" width="11" style="1003" customWidth="1"/>
    <col min="6412" max="6412" width="10.42578125" style="1003" customWidth="1"/>
    <col min="6413" max="6656" width="9.140625" style="1003"/>
    <col min="6657" max="6657" width="20.140625" style="1003" customWidth="1"/>
    <col min="6658" max="6658" width="10" style="1003" customWidth="1"/>
    <col min="6659" max="6659" width="10.5703125" style="1003" customWidth="1"/>
    <col min="6660" max="6660" width="9.5703125" style="1003" customWidth="1"/>
    <col min="6661" max="6661" width="11.5703125" style="1003" customWidth="1"/>
    <col min="6662" max="6662" width="12.7109375" style="1003" customWidth="1"/>
    <col min="6663" max="6663" width="10" style="1003" customWidth="1"/>
    <col min="6664" max="6664" width="11.5703125" style="1003" customWidth="1"/>
    <col min="6665" max="6665" width="10.42578125" style="1003" customWidth="1"/>
    <col min="6666" max="6666" width="9.140625" style="1003"/>
    <col min="6667" max="6667" width="11" style="1003" customWidth="1"/>
    <col min="6668" max="6668" width="10.42578125" style="1003" customWidth="1"/>
    <col min="6669" max="6912" width="9.140625" style="1003"/>
    <col min="6913" max="6913" width="20.140625" style="1003" customWidth="1"/>
    <col min="6914" max="6914" width="10" style="1003" customWidth="1"/>
    <col min="6915" max="6915" width="10.5703125" style="1003" customWidth="1"/>
    <col min="6916" max="6916" width="9.5703125" style="1003" customWidth="1"/>
    <col min="6917" max="6917" width="11.5703125" style="1003" customWidth="1"/>
    <col min="6918" max="6918" width="12.7109375" style="1003" customWidth="1"/>
    <col min="6919" max="6919" width="10" style="1003" customWidth="1"/>
    <col min="6920" max="6920" width="11.5703125" style="1003" customWidth="1"/>
    <col min="6921" max="6921" width="10.42578125" style="1003" customWidth="1"/>
    <col min="6922" max="6922" width="9.140625" style="1003"/>
    <col min="6923" max="6923" width="11" style="1003" customWidth="1"/>
    <col min="6924" max="6924" width="10.42578125" style="1003" customWidth="1"/>
    <col min="6925" max="7168" width="9.140625" style="1003"/>
    <col min="7169" max="7169" width="20.140625" style="1003" customWidth="1"/>
    <col min="7170" max="7170" width="10" style="1003" customWidth="1"/>
    <col min="7171" max="7171" width="10.5703125" style="1003" customWidth="1"/>
    <col min="7172" max="7172" width="9.5703125" style="1003" customWidth="1"/>
    <col min="7173" max="7173" width="11.5703125" style="1003" customWidth="1"/>
    <col min="7174" max="7174" width="12.7109375" style="1003" customWidth="1"/>
    <col min="7175" max="7175" width="10" style="1003" customWidth="1"/>
    <col min="7176" max="7176" width="11.5703125" style="1003" customWidth="1"/>
    <col min="7177" max="7177" width="10.42578125" style="1003" customWidth="1"/>
    <col min="7178" max="7178" width="9.140625" style="1003"/>
    <col min="7179" max="7179" width="11" style="1003" customWidth="1"/>
    <col min="7180" max="7180" width="10.42578125" style="1003" customWidth="1"/>
    <col min="7181" max="7424" width="9.140625" style="1003"/>
    <col min="7425" max="7425" width="20.140625" style="1003" customWidth="1"/>
    <col min="7426" max="7426" width="10" style="1003" customWidth="1"/>
    <col min="7427" max="7427" width="10.5703125" style="1003" customWidth="1"/>
    <col min="7428" max="7428" width="9.5703125" style="1003" customWidth="1"/>
    <col min="7429" max="7429" width="11.5703125" style="1003" customWidth="1"/>
    <col min="7430" max="7430" width="12.7109375" style="1003" customWidth="1"/>
    <col min="7431" max="7431" width="10" style="1003" customWidth="1"/>
    <col min="7432" max="7432" width="11.5703125" style="1003" customWidth="1"/>
    <col min="7433" max="7433" width="10.42578125" style="1003" customWidth="1"/>
    <col min="7434" max="7434" width="9.140625" style="1003"/>
    <col min="7435" max="7435" width="11" style="1003" customWidth="1"/>
    <col min="7436" max="7436" width="10.42578125" style="1003" customWidth="1"/>
    <col min="7437" max="7680" width="9.140625" style="1003"/>
    <col min="7681" max="7681" width="20.140625" style="1003" customWidth="1"/>
    <col min="7682" max="7682" width="10" style="1003" customWidth="1"/>
    <col min="7683" max="7683" width="10.5703125" style="1003" customWidth="1"/>
    <col min="7684" max="7684" width="9.5703125" style="1003" customWidth="1"/>
    <col min="7685" max="7685" width="11.5703125" style="1003" customWidth="1"/>
    <col min="7686" max="7686" width="12.7109375" style="1003" customWidth="1"/>
    <col min="7687" max="7687" width="10" style="1003" customWidth="1"/>
    <col min="7688" max="7688" width="11.5703125" style="1003" customWidth="1"/>
    <col min="7689" max="7689" width="10.42578125" style="1003" customWidth="1"/>
    <col min="7690" max="7690" width="9.140625" style="1003"/>
    <col min="7691" max="7691" width="11" style="1003" customWidth="1"/>
    <col min="7692" max="7692" width="10.42578125" style="1003" customWidth="1"/>
    <col min="7693" max="7936" width="9.140625" style="1003"/>
    <col min="7937" max="7937" width="20.140625" style="1003" customWidth="1"/>
    <col min="7938" max="7938" width="10" style="1003" customWidth="1"/>
    <col min="7939" max="7939" width="10.5703125" style="1003" customWidth="1"/>
    <col min="7940" max="7940" width="9.5703125" style="1003" customWidth="1"/>
    <col min="7941" max="7941" width="11.5703125" style="1003" customWidth="1"/>
    <col min="7942" max="7942" width="12.7109375" style="1003" customWidth="1"/>
    <col min="7943" max="7943" width="10" style="1003" customWidth="1"/>
    <col min="7944" max="7944" width="11.5703125" style="1003" customWidth="1"/>
    <col min="7945" max="7945" width="10.42578125" style="1003" customWidth="1"/>
    <col min="7946" max="7946" width="9.140625" style="1003"/>
    <col min="7947" max="7947" width="11" style="1003" customWidth="1"/>
    <col min="7948" max="7948" width="10.42578125" style="1003" customWidth="1"/>
    <col min="7949" max="8192" width="9.140625" style="1003"/>
    <col min="8193" max="8193" width="20.140625" style="1003" customWidth="1"/>
    <col min="8194" max="8194" width="10" style="1003" customWidth="1"/>
    <col min="8195" max="8195" width="10.5703125" style="1003" customWidth="1"/>
    <col min="8196" max="8196" width="9.5703125" style="1003" customWidth="1"/>
    <col min="8197" max="8197" width="11.5703125" style="1003" customWidth="1"/>
    <col min="8198" max="8198" width="12.7109375" style="1003" customWidth="1"/>
    <col min="8199" max="8199" width="10" style="1003" customWidth="1"/>
    <col min="8200" max="8200" width="11.5703125" style="1003" customWidth="1"/>
    <col min="8201" max="8201" width="10.42578125" style="1003" customWidth="1"/>
    <col min="8202" max="8202" width="9.140625" style="1003"/>
    <col min="8203" max="8203" width="11" style="1003" customWidth="1"/>
    <col min="8204" max="8204" width="10.42578125" style="1003" customWidth="1"/>
    <col min="8205" max="8448" width="9.140625" style="1003"/>
    <col min="8449" max="8449" width="20.140625" style="1003" customWidth="1"/>
    <col min="8450" max="8450" width="10" style="1003" customWidth="1"/>
    <col min="8451" max="8451" width="10.5703125" style="1003" customWidth="1"/>
    <col min="8452" max="8452" width="9.5703125" style="1003" customWidth="1"/>
    <col min="8453" max="8453" width="11.5703125" style="1003" customWidth="1"/>
    <col min="8454" max="8454" width="12.7109375" style="1003" customWidth="1"/>
    <col min="8455" max="8455" width="10" style="1003" customWidth="1"/>
    <col min="8456" max="8456" width="11.5703125" style="1003" customWidth="1"/>
    <col min="8457" max="8457" width="10.42578125" style="1003" customWidth="1"/>
    <col min="8458" max="8458" width="9.140625" style="1003"/>
    <col min="8459" max="8459" width="11" style="1003" customWidth="1"/>
    <col min="8460" max="8460" width="10.42578125" style="1003" customWidth="1"/>
    <col min="8461" max="8704" width="9.140625" style="1003"/>
    <col min="8705" max="8705" width="20.140625" style="1003" customWidth="1"/>
    <col min="8706" max="8706" width="10" style="1003" customWidth="1"/>
    <col min="8707" max="8707" width="10.5703125" style="1003" customWidth="1"/>
    <col min="8708" max="8708" width="9.5703125" style="1003" customWidth="1"/>
    <col min="8709" max="8709" width="11.5703125" style="1003" customWidth="1"/>
    <col min="8710" max="8710" width="12.7109375" style="1003" customWidth="1"/>
    <col min="8711" max="8711" width="10" style="1003" customWidth="1"/>
    <col min="8712" max="8712" width="11.5703125" style="1003" customWidth="1"/>
    <col min="8713" max="8713" width="10.42578125" style="1003" customWidth="1"/>
    <col min="8714" max="8714" width="9.140625" style="1003"/>
    <col min="8715" max="8715" width="11" style="1003" customWidth="1"/>
    <col min="8716" max="8716" width="10.42578125" style="1003" customWidth="1"/>
    <col min="8717" max="8960" width="9.140625" style="1003"/>
    <col min="8961" max="8961" width="20.140625" style="1003" customWidth="1"/>
    <col min="8962" max="8962" width="10" style="1003" customWidth="1"/>
    <col min="8963" max="8963" width="10.5703125" style="1003" customWidth="1"/>
    <col min="8964" max="8964" width="9.5703125" style="1003" customWidth="1"/>
    <col min="8965" max="8965" width="11.5703125" style="1003" customWidth="1"/>
    <col min="8966" max="8966" width="12.7109375" style="1003" customWidth="1"/>
    <col min="8967" max="8967" width="10" style="1003" customWidth="1"/>
    <col min="8968" max="8968" width="11.5703125" style="1003" customWidth="1"/>
    <col min="8969" max="8969" width="10.42578125" style="1003" customWidth="1"/>
    <col min="8970" max="8970" width="9.140625" style="1003"/>
    <col min="8971" max="8971" width="11" style="1003" customWidth="1"/>
    <col min="8972" max="8972" width="10.42578125" style="1003" customWidth="1"/>
    <col min="8973" max="9216" width="9.140625" style="1003"/>
    <col min="9217" max="9217" width="20.140625" style="1003" customWidth="1"/>
    <col min="9218" max="9218" width="10" style="1003" customWidth="1"/>
    <col min="9219" max="9219" width="10.5703125" style="1003" customWidth="1"/>
    <col min="9220" max="9220" width="9.5703125" style="1003" customWidth="1"/>
    <col min="9221" max="9221" width="11.5703125" style="1003" customWidth="1"/>
    <col min="9222" max="9222" width="12.7109375" style="1003" customWidth="1"/>
    <col min="9223" max="9223" width="10" style="1003" customWidth="1"/>
    <col min="9224" max="9224" width="11.5703125" style="1003" customWidth="1"/>
    <col min="9225" max="9225" width="10.42578125" style="1003" customWidth="1"/>
    <col min="9226" max="9226" width="9.140625" style="1003"/>
    <col min="9227" max="9227" width="11" style="1003" customWidth="1"/>
    <col min="9228" max="9228" width="10.42578125" style="1003" customWidth="1"/>
    <col min="9229" max="9472" width="9.140625" style="1003"/>
    <col min="9473" max="9473" width="20.140625" style="1003" customWidth="1"/>
    <col min="9474" max="9474" width="10" style="1003" customWidth="1"/>
    <col min="9475" max="9475" width="10.5703125" style="1003" customWidth="1"/>
    <col min="9476" max="9476" width="9.5703125" style="1003" customWidth="1"/>
    <col min="9477" max="9477" width="11.5703125" style="1003" customWidth="1"/>
    <col min="9478" max="9478" width="12.7109375" style="1003" customWidth="1"/>
    <col min="9479" max="9479" width="10" style="1003" customWidth="1"/>
    <col min="9480" max="9480" width="11.5703125" style="1003" customWidth="1"/>
    <col min="9481" max="9481" width="10.42578125" style="1003" customWidth="1"/>
    <col min="9482" max="9482" width="9.140625" style="1003"/>
    <col min="9483" max="9483" width="11" style="1003" customWidth="1"/>
    <col min="9484" max="9484" width="10.42578125" style="1003" customWidth="1"/>
    <col min="9485" max="9728" width="9.140625" style="1003"/>
    <col min="9729" max="9729" width="20.140625" style="1003" customWidth="1"/>
    <col min="9730" max="9730" width="10" style="1003" customWidth="1"/>
    <col min="9731" max="9731" width="10.5703125" style="1003" customWidth="1"/>
    <col min="9732" max="9732" width="9.5703125" style="1003" customWidth="1"/>
    <col min="9733" max="9733" width="11.5703125" style="1003" customWidth="1"/>
    <col min="9734" max="9734" width="12.7109375" style="1003" customWidth="1"/>
    <col min="9735" max="9735" width="10" style="1003" customWidth="1"/>
    <col min="9736" max="9736" width="11.5703125" style="1003" customWidth="1"/>
    <col min="9737" max="9737" width="10.42578125" style="1003" customWidth="1"/>
    <col min="9738" max="9738" width="9.140625" style="1003"/>
    <col min="9739" max="9739" width="11" style="1003" customWidth="1"/>
    <col min="9740" max="9740" width="10.42578125" style="1003" customWidth="1"/>
    <col min="9741" max="9984" width="9.140625" style="1003"/>
    <col min="9985" max="9985" width="20.140625" style="1003" customWidth="1"/>
    <col min="9986" max="9986" width="10" style="1003" customWidth="1"/>
    <col min="9987" max="9987" width="10.5703125" style="1003" customWidth="1"/>
    <col min="9988" max="9988" width="9.5703125" style="1003" customWidth="1"/>
    <col min="9989" max="9989" width="11.5703125" style="1003" customWidth="1"/>
    <col min="9990" max="9990" width="12.7109375" style="1003" customWidth="1"/>
    <col min="9991" max="9991" width="10" style="1003" customWidth="1"/>
    <col min="9992" max="9992" width="11.5703125" style="1003" customWidth="1"/>
    <col min="9993" max="9993" width="10.42578125" style="1003" customWidth="1"/>
    <col min="9994" max="9994" width="9.140625" style="1003"/>
    <col min="9995" max="9995" width="11" style="1003" customWidth="1"/>
    <col min="9996" max="9996" width="10.42578125" style="1003" customWidth="1"/>
    <col min="9997" max="10240" width="9.140625" style="1003"/>
    <col min="10241" max="10241" width="20.140625" style="1003" customWidth="1"/>
    <col min="10242" max="10242" width="10" style="1003" customWidth="1"/>
    <col min="10243" max="10243" width="10.5703125" style="1003" customWidth="1"/>
    <col min="10244" max="10244" width="9.5703125" style="1003" customWidth="1"/>
    <col min="10245" max="10245" width="11.5703125" style="1003" customWidth="1"/>
    <col min="10246" max="10246" width="12.7109375" style="1003" customWidth="1"/>
    <col min="10247" max="10247" width="10" style="1003" customWidth="1"/>
    <col min="10248" max="10248" width="11.5703125" style="1003" customWidth="1"/>
    <col min="10249" max="10249" width="10.42578125" style="1003" customWidth="1"/>
    <col min="10250" max="10250" width="9.140625" style="1003"/>
    <col min="10251" max="10251" width="11" style="1003" customWidth="1"/>
    <col min="10252" max="10252" width="10.42578125" style="1003" customWidth="1"/>
    <col min="10253" max="10496" width="9.140625" style="1003"/>
    <col min="10497" max="10497" width="20.140625" style="1003" customWidth="1"/>
    <col min="10498" max="10498" width="10" style="1003" customWidth="1"/>
    <col min="10499" max="10499" width="10.5703125" style="1003" customWidth="1"/>
    <col min="10500" max="10500" width="9.5703125" style="1003" customWidth="1"/>
    <col min="10501" max="10501" width="11.5703125" style="1003" customWidth="1"/>
    <col min="10502" max="10502" width="12.7109375" style="1003" customWidth="1"/>
    <col min="10503" max="10503" width="10" style="1003" customWidth="1"/>
    <col min="10504" max="10504" width="11.5703125" style="1003" customWidth="1"/>
    <col min="10505" max="10505" width="10.42578125" style="1003" customWidth="1"/>
    <col min="10506" max="10506" width="9.140625" style="1003"/>
    <col min="10507" max="10507" width="11" style="1003" customWidth="1"/>
    <col min="10508" max="10508" width="10.42578125" style="1003" customWidth="1"/>
    <col min="10509" max="10752" width="9.140625" style="1003"/>
    <col min="10753" max="10753" width="20.140625" style="1003" customWidth="1"/>
    <col min="10754" max="10754" width="10" style="1003" customWidth="1"/>
    <col min="10755" max="10755" width="10.5703125" style="1003" customWidth="1"/>
    <col min="10756" max="10756" width="9.5703125" style="1003" customWidth="1"/>
    <col min="10757" max="10757" width="11.5703125" style="1003" customWidth="1"/>
    <col min="10758" max="10758" width="12.7109375" style="1003" customWidth="1"/>
    <col min="10759" max="10759" width="10" style="1003" customWidth="1"/>
    <col min="10760" max="10760" width="11.5703125" style="1003" customWidth="1"/>
    <col min="10761" max="10761" width="10.42578125" style="1003" customWidth="1"/>
    <col min="10762" max="10762" width="9.140625" style="1003"/>
    <col min="10763" max="10763" width="11" style="1003" customWidth="1"/>
    <col min="10764" max="10764" width="10.42578125" style="1003" customWidth="1"/>
    <col min="10765" max="11008" width="9.140625" style="1003"/>
    <col min="11009" max="11009" width="20.140625" style="1003" customWidth="1"/>
    <col min="11010" max="11010" width="10" style="1003" customWidth="1"/>
    <col min="11011" max="11011" width="10.5703125" style="1003" customWidth="1"/>
    <col min="11012" max="11012" width="9.5703125" style="1003" customWidth="1"/>
    <col min="11013" max="11013" width="11.5703125" style="1003" customWidth="1"/>
    <col min="11014" max="11014" width="12.7109375" style="1003" customWidth="1"/>
    <col min="11015" max="11015" width="10" style="1003" customWidth="1"/>
    <col min="11016" max="11016" width="11.5703125" style="1003" customWidth="1"/>
    <col min="11017" max="11017" width="10.42578125" style="1003" customWidth="1"/>
    <col min="11018" max="11018" width="9.140625" style="1003"/>
    <col min="11019" max="11019" width="11" style="1003" customWidth="1"/>
    <col min="11020" max="11020" width="10.42578125" style="1003" customWidth="1"/>
    <col min="11021" max="11264" width="9.140625" style="1003"/>
    <col min="11265" max="11265" width="20.140625" style="1003" customWidth="1"/>
    <col min="11266" max="11266" width="10" style="1003" customWidth="1"/>
    <col min="11267" max="11267" width="10.5703125" style="1003" customWidth="1"/>
    <col min="11268" max="11268" width="9.5703125" style="1003" customWidth="1"/>
    <col min="11269" max="11269" width="11.5703125" style="1003" customWidth="1"/>
    <col min="11270" max="11270" width="12.7109375" style="1003" customWidth="1"/>
    <col min="11271" max="11271" width="10" style="1003" customWidth="1"/>
    <col min="11272" max="11272" width="11.5703125" style="1003" customWidth="1"/>
    <col min="11273" max="11273" width="10.42578125" style="1003" customWidth="1"/>
    <col min="11274" max="11274" width="9.140625" style="1003"/>
    <col min="11275" max="11275" width="11" style="1003" customWidth="1"/>
    <col min="11276" max="11276" width="10.42578125" style="1003" customWidth="1"/>
    <col min="11277" max="11520" width="9.140625" style="1003"/>
    <col min="11521" max="11521" width="20.140625" style="1003" customWidth="1"/>
    <col min="11522" max="11522" width="10" style="1003" customWidth="1"/>
    <col min="11523" max="11523" width="10.5703125" style="1003" customWidth="1"/>
    <col min="11524" max="11524" width="9.5703125" style="1003" customWidth="1"/>
    <col min="11525" max="11525" width="11.5703125" style="1003" customWidth="1"/>
    <col min="11526" max="11526" width="12.7109375" style="1003" customWidth="1"/>
    <col min="11527" max="11527" width="10" style="1003" customWidth="1"/>
    <col min="11528" max="11528" width="11.5703125" style="1003" customWidth="1"/>
    <col min="11529" max="11529" width="10.42578125" style="1003" customWidth="1"/>
    <col min="11530" max="11530" width="9.140625" style="1003"/>
    <col min="11531" max="11531" width="11" style="1003" customWidth="1"/>
    <col min="11532" max="11532" width="10.42578125" style="1003" customWidth="1"/>
    <col min="11533" max="11776" width="9.140625" style="1003"/>
    <col min="11777" max="11777" width="20.140625" style="1003" customWidth="1"/>
    <col min="11778" max="11778" width="10" style="1003" customWidth="1"/>
    <col min="11779" max="11779" width="10.5703125" style="1003" customWidth="1"/>
    <col min="11780" max="11780" width="9.5703125" style="1003" customWidth="1"/>
    <col min="11781" max="11781" width="11.5703125" style="1003" customWidth="1"/>
    <col min="11782" max="11782" width="12.7109375" style="1003" customWidth="1"/>
    <col min="11783" max="11783" width="10" style="1003" customWidth="1"/>
    <col min="11784" max="11784" width="11.5703125" style="1003" customWidth="1"/>
    <col min="11785" max="11785" width="10.42578125" style="1003" customWidth="1"/>
    <col min="11786" max="11786" width="9.140625" style="1003"/>
    <col min="11787" max="11787" width="11" style="1003" customWidth="1"/>
    <col min="11788" max="11788" width="10.42578125" style="1003" customWidth="1"/>
    <col min="11789" max="12032" width="9.140625" style="1003"/>
    <col min="12033" max="12033" width="20.140625" style="1003" customWidth="1"/>
    <col min="12034" max="12034" width="10" style="1003" customWidth="1"/>
    <col min="12035" max="12035" width="10.5703125" style="1003" customWidth="1"/>
    <col min="12036" max="12036" width="9.5703125" style="1003" customWidth="1"/>
    <col min="12037" max="12037" width="11.5703125" style="1003" customWidth="1"/>
    <col min="12038" max="12038" width="12.7109375" style="1003" customWidth="1"/>
    <col min="12039" max="12039" width="10" style="1003" customWidth="1"/>
    <col min="12040" max="12040" width="11.5703125" style="1003" customWidth="1"/>
    <col min="12041" max="12041" width="10.42578125" style="1003" customWidth="1"/>
    <col min="12042" max="12042" width="9.140625" style="1003"/>
    <col min="12043" max="12043" width="11" style="1003" customWidth="1"/>
    <col min="12044" max="12044" width="10.42578125" style="1003" customWidth="1"/>
    <col min="12045" max="12288" width="9.140625" style="1003"/>
    <col min="12289" max="12289" width="20.140625" style="1003" customWidth="1"/>
    <col min="12290" max="12290" width="10" style="1003" customWidth="1"/>
    <col min="12291" max="12291" width="10.5703125" style="1003" customWidth="1"/>
    <col min="12292" max="12292" width="9.5703125" style="1003" customWidth="1"/>
    <col min="12293" max="12293" width="11.5703125" style="1003" customWidth="1"/>
    <col min="12294" max="12294" width="12.7109375" style="1003" customWidth="1"/>
    <col min="12295" max="12295" width="10" style="1003" customWidth="1"/>
    <col min="12296" max="12296" width="11.5703125" style="1003" customWidth="1"/>
    <col min="12297" max="12297" width="10.42578125" style="1003" customWidth="1"/>
    <col min="12298" max="12298" width="9.140625" style="1003"/>
    <col min="12299" max="12299" width="11" style="1003" customWidth="1"/>
    <col min="12300" max="12300" width="10.42578125" style="1003" customWidth="1"/>
    <col min="12301" max="12544" width="9.140625" style="1003"/>
    <col min="12545" max="12545" width="20.140625" style="1003" customWidth="1"/>
    <col min="12546" max="12546" width="10" style="1003" customWidth="1"/>
    <col min="12547" max="12547" width="10.5703125" style="1003" customWidth="1"/>
    <col min="12548" max="12548" width="9.5703125" style="1003" customWidth="1"/>
    <col min="12549" max="12549" width="11.5703125" style="1003" customWidth="1"/>
    <col min="12550" max="12550" width="12.7109375" style="1003" customWidth="1"/>
    <col min="12551" max="12551" width="10" style="1003" customWidth="1"/>
    <col min="12552" max="12552" width="11.5703125" style="1003" customWidth="1"/>
    <col min="12553" max="12553" width="10.42578125" style="1003" customWidth="1"/>
    <col min="12554" max="12554" width="9.140625" style="1003"/>
    <col min="12555" max="12555" width="11" style="1003" customWidth="1"/>
    <col min="12556" max="12556" width="10.42578125" style="1003" customWidth="1"/>
    <col min="12557" max="12800" width="9.140625" style="1003"/>
    <col min="12801" max="12801" width="20.140625" style="1003" customWidth="1"/>
    <col min="12802" max="12802" width="10" style="1003" customWidth="1"/>
    <col min="12803" max="12803" width="10.5703125" style="1003" customWidth="1"/>
    <col min="12804" max="12804" width="9.5703125" style="1003" customWidth="1"/>
    <col min="12805" max="12805" width="11.5703125" style="1003" customWidth="1"/>
    <col min="12806" max="12806" width="12.7109375" style="1003" customWidth="1"/>
    <col min="12807" max="12807" width="10" style="1003" customWidth="1"/>
    <col min="12808" max="12808" width="11.5703125" style="1003" customWidth="1"/>
    <col min="12809" max="12809" width="10.42578125" style="1003" customWidth="1"/>
    <col min="12810" max="12810" width="9.140625" style="1003"/>
    <col min="12811" max="12811" width="11" style="1003" customWidth="1"/>
    <col min="12812" max="12812" width="10.42578125" style="1003" customWidth="1"/>
    <col min="12813" max="13056" width="9.140625" style="1003"/>
    <col min="13057" max="13057" width="20.140625" style="1003" customWidth="1"/>
    <col min="13058" max="13058" width="10" style="1003" customWidth="1"/>
    <col min="13059" max="13059" width="10.5703125" style="1003" customWidth="1"/>
    <col min="13060" max="13060" width="9.5703125" style="1003" customWidth="1"/>
    <col min="13061" max="13061" width="11.5703125" style="1003" customWidth="1"/>
    <col min="13062" max="13062" width="12.7109375" style="1003" customWidth="1"/>
    <col min="13063" max="13063" width="10" style="1003" customWidth="1"/>
    <col min="13064" max="13064" width="11.5703125" style="1003" customWidth="1"/>
    <col min="13065" max="13065" width="10.42578125" style="1003" customWidth="1"/>
    <col min="13066" max="13066" width="9.140625" style="1003"/>
    <col min="13067" max="13067" width="11" style="1003" customWidth="1"/>
    <col min="13068" max="13068" width="10.42578125" style="1003" customWidth="1"/>
    <col min="13069" max="13312" width="9.140625" style="1003"/>
    <col min="13313" max="13313" width="20.140625" style="1003" customWidth="1"/>
    <col min="13314" max="13314" width="10" style="1003" customWidth="1"/>
    <col min="13315" max="13315" width="10.5703125" style="1003" customWidth="1"/>
    <col min="13316" max="13316" width="9.5703125" style="1003" customWidth="1"/>
    <col min="13317" max="13317" width="11.5703125" style="1003" customWidth="1"/>
    <col min="13318" max="13318" width="12.7109375" style="1003" customWidth="1"/>
    <col min="13319" max="13319" width="10" style="1003" customWidth="1"/>
    <col min="13320" max="13320" width="11.5703125" style="1003" customWidth="1"/>
    <col min="13321" max="13321" width="10.42578125" style="1003" customWidth="1"/>
    <col min="13322" max="13322" width="9.140625" style="1003"/>
    <col min="13323" max="13323" width="11" style="1003" customWidth="1"/>
    <col min="13324" max="13324" width="10.42578125" style="1003" customWidth="1"/>
    <col min="13325" max="13568" width="9.140625" style="1003"/>
    <col min="13569" max="13569" width="20.140625" style="1003" customWidth="1"/>
    <col min="13570" max="13570" width="10" style="1003" customWidth="1"/>
    <col min="13571" max="13571" width="10.5703125" style="1003" customWidth="1"/>
    <col min="13572" max="13572" width="9.5703125" style="1003" customWidth="1"/>
    <col min="13573" max="13573" width="11.5703125" style="1003" customWidth="1"/>
    <col min="13574" max="13574" width="12.7109375" style="1003" customWidth="1"/>
    <col min="13575" max="13575" width="10" style="1003" customWidth="1"/>
    <col min="13576" max="13576" width="11.5703125" style="1003" customWidth="1"/>
    <col min="13577" max="13577" width="10.42578125" style="1003" customWidth="1"/>
    <col min="13578" max="13578" width="9.140625" style="1003"/>
    <col min="13579" max="13579" width="11" style="1003" customWidth="1"/>
    <col min="13580" max="13580" width="10.42578125" style="1003" customWidth="1"/>
    <col min="13581" max="13824" width="9.140625" style="1003"/>
    <col min="13825" max="13825" width="20.140625" style="1003" customWidth="1"/>
    <col min="13826" max="13826" width="10" style="1003" customWidth="1"/>
    <col min="13827" max="13827" width="10.5703125" style="1003" customWidth="1"/>
    <col min="13828" max="13828" width="9.5703125" style="1003" customWidth="1"/>
    <col min="13829" max="13829" width="11.5703125" style="1003" customWidth="1"/>
    <col min="13830" max="13830" width="12.7109375" style="1003" customWidth="1"/>
    <col min="13831" max="13831" width="10" style="1003" customWidth="1"/>
    <col min="13832" max="13832" width="11.5703125" style="1003" customWidth="1"/>
    <col min="13833" max="13833" width="10.42578125" style="1003" customWidth="1"/>
    <col min="13834" max="13834" width="9.140625" style="1003"/>
    <col min="13835" max="13835" width="11" style="1003" customWidth="1"/>
    <col min="13836" max="13836" width="10.42578125" style="1003" customWidth="1"/>
    <col min="13837" max="14080" width="9.140625" style="1003"/>
    <col min="14081" max="14081" width="20.140625" style="1003" customWidth="1"/>
    <col min="14082" max="14082" width="10" style="1003" customWidth="1"/>
    <col min="14083" max="14083" width="10.5703125" style="1003" customWidth="1"/>
    <col min="14084" max="14084" width="9.5703125" style="1003" customWidth="1"/>
    <col min="14085" max="14085" width="11.5703125" style="1003" customWidth="1"/>
    <col min="14086" max="14086" width="12.7109375" style="1003" customWidth="1"/>
    <col min="14087" max="14087" width="10" style="1003" customWidth="1"/>
    <col min="14088" max="14088" width="11.5703125" style="1003" customWidth="1"/>
    <col min="14089" max="14089" width="10.42578125" style="1003" customWidth="1"/>
    <col min="14090" max="14090" width="9.140625" style="1003"/>
    <col min="14091" max="14091" width="11" style="1003" customWidth="1"/>
    <col min="14092" max="14092" width="10.42578125" style="1003" customWidth="1"/>
    <col min="14093" max="14336" width="9.140625" style="1003"/>
    <col min="14337" max="14337" width="20.140625" style="1003" customWidth="1"/>
    <col min="14338" max="14338" width="10" style="1003" customWidth="1"/>
    <col min="14339" max="14339" width="10.5703125" style="1003" customWidth="1"/>
    <col min="14340" max="14340" width="9.5703125" style="1003" customWidth="1"/>
    <col min="14341" max="14341" width="11.5703125" style="1003" customWidth="1"/>
    <col min="14342" max="14342" width="12.7109375" style="1003" customWidth="1"/>
    <col min="14343" max="14343" width="10" style="1003" customWidth="1"/>
    <col min="14344" max="14344" width="11.5703125" style="1003" customWidth="1"/>
    <col min="14345" max="14345" width="10.42578125" style="1003" customWidth="1"/>
    <col min="14346" max="14346" width="9.140625" style="1003"/>
    <col min="14347" max="14347" width="11" style="1003" customWidth="1"/>
    <col min="14348" max="14348" width="10.42578125" style="1003" customWidth="1"/>
    <col min="14349" max="14592" width="9.140625" style="1003"/>
    <col min="14593" max="14593" width="20.140625" style="1003" customWidth="1"/>
    <col min="14594" max="14594" width="10" style="1003" customWidth="1"/>
    <col min="14595" max="14595" width="10.5703125" style="1003" customWidth="1"/>
    <col min="14596" max="14596" width="9.5703125" style="1003" customWidth="1"/>
    <col min="14597" max="14597" width="11.5703125" style="1003" customWidth="1"/>
    <col min="14598" max="14598" width="12.7109375" style="1003" customWidth="1"/>
    <col min="14599" max="14599" width="10" style="1003" customWidth="1"/>
    <col min="14600" max="14600" width="11.5703125" style="1003" customWidth="1"/>
    <col min="14601" max="14601" width="10.42578125" style="1003" customWidth="1"/>
    <col min="14602" max="14602" width="9.140625" style="1003"/>
    <col min="14603" max="14603" width="11" style="1003" customWidth="1"/>
    <col min="14604" max="14604" width="10.42578125" style="1003" customWidth="1"/>
    <col min="14605" max="14848" width="9.140625" style="1003"/>
    <col min="14849" max="14849" width="20.140625" style="1003" customWidth="1"/>
    <col min="14850" max="14850" width="10" style="1003" customWidth="1"/>
    <col min="14851" max="14851" width="10.5703125" style="1003" customWidth="1"/>
    <col min="14852" max="14852" width="9.5703125" style="1003" customWidth="1"/>
    <col min="14853" max="14853" width="11.5703125" style="1003" customWidth="1"/>
    <col min="14854" max="14854" width="12.7109375" style="1003" customWidth="1"/>
    <col min="14855" max="14855" width="10" style="1003" customWidth="1"/>
    <col min="14856" max="14856" width="11.5703125" style="1003" customWidth="1"/>
    <col min="14857" max="14857" width="10.42578125" style="1003" customWidth="1"/>
    <col min="14858" max="14858" width="9.140625" style="1003"/>
    <col min="14859" max="14859" width="11" style="1003" customWidth="1"/>
    <col min="14860" max="14860" width="10.42578125" style="1003" customWidth="1"/>
    <col min="14861" max="15104" width="9.140625" style="1003"/>
    <col min="15105" max="15105" width="20.140625" style="1003" customWidth="1"/>
    <col min="15106" max="15106" width="10" style="1003" customWidth="1"/>
    <col min="15107" max="15107" width="10.5703125" style="1003" customWidth="1"/>
    <col min="15108" max="15108" width="9.5703125" style="1003" customWidth="1"/>
    <col min="15109" max="15109" width="11.5703125" style="1003" customWidth="1"/>
    <col min="15110" max="15110" width="12.7109375" style="1003" customWidth="1"/>
    <col min="15111" max="15111" width="10" style="1003" customWidth="1"/>
    <col min="15112" max="15112" width="11.5703125" style="1003" customWidth="1"/>
    <col min="15113" max="15113" width="10.42578125" style="1003" customWidth="1"/>
    <col min="15114" max="15114" width="9.140625" style="1003"/>
    <col min="15115" max="15115" width="11" style="1003" customWidth="1"/>
    <col min="15116" max="15116" width="10.42578125" style="1003" customWidth="1"/>
    <col min="15117" max="15360" width="9.140625" style="1003"/>
    <col min="15361" max="15361" width="20.140625" style="1003" customWidth="1"/>
    <col min="15362" max="15362" width="10" style="1003" customWidth="1"/>
    <col min="15363" max="15363" width="10.5703125" style="1003" customWidth="1"/>
    <col min="15364" max="15364" width="9.5703125" style="1003" customWidth="1"/>
    <col min="15365" max="15365" width="11.5703125" style="1003" customWidth="1"/>
    <col min="15366" max="15366" width="12.7109375" style="1003" customWidth="1"/>
    <col min="15367" max="15367" width="10" style="1003" customWidth="1"/>
    <col min="15368" max="15368" width="11.5703125" style="1003" customWidth="1"/>
    <col min="15369" max="15369" width="10.42578125" style="1003" customWidth="1"/>
    <col min="15370" max="15370" width="9.140625" style="1003"/>
    <col min="15371" max="15371" width="11" style="1003" customWidth="1"/>
    <col min="15372" max="15372" width="10.42578125" style="1003" customWidth="1"/>
    <col min="15373" max="15616" width="9.140625" style="1003"/>
    <col min="15617" max="15617" width="20.140625" style="1003" customWidth="1"/>
    <col min="15618" max="15618" width="10" style="1003" customWidth="1"/>
    <col min="15619" max="15619" width="10.5703125" style="1003" customWidth="1"/>
    <col min="15620" max="15620" width="9.5703125" style="1003" customWidth="1"/>
    <col min="15621" max="15621" width="11.5703125" style="1003" customWidth="1"/>
    <col min="15622" max="15622" width="12.7109375" style="1003" customWidth="1"/>
    <col min="15623" max="15623" width="10" style="1003" customWidth="1"/>
    <col min="15624" max="15624" width="11.5703125" style="1003" customWidth="1"/>
    <col min="15625" max="15625" width="10.42578125" style="1003" customWidth="1"/>
    <col min="15626" max="15626" width="9.140625" style="1003"/>
    <col min="15627" max="15627" width="11" style="1003" customWidth="1"/>
    <col min="15628" max="15628" width="10.42578125" style="1003" customWidth="1"/>
    <col min="15629" max="15872" width="9.140625" style="1003"/>
    <col min="15873" max="15873" width="20.140625" style="1003" customWidth="1"/>
    <col min="15874" max="15874" width="10" style="1003" customWidth="1"/>
    <col min="15875" max="15875" width="10.5703125" style="1003" customWidth="1"/>
    <col min="15876" max="15876" width="9.5703125" style="1003" customWidth="1"/>
    <col min="15877" max="15877" width="11.5703125" style="1003" customWidth="1"/>
    <col min="15878" max="15878" width="12.7109375" style="1003" customWidth="1"/>
    <col min="15879" max="15879" width="10" style="1003" customWidth="1"/>
    <col min="15880" max="15880" width="11.5703125" style="1003" customWidth="1"/>
    <col min="15881" max="15881" width="10.42578125" style="1003" customWidth="1"/>
    <col min="15882" max="15882" width="9.140625" style="1003"/>
    <col min="15883" max="15883" width="11" style="1003" customWidth="1"/>
    <col min="15884" max="15884" width="10.42578125" style="1003" customWidth="1"/>
    <col min="15885" max="16128" width="9.140625" style="1003"/>
    <col min="16129" max="16129" width="20.140625" style="1003" customWidth="1"/>
    <col min="16130" max="16130" width="10" style="1003" customWidth="1"/>
    <col min="16131" max="16131" width="10.5703125" style="1003" customWidth="1"/>
    <col min="16132" max="16132" width="9.5703125" style="1003" customWidth="1"/>
    <col min="16133" max="16133" width="11.5703125" style="1003" customWidth="1"/>
    <col min="16134" max="16134" width="12.7109375" style="1003" customWidth="1"/>
    <col min="16135" max="16135" width="10" style="1003" customWidth="1"/>
    <col min="16136" max="16136" width="11.5703125" style="1003" customWidth="1"/>
    <col min="16137" max="16137" width="10.42578125" style="1003" customWidth="1"/>
    <col min="16138" max="16138" width="9.140625" style="1003"/>
    <col min="16139" max="16139" width="11" style="1003" customWidth="1"/>
    <col min="16140" max="16140" width="10.42578125" style="1003" customWidth="1"/>
    <col min="16141" max="16384" width="9.140625" style="1003"/>
  </cols>
  <sheetData>
    <row r="1" spans="1:12" ht="15.75">
      <c r="A1" s="1584" t="s">
        <v>356</v>
      </c>
      <c r="B1" s="1584"/>
      <c r="C1" s="1584"/>
      <c r="D1" s="1584"/>
      <c r="E1" s="1582" t="s">
        <v>534</v>
      </c>
      <c r="F1" s="855"/>
      <c r="G1" s="1563"/>
      <c r="H1" s="1558"/>
      <c r="I1" s="1558"/>
      <c r="J1" s="1558"/>
      <c r="K1" s="1558"/>
    </row>
    <row r="2" spans="1:12" ht="15" customHeight="1" thickBot="1">
      <c r="A2" s="1583" t="s">
        <v>272</v>
      </c>
      <c r="B2" s="1583"/>
      <c r="C2" s="1584"/>
      <c r="D2" s="1584"/>
      <c r="E2" s="1584"/>
      <c r="F2" s="1582"/>
      <c r="G2" s="1558"/>
      <c r="H2" s="1558"/>
      <c r="I2" s="1558"/>
      <c r="J2" s="1558"/>
      <c r="K2" s="1558"/>
    </row>
    <row r="3" spans="1:12" ht="15.75" thickBot="1">
      <c r="A3" s="1387" t="s">
        <v>4</v>
      </c>
      <c r="B3" s="1388"/>
      <c r="C3" s="1388"/>
      <c r="D3" s="1388"/>
      <c r="E3" s="1388"/>
      <c r="F3" s="1388"/>
      <c r="G3" s="1388"/>
      <c r="H3" s="1388"/>
      <c r="I3" s="1388"/>
      <c r="J3" s="1388"/>
      <c r="K3" s="1388"/>
      <c r="L3" s="1389"/>
    </row>
    <row r="4" spans="1:12">
      <c r="A4" s="1390"/>
      <c r="B4" s="1391"/>
      <c r="C4" s="1006" t="s">
        <v>5</v>
      </c>
      <c r="D4" s="1006"/>
      <c r="E4" s="1006"/>
      <c r="F4" s="1006"/>
      <c r="G4" s="1392"/>
      <c r="H4" s="1614" t="s">
        <v>6</v>
      </c>
      <c r="I4" s="1615"/>
      <c r="J4" s="1393" t="s">
        <v>7</v>
      </c>
      <c r="K4" s="1394" t="s">
        <v>8</v>
      </c>
      <c r="L4" s="1395"/>
    </row>
    <row r="5" spans="1:12">
      <c r="A5" s="1396" t="s">
        <v>9</v>
      </c>
      <c r="B5" s="1397" t="s">
        <v>10</v>
      </c>
      <c r="C5" s="1398" t="s">
        <v>36</v>
      </c>
      <c r="D5" s="1398"/>
      <c r="E5" s="1399" t="s">
        <v>37</v>
      </c>
      <c r="F5" s="1400"/>
      <c r="G5" s="1401"/>
      <c r="H5" s="1616" t="s">
        <v>11</v>
      </c>
      <c r="I5" s="1617"/>
      <c r="J5" s="1402" t="s">
        <v>12</v>
      </c>
      <c r="K5" s="1403" t="s">
        <v>13</v>
      </c>
      <c r="L5" s="1404"/>
    </row>
    <row r="6" spans="1:12" ht="45.75" thickBot="1">
      <c r="A6" s="1405" t="s">
        <v>14</v>
      </c>
      <c r="B6" s="1406" t="s">
        <v>15</v>
      </c>
      <c r="C6" s="1151" t="s">
        <v>530</v>
      </c>
      <c r="D6" s="1152" t="s">
        <v>529</v>
      </c>
      <c r="E6" s="1407" t="s">
        <v>530</v>
      </c>
      <c r="F6" s="1408" t="s">
        <v>529</v>
      </c>
      <c r="G6" s="1409" t="s">
        <v>16</v>
      </c>
      <c r="H6" s="1410" t="s">
        <v>530</v>
      </c>
      <c r="I6" s="1411" t="s">
        <v>16</v>
      </c>
      <c r="J6" s="1412" t="s">
        <v>16</v>
      </c>
      <c r="K6" s="1413" t="s">
        <v>530</v>
      </c>
      <c r="L6" s="1414" t="s">
        <v>17</v>
      </c>
    </row>
    <row r="7" spans="1:12" ht="15.75" thickBot="1">
      <c r="A7" s="1365" t="s">
        <v>18</v>
      </c>
      <c r="B7" s="1366" t="s">
        <v>19</v>
      </c>
      <c r="C7" s="1415">
        <v>18491.204863818661</v>
      </c>
      <c r="D7" s="1415">
        <v>18341.297754434174</v>
      </c>
      <c r="E7" s="1416">
        <v>18861.028961095035</v>
      </c>
      <c r="F7" s="1417">
        <v>18708.123709522857</v>
      </c>
      <c r="G7" s="1418">
        <v>0.81732007948154406</v>
      </c>
      <c r="H7" s="1419">
        <v>311.70413636842659</v>
      </c>
      <c r="I7" s="1419">
        <v>0.9745553639886223</v>
      </c>
      <c r="J7" s="1420">
        <v>14.899800205848521</v>
      </c>
      <c r="K7" s="1419">
        <v>100</v>
      </c>
      <c r="L7" s="1421" t="s">
        <v>19</v>
      </c>
    </row>
    <row r="8" spans="1:12" ht="15.75" thickBot="1">
      <c r="A8" s="1367"/>
      <c r="B8" s="1368"/>
      <c r="C8" s="1422"/>
      <c r="D8" s="1422"/>
      <c r="E8" s="1422"/>
      <c r="F8" s="1422"/>
      <c r="G8" s="1423"/>
      <c r="H8" s="1420"/>
      <c r="I8" s="1420"/>
      <c r="J8" s="1420"/>
      <c r="K8" s="1420"/>
      <c r="L8" s="1424"/>
    </row>
    <row r="9" spans="1:12">
      <c r="A9" s="1369" t="s">
        <v>80</v>
      </c>
      <c r="B9" s="1370" t="s">
        <v>19</v>
      </c>
      <c r="C9" s="1425">
        <v>18779.169334203179</v>
      </c>
      <c r="D9" s="1425">
        <v>18920.206228773266</v>
      </c>
      <c r="E9" s="1426">
        <v>19154.752720887245</v>
      </c>
      <c r="F9" s="1426">
        <v>19298.610353348733</v>
      </c>
      <c r="G9" s="1427">
        <v>-0.74543000675965954</v>
      </c>
      <c r="H9" s="1428">
        <v>235.24347826086958</v>
      </c>
      <c r="I9" s="1428">
        <v>8.6474590157350821</v>
      </c>
      <c r="J9" s="1428">
        <v>15</v>
      </c>
      <c r="K9" s="1428">
        <v>0.12119296026978606</v>
      </c>
      <c r="L9" s="1429">
        <v>1.0559573627513807E-4</v>
      </c>
    </row>
    <row r="10" spans="1:12">
      <c r="A10" s="1153" t="s">
        <v>81</v>
      </c>
      <c r="B10" s="1371" t="s">
        <v>19</v>
      </c>
      <c r="C10" s="1430">
        <v>20425.145595605423</v>
      </c>
      <c r="D10" s="1430">
        <v>19958.36047362625</v>
      </c>
      <c r="E10" s="1431">
        <v>20833.648507517533</v>
      </c>
      <c r="F10" s="1431">
        <v>20357.527683098775</v>
      </c>
      <c r="G10" s="1432">
        <v>2.338794925545125</v>
      </c>
      <c r="H10" s="1433">
        <v>349.06924034869235</v>
      </c>
      <c r="I10" s="1433">
        <v>1.2827845025739919</v>
      </c>
      <c r="J10" s="1433">
        <v>24.717106722875528</v>
      </c>
      <c r="K10" s="1433">
        <v>29.618505638107283</v>
      </c>
      <c r="L10" s="1434">
        <v>2.3314680404805941</v>
      </c>
    </row>
    <row r="11" spans="1:12">
      <c r="A11" s="1154" t="s">
        <v>82</v>
      </c>
      <c r="B11" s="1372" t="s">
        <v>19</v>
      </c>
      <c r="C11" s="1155">
        <v>20040.569008173672</v>
      </c>
      <c r="D11" s="1155">
        <v>19749.027128112422</v>
      </c>
      <c r="E11" s="1435">
        <v>20441.380388337147</v>
      </c>
      <c r="F11" s="1435">
        <v>20144.007670674669</v>
      </c>
      <c r="G11" s="1436">
        <v>1.476234136345115</v>
      </c>
      <c r="H11" s="1437">
        <v>389.79247478665633</v>
      </c>
      <c r="I11" s="1437">
        <v>1.062130450577516</v>
      </c>
      <c r="J11" s="1437">
        <v>6.1779242174629321</v>
      </c>
      <c r="K11" s="1437">
        <v>6.7920750342501846</v>
      </c>
      <c r="L11" s="1438">
        <v>-0.55792799293392825</v>
      </c>
    </row>
    <row r="12" spans="1:12">
      <c r="A12" s="1154" t="s">
        <v>83</v>
      </c>
      <c r="B12" s="1372" t="s">
        <v>19</v>
      </c>
      <c r="C12" s="1155" t="s">
        <v>200</v>
      </c>
      <c r="D12" s="1155" t="s">
        <v>200</v>
      </c>
      <c r="E12" s="1435" t="s">
        <v>200</v>
      </c>
      <c r="F12" s="1435" t="s">
        <v>200</v>
      </c>
      <c r="G12" s="1436" t="s">
        <v>73</v>
      </c>
      <c r="H12" s="1437" t="s">
        <v>200</v>
      </c>
      <c r="I12" s="1437" t="s">
        <v>73</v>
      </c>
      <c r="J12" s="1437" t="s">
        <v>73</v>
      </c>
      <c r="K12" s="1437">
        <v>0.60069554220676569</v>
      </c>
      <c r="L12" s="1438" t="s">
        <v>73</v>
      </c>
    </row>
    <row r="13" spans="1:12">
      <c r="A13" s="1154" t="s">
        <v>71</v>
      </c>
      <c r="B13" s="1372" t="s">
        <v>19</v>
      </c>
      <c r="C13" s="1155">
        <v>15544.004159511314</v>
      </c>
      <c r="D13" s="1155">
        <v>15518.207126586012</v>
      </c>
      <c r="E13" s="1435">
        <v>15854.884242701541</v>
      </c>
      <c r="F13" s="1435">
        <v>15828.571269117732</v>
      </c>
      <c r="G13" s="1436">
        <v>0.16623719940627971</v>
      </c>
      <c r="H13" s="1437">
        <v>281.84257783312574</v>
      </c>
      <c r="I13" s="1437">
        <v>-0.26202641337373223</v>
      </c>
      <c r="J13" s="1437">
        <v>18.874907475943743</v>
      </c>
      <c r="K13" s="1437">
        <v>42.312150911581831</v>
      </c>
      <c r="L13" s="1438">
        <v>1.4148935403885119</v>
      </c>
    </row>
    <row r="14" spans="1:12" ht="15.75" thickBot="1">
      <c r="A14" s="1373" t="s">
        <v>84</v>
      </c>
      <c r="B14" s="1374" t="s">
        <v>19</v>
      </c>
      <c r="C14" s="1156">
        <v>20250.216007735966</v>
      </c>
      <c r="D14" s="1156">
        <v>20244.086361370013</v>
      </c>
      <c r="E14" s="1439">
        <v>20655.220327890685</v>
      </c>
      <c r="F14" s="1439">
        <v>20648.968088597412</v>
      </c>
      <c r="G14" s="1440">
        <v>3.0278700932885171E-2</v>
      </c>
      <c r="H14" s="1441">
        <v>292.6442194309152</v>
      </c>
      <c r="I14" s="1441">
        <v>1.207442570791468</v>
      </c>
      <c r="J14" s="1441">
        <v>-2.4018013510132601</v>
      </c>
      <c r="K14" s="1441">
        <v>20.555379913584151</v>
      </c>
      <c r="L14" s="1442">
        <v>-3.6439298884380094</v>
      </c>
    </row>
    <row r="15" spans="1:12" ht="15.75" thickBot="1">
      <c r="A15" s="1367"/>
      <c r="B15" s="1375"/>
      <c r="C15" s="1422"/>
      <c r="D15" s="1422"/>
      <c r="E15" s="1422"/>
      <c r="F15" s="1422"/>
      <c r="G15" s="1423"/>
      <c r="H15" s="1420"/>
      <c r="I15" s="1420"/>
      <c r="J15" s="1420"/>
      <c r="K15" s="1420"/>
      <c r="L15" s="1424"/>
    </row>
    <row r="16" spans="1:12">
      <c r="A16" s="1157" t="s">
        <v>85</v>
      </c>
      <c r="B16" s="1376" t="s">
        <v>21</v>
      </c>
      <c r="C16" s="1158" t="s">
        <v>73</v>
      </c>
      <c r="D16" s="1158" t="s">
        <v>73</v>
      </c>
      <c r="E16" s="1443" t="s">
        <v>73</v>
      </c>
      <c r="F16" s="1443" t="s">
        <v>73</v>
      </c>
      <c r="G16" s="1444" t="s">
        <v>73</v>
      </c>
      <c r="H16" s="1445" t="s">
        <v>73</v>
      </c>
      <c r="I16" s="1445" t="s">
        <v>73</v>
      </c>
      <c r="J16" s="1446" t="s">
        <v>73</v>
      </c>
      <c r="K16" s="1446" t="s">
        <v>73</v>
      </c>
      <c r="L16" s="1447" t="s">
        <v>73</v>
      </c>
    </row>
    <row r="17" spans="1:12">
      <c r="A17" s="1153" t="s">
        <v>85</v>
      </c>
      <c r="B17" s="1377" t="s">
        <v>22</v>
      </c>
      <c r="C17" s="1155" t="s">
        <v>73</v>
      </c>
      <c r="D17" s="1155" t="s">
        <v>73</v>
      </c>
      <c r="E17" s="1435" t="s">
        <v>73</v>
      </c>
      <c r="F17" s="1435" t="s">
        <v>73</v>
      </c>
      <c r="G17" s="1436" t="s">
        <v>73</v>
      </c>
      <c r="H17" s="1437" t="s">
        <v>73</v>
      </c>
      <c r="I17" s="1437" t="s">
        <v>73</v>
      </c>
      <c r="J17" s="1448" t="s">
        <v>73</v>
      </c>
      <c r="K17" s="1448" t="s">
        <v>73</v>
      </c>
      <c r="L17" s="1449" t="s">
        <v>73</v>
      </c>
    </row>
    <row r="18" spans="1:12">
      <c r="A18" s="1153" t="s">
        <v>85</v>
      </c>
      <c r="B18" s="1377" t="s">
        <v>23</v>
      </c>
      <c r="C18" s="1155" t="s">
        <v>73</v>
      </c>
      <c r="D18" s="1155" t="s">
        <v>73</v>
      </c>
      <c r="E18" s="1435" t="s">
        <v>73</v>
      </c>
      <c r="F18" s="1435" t="s">
        <v>73</v>
      </c>
      <c r="G18" s="1436" t="s">
        <v>73</v>
      </c>
      <c r="H18" s="1437" t="s">
        <v>73</v>
      </c>
      <c r="I18" s="1437" t="s">
        <v>73</v>
      </c>
      <c r="J18" s="1448" t="s">
        <v>73</v>
      </c>
      <c r="K18" s="1448" t="s">
        <v>73</v>
      </c>
      <c r="L18" s="1449" t="s">
        <v>73</v>
      </c>
    </row>
    <row r="19" spans="1:12">
      <c r="A19" s="1157" t="s">
        <v>85</v>
      </c>
      <c r="B19" s="1378" t="s">
        <v>24</v>
      </c>
      <c r="C19" s="1159" t="s">
        <v>200</v>
      </c>
      <c r="D19" s="1159" t="s">
        <v>200</v>
      </c>
      <c r="E19" s="1450" t="s">
        <v>200</v>
      </c>
      <c r="F19" s="1450" t="s">
        <v>200</v>
      </c>
      <c r="G19" s="1451" t="s">
        <v>73</v>
      </c>
      <c r="H19" s="1452" t="s">
        <v>200</v>
      </c>
      <c r="I19" s="1452" t="s">
        <v>73</v>
      </c>
      <c r="J19" s="1453" t="s">
        <v>73</v>
      </c>
      <c r="K19" s="1453">
        <v>2.6346295710823055E-2</v>
      </c>
      <c r="L19" s="1454" t="s">
        <v>73</v>
      </c>
    </row>
    <row r="20" spans="1:12">
      <c r="A20" s="1153" t="s">
        <v>85</v>
      </c>
      <c r="B20" s="1377" t="s">
        <v>25</v>
      </c>
      <c r="C20" s="1155" t="s">
        <v>200</v>
      </c>
      <c r="D20" s="1155" t="s">
        <v>200</v>
      </c>
      <c r="E20" s="1435" t="s">
        <v>200</v>
      </c>
      <c r="F20" s="1435" t="s">
        <v>200</v>
      </c>
      <c r="G20" s="1436" t="s">
        <v>73</v>
      </c>
      <c r="H20" s="1437" t="s">
        <v>200</v>
      </c>
      <c r="I20" s="1437" t="s">
        <v>73</v>
      </c>
      <c r="J20" s="1448" t="s">
        <v>73</v>
      </c>
      <c r="K20" s="1448">
        <v>2.6346295710823055E-2</v>
      </c>
      <c r="L20" s="1449" t="s">
        <v>73</v>
      </c>
    </row>
    <row r="21" spans="1:12">
      <c r="A21" s="1153" t="s">
        <v>85</v>
      </c>
      <c r="B21" s="1377" t="s">
        <v>26</v>
      </c>
      <c r="C21" s="1155" t="s">
        <v>73</v>
      </c>
      <c r="D21" s="1155" t="s">
        <v>73</v>
      </c>
      <c r="E21" s="1435" t="s">
        <v>73</v>
      </c>
      <c r="F21" s="1435" t="s">
        <v>73</v>
      </c>
      <c r="G21" s="1436" t="s">
        <v>73</v>
      </c>
      <c r="H21" s="1437" t="s">
        <v>73</v>
      </c>
      <c r="I21" s="1437" t="s">
        <v>73</v>
      </c>
      <c r="J21" s="1448" t="s">
        <v>73</v>
      </c>
      <c r="K21" s="1448" t="s">
        <v>73</v>
      </c>
      <c r="L21" s="1449" t="s">
        <v>73</v>
      </c>
    </row>
    <row r="22" spans="1:12">
      <c r="A22" s="1157" t="s">
        <v>85</v>
      </c>
      <c r="B22" s="1378" t="s">
        <v>27</v>
      </c>
      <c r="C22" s="1159">
        <v>18711.150883733775</v>
      </c>
      <c r="D22" s="1159">
        <v>18919.179951226721</v>
      </c>
      <c r="E22" s="1450">
        <v>19085.373901408449</v>
      </c>
      <c r="F22" s="1450">
        <v>19297.563550251256</v>
      </c>
      <c r="G22" s="1451">
        <v>-1.0995670427008064</v>
      </c>
      <c r="H22" s="1452">
        <v>236.70000000000002</v>
      </c>
      <c r="I22" s="1452">
        <v>7.0394935182393841</v>
      </c>
      <c r="J22" s="1453">
        <v>0</v>
      </c>
      <c r="K22" s="1453">
        <v>9.4846664558963012E-2</v>
      </c>
      <c r="L22" s="1454">
        <v>-1.4131963521196819E-2</v>
      </c>
    </row>
    <row r="23" spans="1:12">
      <c r="A23" s="1153" t="s">
        <v>85</v>
      </c>
      <c r="B23" s="1377" t="s">
        <v>28</v>
      </c>
      <c r="C23" s="1155">
        <v>18845.193137254904</v>
      </c>
      <c r="D23" s="1155">
        <v>18443.852941176468</v>
      </c>
      <c r="E23" s="1435">
        <v>19222.097000000002</v>
      </c>
      <c r="F23" s="1435">
        <v>18812.73</v>
      </c>
      <c r="G23" s="1436">
        <v>2.1760106055846338</v>
      </c>
      <c r="H23" s="1437">
        <v>242.7</v>
      </c>
      <c r="I23" s="1437">
        <v>18.854064642507346</v>
      </c>
      <c r="J23" s="1448">
        <v>25</v>
      </c>
      <c r="K23" s="1448">
        <v>7.9038887132469177E-2</v>
      </c>
      <c r="L23" s="1449">
        <v>6.3864684123626086E-3</v>
      </c>
    </row>
    <row r="24" spans="1:12" ht="15.75" thickBot="1">
      <c r="A24" s="1379" t="s">
        <v>85</v>
      </c>
      <c r="B24" s="1380" t="s">
        <v>29</v>
      </c>
      <c r="C24" s="1160" t="s">
        <v>200</v>
      </c>
      <c r="D24" s="1160">
        <v>19680.324509803922</v>
      </c>
      <c r="E24" s="1455" t="s">
        <v>200</v>
      </c>
      <c r="F24" s="1455">
        <v>20073.931</v>
      </c>
      <c r="G24" s="1456" t="s">
        <v>73</v>
      </c>
      <c r="H24" s="1448" t="s">
        <v>200</v>
      </c>
      <c r="I24" s="1448" t="s">
        <v>73</v>
      </c>
      <c r="J24" s="1448" t="s">
        <v>73</v>
      </c>
      <c r="K24" s="1448">
        <v>1.5807777426493835E-2</v>
      </c>
      <c r="L24" s="1449" t="s">
        <v>73</v>
      </c>
    </row>
    <row r="25" spans="1:12" ht="15.75" thickBot="1">
      <c r="A25" s="1367"/>
      <c r="B25" s="1375"/>
      <c r="C25" s="1422"/>
      <c r="D25" s="1422"/>
      <c r="E25" s="1422"/>
      <c r="F25" s="1422"/>
      <c r="G25" s="1423"/>
      <c r="H25" s="1420"/>
      <c r="I25" s="1420"/>
      <c r="J25" s="1420"/>
      <c r="K25" s="1420"/>
      <c r="L25" s="1424"/>
    </row>
    <row r="26" spans="1:12">
      <c r="A26" s="1157" t="s">
        <v>86</v>
      </c>
      <c r="B26" s="1376" t="s">
        <v>21</v>
      </c>
      <c r="C26" s="1158">
        <v>21113.62101314971</v>
      </c>
      <c r="D26" s="1158">
        <v>20937.109507550089</v>
      </c>
      <c r="E26" s="1443">
        <v>21535.893433412704</v>
      </c>
      <c r="F26" s="1443">
        <v>21355.851697701091</v>
      </c>
      <c r="G26" s="1444">
        <v>0.84305575005933431</v>
      </c>
      <c r="H26" s="1445">
        <v>412.78719999999998</v>
      </c>
      <c r="I26" s="1445">
        <v>-0.37387145488085893</v>
      </c>
      <c r="J26" s="1446">
        <v>88.984881209503243</v>
      </c>
      <c r="K26" s="1446">
        <v>4.6106017493940357</v>
      </c>
      <c r="L26" s="1447">
        <v>1.8074292604432576</v>
      </c>
    </row>
    <row r="27" spans="1:12">
      <c r="A27" s="1153" t="s">
        <v>86</v>
      </c>
      <c r="B27" s="1377" t="s">
        <v>22</v>
      </c>
      <c r="C27" s="1155">
        <v>21287.341176470589</v>
      </c>
      <c r="D27" s="1155">
        <v>21098.850000000002</v>
      </c>
      <c r="E27" s="1435">
        <v>21713.088</v>
      </c>
      <c r="F27" s="1435">
        <v>21520.827000000001</v>
      </c>
      <c r="G27" s="1436">
        <v>0.89337180211521883</v>
      </c>
      <c r="H27" s="1437">
        <v>408</v>
      </c>
      <c r="I27" s="1437">
        <v>2.4515812699196553E-2</v>
      </c>
      <c r="J27" s="1448">
        <v>92.038216560509554</v>
      </c>
      <c r="K27" s="1448">
        <v>3.1773632627252608</v>
      </c>
      <c r="L27" s="1449">
        <v>1.2762916395491393</v>
      </c>
    </row>
    <row r="28" spans="1:12">
      <c r="A28" s="1153" t="s">
        <v>86</v>
      </c>
      <c r="B28" s="1377" t="s">
        <v>23</v>
      </c>
      <c r="C28" s="1155">
        <v>20742.49705882353</v>
      </c>
      <c r="D28" s="1155">
        <v>20612.233333333334</v>
      </c>
      <c r="E28" s="1435">
        <v>21157.347000000002</v>
      </c>
      <c r="F28" s="1435">
        <v>21024.477999999999</v>
      </c>
      <c r="G28" s="1436">
        <v>0.63197288417815856</v>
      </c>
      <c r="H28" s="1437">
        <v>423.4</v>
      </c>
      <c r="I28" s="1437">
        <v>-1.0516475812105635</v>
      </c>
      <c r="J28" s="1448">
        <v>82.550335570469798</v>
      </c>
      <c r="K28" s="1448">
        <v>1.4332384866687744</v>
      </c>
      <c r="L28" s="1449">
        <v>0.53113762089411798</v>
      </c>
    </row>
    <row r="29" spans="1:12">
      <c r="A29" s="1157" t="s">
        <v>86</v>
      </c>
      <c r="B29" s="1378" t="s">
        <v>24</v>
      </c>
      <c r="C29" s="1159">
        <v>21085.503802670555</v>
      </c>
      <c r="D29" s="1159">
        <v>20457.006900559099</v>
      </c>
      <c r="E29" s="1450">
        <v>21507.213878723967</v>
      </c>
      <c r="F29" s="1450">
        <v>20866.147038570281</v>
      </c>
      <c r="G29" s="1451">
        <v>3.0722818111494092</v>
      </c>
      <c r="H29" s="1452">
        <v>360.34280000000001</v>
      </c>
      <c r="I29" s="1452">
        <v>-1.7644682576132158</v>
      </c>
      <c r="J29" s="1453">
        <v>40.154169586545201</v>
      </c>
      <c r="K29" s="1453">
        <v>10.538518284329223</v>
      </c>
      <c r="L29" s="1454">
        <v>1.8989348248632183</v>
      </c>
    </row>
    <row r="30" spans="1:12">
      <c r="A30" s="1153" t="s">
        <v>86</v>
      </c>
      <c r="B30" s="1377" t="s">
        <v>25</v>
      </c>
      <c r="C30" s="1155">
        <v>21432.811764705883</v>
      </c>
      <c r="D30" s="1155">
        <v>20579.373529411765</v>
      </c>
      <c r="E30" s="1435">
        <v>21861.468000000001</v>
      </c>
      <c r="F30" s="1435">
        <v>20990.960999999999</v>
      </c>
      <c r="G30" s="1436">
        <v>4.1470564401506032</v>
      </c>
      <c r="H30" s="1437">
        <v>349.1</v>
      </c>
      <c r="I30" s="1437">
        <v>-1.8554962046668444</v>
      </c>
      <c r="J30" s="1448">
        <v>59.810874704491724</v>
      </c>
      <c r="K30" s="1448">
        <v>7.1240383602065558</v>
      </c>
      <c r="L30" s="1449">
        <v>2.0020428404390431</v>
      </c>
    </row>
    <row r="31" spans="1:12">
      <c r="A31" s="1153" t="s">
        <v>86</v>
      </c>
      <c r="B31" s="1377" t="s">
        <v>26</v>
      </c>
      <c r="C31" s="1155">
        <v>20426.441176470587</v>
      </c>
      <c r="D31" s="1155">
        <v>20291.554901960782</v>
      </c>
      <c r="E31" s="1435">
        <v>20834.97</v>
      </c>
      <c r="F31" s="1435">
        <v>20697.385999999999</v>
      </c>
      <c r="G31" s="1436">
        <v>0.66474094844635245</v>
      </c>
      <c r="H31" s="1437">
        <v>383.8</v>
      </c>
      <c r="I31" s="1437">
        <v>0.20887728459530325</v>
      </c>
      <c r="J31" s="1448">
        <v>11.53184165232358</v>
      </c>
      <c r="K31" s="1448">
        <v>3.4144799241226682</v>
      </c>
      <c r="L31" s="1449">
        <v>-0.10310801557582439</v>
      </c>
    </row>
    <row r="32" spans="1:12">
      <c r="A32" s="1157" t="s">
        <v>86</v>
      </c>
      <c r="B32" s="1378" t="s">
        <v>27</v>
      </c>
      <c r="C32" s="1159">
        <v>19601.992669217689</v>
      </c>
      <c r="D32" s="1159">
        <v>19422.810411189785</v>
      </c>
      <c r="E32" s="1450">
        <v>19994.032522602043</v>
      </c>
      <c r="F32" s="1450">
        <v>19811.266619413582</v>
      </c>
      <c r="G32" s="1451">
        <v>0.9225351750572286</v>
      </c>
      <c r="H32" s="1452">
        <v>320.55491624180621</v>
      </c>
      <c r="I32" s="1452">
        <v>0.1009390298372438</v>
      </c>
      <c r="J32" s="1453">
        <v>4.9293083683607186</v>
      </c>
      <c r="K32" s="1453">
        <v>14.469385604384025</v>
      </c>
      <c r="L32" s="1454">
        <v>-1.3748960448258796</v>
      </c>
    </row>
    <row r="33" spans="1:12">
      <c r="A33" s="1153" t="s">
        <v>86</v>
      </c>
      <c r="B33" s="1377" t="s">
        <v>28</v>
      </c>
      <c r="C33" s="1155">
        <v>19518.291176470586</v>
      </c>
      <c r="D33" s="1155">
        <v>19396.258823529413</v>
      </c>
      <c r="E33" s="1435">
        <v>19908.656999999999</v>
      </c>
      <c r="F33" s="1435">
        <v>19784.184000000001</v>
      </c>
      <c r="G33" s="1436">
        <v>0.62915407580114568</v>
      </c>
      <c r="H33" s="1437">
        <v>308.89999999999998</v>
      </c>
      <c r="I33" s="1437">
        <v>-0.9618467457518437</v>
      </c>
      <c r="J33" s="1448">
        <v>1.0946907498631637</v>
      </c>
      <c r="K33" s="1448">
        <v>9.7323216355780389</v>
      </c>
      <c r="L33" s="1449">
        <v>-1.3290091145581844</v>
      </c>
    </row>
    <row r="34" spans="1:12" ht="15.75" thickBot="1">
      <c r="A34" s="1379" t="s">
        <v>86</v>
      </c>
      <c r="B34" s="1380" t="s">
        <v>29</v>
      </c>
      <c r="C34" s="1160">
        <v>19756.210784313724</v>
      </c>
      <c r="D34" s="1160">
        <v>19479.226470588237</v>
      </c>
      <c r="E34" s="1455">
        <v>20151.334999999999</v>
      </c>
      <c r="F34" s="1455">
        <v>19868.811000000002</v>
      </c>
      <c r="G34" s="1456">
        <v>1.4219471915053075</v>
      </c>
      <c r="H34" s="1448">
        <v>344.5</v>
      </c>
      <c r="I34" s="1448">
        <v>1.4727540500736376</v>
      </c>
      <c r="J34" s="1448">
        <v>13.79746835443038</v>
      </c>
      <c r="K34" s="1448">
        <v>4.7370639688059857</v>
      </c>
      <c r="L34" s="1449">
        <v>-4.588693026769608E-2</v>
      </c>
    </row>
    <row r="35" spans="1:12" ht="15.75" thickBot="1">
      <c r="A35" s="1381"/>
      <c r="B35" s="1382"/>
      <c r="C35" s="1457"/>
      <c r="D35" s="1457"/>
      <c r="E35" s="1457"/>
      <c r="F35" s="1457"/>
      <c r="G35" s="1458"/>
      <c r="H35" s="1459"/>
      <c r="I35" s="1459"/>
      <c r="J35" s="1459"/>
      <c r="K35" s="1459"/>
      <c r="L35" s="1460"/>
    </row>
    <row r="36" spans="1:12">
      <c r="A36" s="1153" t="s">
        <v>87</v>
      </c>
      <c r="B36" s="1383" t="s">
        <v>26</v>
      </c>
      <c r="C36" s="1461">
        <v>20388.129411764705</v>
      </c>
      <c r="D36" s="1461">
        <v>20024.349019607842</v>
      </c>
      <c r="E36" s="1462">
        <v>20795.892</v>
      </c>
      <c r="F36" s="1462">
        <v>20424.835999999999</v>
      </c>
      <c r="G36" s="1463">
        <v>1.8166902294833629</v>
      </c>
      <c r="H36" s="1464">
        <v>412.3</v>
      </c>
      <c r="I36" s="1464">
        <v>1.2027491408934792</v>
      </c>
      <c r="J36" s="1464">
        <v>9.8393574297188753</v>
      </c>
      <c r="K36" s="1464">
        <v>2.8822847507640423</v>
      </c>
      <c r="L36" s="1465">
        <v>-0.13279062612037951</v>
      </c>
    </row>
    <row r="37" spans="1:12" ht="15.75" thickBot="1">
      <c r="A37" s="1379" t="s">
        <v>87</v>
      </c>
      <c r="B37" s="1380" t="s">
        <v>29</v>
      </c>
      <c r="C37" s="1160">
        <v>19757.507843137253</v>
      </c>
      <c r="D37" s="1160">
        <v>19538.54117647059</v>
      </c>
      <c r="E37" s="1455">
        <v>20152.657999999999</v>
      </c>
      <c r="F37" s="1455">
        <v>19929.312000000002</v>
      </c>
      <c r="G37" s="1456">
        <v>1.1206909701649397</v>
      </c>
      <c r="H37" s="1448">
        <v>373.2</v>
      </c>
      <c r="I37" s="1448">
        <v>0.70156502968158818</v>
      </c>
      <c r="J37" s="1448">
        <v>3.6312849162011176</v>
      </c>
      <c r="K37" s="1448">
        <v>3.9097902834861422</v>
      </c>
      <c r="L37" s="1449">
        <v>-0.42513736681354963</v>
      </c>
    </row>
    <row r="38" spans="1:12" ht="15.75" thickBot="1">
      <c r="A38" s="1381"/>
      <c r="B38" s="1382"/>
      <c r="C38" s="1457"/>
      <c r="D38" s="1457"/>
      <c r="E38" s="1457"/>
      <c r="F38" s="1457"/>
      <c r="G38" s="1458"/>
      <c r="H38" s="1459"/>
      <c r="I38" s="1459"/>
      <c r="J38" s="1459"/>
      <c r="K38" s="1459"/>
      <c r="L38" s="1460"/>
    </row>
    <row r="39" spans="1:12">
      <c r="A39" s="1157" t="s">
        <v>88</v>
      </c>
      <c r="B39" s="1376" t="s">
        <v>21</v>
      </c>
      <c r="C39" s="1158" t="s">
        <v>200</v>
      </c>
      <c r="D39" s="1158" t="s">
        <v>200</v>
      </c>
      <c r="E39" s="1443" t="s">
        <v>200</v>
      </c>
      <c r="F39" s="1443" t="s">
        <v>200</v>
      </c>
      <c r="G39" s="1444" t="s">
        <v>73</v>
      </c>
      <c r="H39" s="1445" t="s">
        <v>200</v>
      </c>
      <c r="I39" s="1445" t="s">
        <v>73</v>
      </c>
      <c r="J39" s="1446" t="s">
        <v>73</v>
      </c>
      <c r="K39" s="1446">
        <v>4.2154073137316894E-2</v>
      </c>
      <c r="L39" s="1447" t="s">
        <v>73</v>
      </c>
    </row>
    <row r="40" spans="1:12">
      <c r="A40" s="1154" t="s">
        <v>88</v>
      </c>
      <c r="B40" s="1377" t="s">
        <v>22</v>
      </c>
      <c r="C40" s="1155" t="s">
        <v>200</v>
      </c>
      <c r="D40" s="1155" t="s">
        <v>73</v>
      </c>
      <c r="E40" s="1435" t="s">
        <v>200</v>
      </c>
      <c r="F40" s="1435" t="s">
        <v>73</v>
      </c>
      <c r="G40" s="1436" t="s">
        <v>73</v>
      </c>
      <c r="H40" s="1437" t="s">
        <v>200</v>
      </c>
      <c r="I40" s="1437" t="s">
        <v>73</v>
      </c>
      <c r="J40" s="1448" t="s">
        <v>73</v>
      </c>
      <c r="K40" s="1448">
        <v>5.2692591421646118E-3</v>
      </c>
      <c r="L40" s="1449" t="s">
        <v>73</v>
      </c>
    </row>
    <row r="41" spans="1:12">
      <c r="A41" s="1154" t="s">
        <v>88</v>
      </c>
      <c r="B41" s="1377" t="s">
        <v>23</v>
      </c>
      <c r="C41" s="1155" t="s">
        <v>200</v>
      </c>
      <c r="D41" s="1155" t="s">
        <v>73</v>
      </c>
      <c r="E41" s="1435" t="s">
        <v>200</v>
      </c>
      <c r="F41" s="1435" t="s">
        <v>73</v>
      </c>
      <c r="G41" s="1436" t="s">
        <v>73</v>
      </c>
      <c r="H41" s="1437" t="s">
        <v>200</v>
      </c>
      <c r="I41" s="1437" t="s">
        <v>73</v>
      </c>
      <c r="J41" s="1448" t="s">
        <v>73</v>
      </c>
      <c r="K41" s="1448">
        <v>2.1077036568658447E-2</v>
      </c>
      <c r="L41" s="1449" t="s">
        <v>73</v>
      </c>
    </row>
    <row r="42" spans="1:12">
      <c r="A42" s="1154" t="s">
        <v>88</v>
      </c>
      <c r="B42" s="1377" t="s">
        <v>30</v>
      </c>
      <c r="C42" s="1155" t="s">
        <v>200</v>
      </c>
      <c r="D42" s="1155" t="s">
        <v>200</v>
      </c>
      <c r="E42" s="1435" t="s">
        <v>200</v>
      </c>
      <c r="F42" s="1435" t="s">
        <v>200</v>
      </c>
      <c r="G42" s="1436" t="s">
        <v>73</v>
      </c>
      <c r="H42" s="1437" t="s">
        <v>200</v>
      </c>
      <c r="I42" s="1437" t="s">
        <v>73</v>
      </c>
      <c r="J42" s="1448" t="s">
        <v>73</v>
      </c>
      <c r="K42" s="1448">
        <v>1.5807777426493835E-2</v>
      </c>
      <c r="L42" s="1449" t="s">
        <v>73</v>
      </c>
    </row>
    <row r="43" spans="1:12">
      <c r="A43" s="1161" t="s">
        <v>88</v>
      </c>
      <c r="B43" s="1378" t="s">
        <v>24</v>
      </c>
      <c r="C43" s="1159" t="s">
        <v>200</v>
      </c>
      <c r="D43" s="1159" t="s">
        <v>200</v>
      </c>
      <c r="E43" s="1450" t="s">
        <v>200</v>
      </c>
      <c r="F43" s="1450" t="s">
        <v>200</v>
      </c>
      <c r="G43" s="1451" t="s">
        <v>73</v>
      </c>
      <c r="H43" s="1452" t="s">
        <v>200</v>
      </c>
      <c r="I43" s="1452" t="s">
        <v>73</v>
      </c>
      <c r="J43" s="1453" t="s">
        <v>73</v>
      </c>
      <c r="K43" s="1453">
        <v>2.6346295710823055E-2</v>
      </c>
      <c r="L43" s="1454" t="s">
        <v>73</v>
      </c>
    </row>
    <row r="44" spans="1:12">
      <c r="A44" s="1154" t="s">
        <v>88</v>
      </c>
      <c r="B44" s="1377" t="s">
        <v>26</v>
      </c>
      <c r="C44" s="1155" t="s">
        <v>200</v>
      </c>
      <c r="D44" s="1155" t="s">
        <v>200</v>
      </c>
      <c r="E44" s="1435" t="s">
        <v>200</v>
      </c>
      <c r="F44" s="1435" t="s">
        <v>200</v>
      </c>
      <c r="G44" s="1436" t="s">
        <v>73</v>
      </c>
      <c r="H44" s="1437" t="s">
        <v>200</v>
      </c>
      <c r="I44" s="1437" t="s">
        <v>73</v>
      </c>
      <c r="J44" s="1448" t="s">
        <v>73</v>
      </c>
      <c r="K44" s="1448">
        <v>1.5807777426493835E-2</v>
      </c>
      <c r="L44" s="1449" t="s">
        <v>73</v>
      </c>
    </row>
    <row r="45" spans="1:12">
      <c r="A45" s="1154" t="s">
        <v>88</v>
      </c>
      <c r="B45" s="1377" t="s">
        <v>31</v>
      </c>
      <c r="C45" s="1155" t="s">
        <v>200</v>
      </c>
      <c r="D45" s="1155" t="s">
        <v>200</v>
      </c>
      <c r="E45" s="1435" t="s">
        <v>200</v>
      </c>
      <c r="F45" s="1435" t="s">
        <v>200</v>
      </c>
      <c r="G45" s="1436" t="s">
        <v>73</v>
      </c>
      <c r="H45" s="1437" t="s">
        <v>200</v>
      </c>
      <c r="I45" s="1437" t="s">
        <v>73</v>
      </c>
      <c r="J45" s="1448" t="s">
        <v>73</v>
      </c>
      <c r="K45" s="1448">
        <v>1.0538518284329224E-2</v>
      </c>
      <c r="L45" s="1449" t="s">
        <v>73</v>
      </c>
    </row>
    <row r="46" spans="1:12">
      <c r="A46" s="1161" t="s">
        <v>88</v>
      </c>
      <c r="B46" s="1378" t="s">
        <v>27</v>
      </c>
      <c r="C46" s="1159" t="s">
        <v>200</v>
      </c>
      <c r="D46" s="1159" t="s">
        <v>200</v>
      </c>
      <c r="E46" s="1450" t="s">
        <v>200</v>
      </c>
      <c r="F46" s="1450" t="s">
        <v>200</v>
      </c>
      <c r="G46" s="1451" t="s">
        <v>73</v>
      </c>
      <c r="H46" s="1452" t="s">
        <v>200</v>
      </c>
      <c r="I46" s="1452" t="s">
        <v>73</v>
      </c>
      <c r="J46" s="1453" t="s">
        <v>73</v>
      </c>
      <c r="K46" s="1453">
        <v>0.53219517335862576</v>
      </c>
      <c r="L46" s="1454" t="s">
        <v>73</v>
      </c>
    </row>
    <row r="47" spans="1:12">
      <c r="A47" s="1154" t="s">
        <v>88</v>
      </c>
      <c r="B47" s="1377" t="s">
        <v>29</v>
      </c>
      <c r="C47" s="1155" t="s">
        <v>200</v>
      </c>
      <c r="D47" s="1155" t="s">
        <v>200</v>
      </c>
      <c r="E47" s="1435" t="s">
        <v>200</v>
      </c>
      <c r="F47" s="1435" t="s">
        <v>200</v>
      </c>
      <c r="G47" s="1436" t="s">
        <v>73</v>
      </c>
      <c r="H47" s="1437" t="s">
        <v>200</v>
      </c>
      <c r="I47" s="1437" t="s">
        <v>73</v>
      </c>
      <c r="J47" s="1448" t="s">
        <v>73</v>
      </c>
      <c r="K47" s="1448">
        <v>0.31615554852987671</v>
      </c>
      <c r="L47" s="1449" t="s">
        <v>73</v>
      </c>
    </row>
    <row r="48" spans="1:12" ht="15.75" thickBot="1">
      <c r="A48" s="1384" t="s">
        <v>88</v>
      </c>
      <c r="B48" s="1377" t="s">
        <v>32</v>
      </c>
      <c r="C48" s="1160" t="s">
        <v>200</v>
      </c>
      <c r="D48" s="1160" t="s">
        <v>200</v>
      </c>
      <c r="E48" s="1455" t="s">
        <v>200</v>
      </c>
      <c r="F48" s="1455" t="s">
        <v>200</v>
      </c>
      <c r="G48" s="1456" t="s">
        <v>73</v>
      </c>
      <c r="H48" s="1448" t="s">
        <v>200</v>
      </c>
      <c r="I48" s="1448" t="s">
        <v>73</v>
      </c>
      <c r="J48" s="1448" t="s">
        <v>73</v>
      </c>
      <c r="K48" s="1448">
        <v>0.21603962482874906</v>
      </c>
      <c r="L48" s="1449" t="s">
        <v>73</v>
      </c>
    </row>
    <row r="49" spans="1:12" ht="15.75" thickBot="1">
      <c r="A49" s="1381"/>
      <c r="B49" s="1382"/>
      <c r="C49" s="1457"/>
      <c r="D49" s="1457"/>
      <c r="E49" s="1457"/>
      <c r="F49" s="1457"/>
      <c r="G49" s="1458"/>
      <c r="H49" s="1459"/>
      <c r="I49" s="1459"/>
      <c r="J49" s="1459"/>
      <c r="K49" s="1459"/>
      <c r="L49" s="1460"/>
    </row>
    <row r="50" spans="1:12">
      <c r="A50" s="1157" t="s">
        <v>20</v>
      </c>
      <c r="B50" s="1376" t="s">
        <v>24</v>
      </c>
      <c r="C50" s="1158">
        <v>17170.092446609629</v>
      </c>
      <c r="D50" s="1158">
        <v>17124.945876196824</v>
      </c>
      <c r="E50" s="1443">
        <v>17513.494295541823</v>
      </c>
      <c r="F50" s="1443">
        <v>17467.444793720759</v>
      </c>
      <c r="G50" s="1444">
        <v>0.26363044145768838</v>
      </c>
      <c r="H50" s="1445">
        <v>347.37227378190261</v>
      </c>
      <c r="I50" s="1445">
        <v>-0.47140039424725971</v>
      </c>
      <c r="J50" s="1446">
        <v>16.329284750337379</v>
      </c>
      <c r="K50" s="1446">
        <v>4.542101380545895</v>
      </c>
      <c r="L50" s="1447">
        <v>5.5814524579314906E-2</v>
      </c>
    </row>
    <row r="51" spans="1:12">
      <c r="A51" s="1153" t="s">
        <v>20</v>
      </c>
      <c r="B51" s="1377" t="s">
        <v>25</v>
      </c>
      <c r="C51" s="1155">
        <v>16604.946078431371</v>
      </c>
      <c r="D51" s="1155">
        <v>16947.73137254902</v>
      </c>
      <c r="E51" s="1435">
        <v>16937.044999999998</v>
      </c>
      <c r="F51" s="1435">
        <v>17286.686000000002</v>
      </c>
      <c r="G51" s="1436">
        <v>-2.0226028285583673</v>
      </c>
      <c r="H51" s="1437">
        <v>314.8</v>
      </c>
      <c r="I51" s="1437">
        <v>-1.8703241895261846</v>
      </c>
      <c r="J51" s="1448">
        <v>18.115942028985508</v>
      </c>
      <c r="K51" s="1448">
        <v>0.85888924017283164</v>
      </c>
      <c r="L51" s="1449">
        <v>2.3386424891606139E-2</v>
      </c>
    </row>
    <row r="52" spans="1:12">
      <c r="A52" s="1153" t="s">
        <v>20</v>
      </c>
      <c r="B52" s="1377" t="s">
        <v>26</v>
      </c>
      <c r="C52" s="1155">
        <v>17410.199999999997</v>
      </c>
      <c r="D52" s="1155">
        <v>17368.189215686274</v>
      </c>
      <c r="E52" s="1435">
        <v>17758.403999999999</v>
      </c>
      <c r="F52" s="1435">
        <v>17715.553</v>
      </c>
      <c r="G52" s="1436">
        <v>0.24188350202784384</v>
      </c>
      <c r="H52" s="1437">
        <v>342.3</v>
      </c>
      <c r="I52" s="1437">
        <v>-1.1265164644713972</v>
      </c>
      <c r="J52" s="1448">
        <v>13.315217391304349</v>
      </c>
      <c r="K52" s="1448">
        <v>2.1972810622826433</v>
      </c>
      <c r="L52" s="1449">
        <v>-3.0726445133957725E-2</v>
      </c>
    </row>
    <row r="53" spans="1:12">
      <c r="A53" s="1153" t="s">
        <v>20</v>
      </c>
      <c r="B53" s="1377" t="s">
        <v>31</v>
      </c>
      <c r="C53" s="1155">
        <v>17120.014705882353</v>
      </c>
      <c r="D53" s="1155">
        <v>16858.684313725491</v>
      </c>
      <c r="E53" s="1435">
        <v>17462.415000000001</v>
      </c>
      <c r="F53" s="1435">
        <v>17195.858</v>
      </c>
      <c r="G53" s="1436">
        <v>1.5501232913181808</v>
      </c>
      <c r="H53" s="1437">
        <v>373.7</v>
      </c>
      <c r="I53" s="1437">
        <v>0.99999999999999689</v>
      </c>
      <c r="J53" s="1448">
        <v>20</v>
      </c>
      <c r="K53" s="1448">
        <v>1.4859310780904205</v>
      </c>
      <c r="L53" s="1449">
        <v>6.3154544821667047E-2</v>
      </c>
    </row>
    <row r="54" spans="1:12">
      <c r="A54" s="1157" t="s">
        <v>20</v>
      </c>
      <c r="B54" s="1378" t="s">
        <v>27</v>
      </c>
      <c r="C54" s="1159">
        <v>16183.84778631496</v>
      </c>
      <c r="D54" s="1159">
        <v>16128.708451084703</v>
      </c>
      <c r="E54" s="1450">
        <v>16507.52474204126</v>
      </c>
      <c r="F54" s="1450">
        <v>16451.282620106398</v>
      </c>
      <c r="G54" s="1451">
        <v>0.34187074183579919</v>
      </c>
      <c r="H54" s="1452">
        <v>299.68984460494636</v>
      </c>
      <c r="I54" s="1452">
        <v>-0.4967104850480108</v>
      </c>
      <c r="J54" s="1453">
        <v>21.61298908703753</v>
      </c>
      <c r="K54" s="1453">
        <v>24.07524502055011</v>
      </c>
      <c r="L54" s="1454">
        <v>1.3289835929300793</v>
      </c>
    </row>
    <row r="55" spans="1:12">
      <c r="A55" s="1153" t="s">
        <v>20</v>
      </c>
      <c r="B55" s="1377" t="s">
        <v>28</v>
      </c>
      <c r="C55" s="1155">
        <v>15690.545098039214</v>
      </c>
      <c r="D55" s="1155">
        <v>15621.662745098038</v>
      </c>
      <c r="E55" s="1435">
        <v>16004.356</v>
      </c>
      <c r="F55" s="1435">
        <v>15934.096</v>
      </c>
      <c r="G55" s="1436">
        <v>0.44094123695501913</v>
      </c>
      <c r="H55" s="1437">
        <v>271.89999999999998</v>
      </c>
      <c r="I55" s="1437">
        <v>-1.0553129548762858</v>
      </c>
      <c r="J55" s="1448">
        <v>18.897149938042133</v>
      </c>
      <c r="K55" s="1448">
        <v>10.111708293813889</v>
      </c>
      <c r="L55" s="1449">
        <v>0.33995797595955679</v>
      </c>
    </row>
    <row r="56" spans="1:12">
      <c r="A56" s="1153" t="s">
        <v>20</v>
      </c>
      <c r="B56" s="1377" t="s">
        <v>29</v>
      </c>
      <c r="C56" s="1155">
        <v>16523.545098039216</v>
      </c>
      <c r="D56" s="1155">
        <v>16510.492156862747</v>
      </c>
      <c r="E56" s="1435">
        <v>16854.016</v>
      </c>
      <c r="F56" s="1435">
        <v>16840.702000000001</v>
      </c>
      <c r="G56" s="1436">
        <v>7.9058462052226122E-2</v>
      </c>
      <c r="H56" s="1437">
        <v>312.10000000000002</v>
      </c>
      <c r="I56" s="1437">
        <v>-0.35121328224775411</v>
      </c>
      <c r="J56" s="1448">
        <v>30.100125156445557</v>
      </c>
      <c r="K56" s="1448">
        <v>10.954789756560228</v>
      </c>
      <c r="L56" s="1449">
        <v>1.2799093303327034</v>
      </c>
    </row>
    <row r="57" spans="1:12">
      <c r="A57" s="1153" t="s">
        <v>20</v>
      </c>
      <c r="B57" s="1377" t="s">
        <v>32</v>
      </c>
      <c r="C57" s="1155">
        <v>16369.810784313724</v>
      </c>
      <c r="D57" s="1155">
        <v>16308.954901960782</v>
      </c>
      <c r="E57" s="1435">
        <v>16697.206999999999</v>
      </c>
      <c r="F57" s="1435">
        <v>16635.133999999998</v>
      </c>
      <c r="G57" s="1436">
        <v>0.37314397347205214</v>
      </c>
      <c r="H57" s="1437">
        <v>347.9</v>
      </c>
      <c r="I57" s="1437">
        <v>1.1043301365881879</v>
      </c>
      <c r="J57" s="1448">
        <v>4.7706422018348622</v>
      </c>
      <c r="K57" s="1448">
        <v>3.0087469701759932</v>
      </c>
      <c r="L57" s="1449">
        <v>-0.29088371336217911</v>
      </c>
    </row>
    <row r="58" spans="1:12">
      <c r="A58" s="1157" t="s">
        <v>20</v>
      </c>
      <c r="B58" s="1378" t="s">
        <v>33</v>
      </c>
      <c r="C58" s="1159">
        <v>13251.064427704634</v>
      </c>
      <c r="D58" s="1159">
        <v>13384.888065253868</v>
      </c>
      <c r="E58" s="1450">
        <v>13516.085716258727</v>
      </c>
      <c r="F58" s="1450">
        <v>13652.585826558945</v>
      </c>
      <c r="G58" s="1451">
        <v>-0.9998114059439086</v>
      </c>
      <c r="H58" s="1452">
        <v>228.73339746056175</v>
      </c>
      <c r="I58" s="1452">
        <v>-0.46652346699780028</v>
      </c>
      <c r="J58" s="1453">
        <v>15.152857775808595</v>
      </c>
      <c r="K58" s="1453">
        <v>13.694804510485826</v>
      </c>
      <c r="L58" s="1454">
        <v>3.0095422879117706E-2</v>
      </c>
    </row>
    <row r="59" spans="1:12">
      <c r="A59" s="1153" t="s">
        <v>20</v>
      </c>
      <c r="B59" s="1377" t="s">
        <v>74</v>
      </c>
      <c r="C59" s="1155">
        <v>12904.614705882354</v>
      </c>
      <c r="D59" s="1155">
        <v>12983.85588235294</v>
      </c>
      <c r="E59" s="1435">
        <v>13162.707</v>
      </c>
      <c r="F59" s="1435">
        <v>13243.532999999999</v>
      </c>
      <c r="G59" s="1436">
        <v>-0.61030542227666218</v>
      </c>
      <c r="H59" s="1437">
        <v>218.5</v>
      </c>
      <c r="I59" s="1437">
        <v>-0.68181818181818177</v>
      </c>
      <c r="J59" s="1448">
        <v>7.9530638852672748</v>
      </c>
      <c r="K59" s="1448">
        <v>8.7258931394245973</v>
      </c>
      <c r="L59" s="1449">
        <v>-0.5615077202956904</v>
      </c>
    </row>
    <row r="60" spans="1:12">
      <c r="A60" s="1153" t="s">
        <v>20</v>
      </c>
      <c r="B60" s="1377" t="s">
        <v>34</v>
      </c>
      <c r="C60" s="1155">
        <v>13719.020588235293</v>
      </c>
      <c r="D60" s="1155">
        <v>13989.537254901959</v>
      </c>
      <c r="E60" s="1435">
        <v>13993.401</v>
      </c>
      <c r="F60" s="1435">
        <v>14269.328</v>
      </c>
      <c r="G60" s="1436">
        <v>-1.9337070393223823</v>
      </c>
      <c r="H60" s="1437">
        <v>242.7</v>
      </c>
      <c r="I60" s="1437">
        <v>-0.65493246009006245</v>
      </c>
      <c r="J60" s="1448">
        <v>34.803921568627452</v>
      </c>
      <c r="K60" s="1448">
        <v>4.3471387922858051</v>
      </c>
      <c r="L60" s="1449">
        <v>0.64186543756037073</v>
      </c>
    </row>
    <row r="61" spans="1:12" ht="15.75" thickBot="1">
      <c r="A61" s="1153" t="s">
        <v>20</v>
      </c>
      <c r="B61" s="1377" t="s">
        <v>35</v>
      </c>
      <c r="C61" s="1155">
        <v>14227.869607843137</v>
      </c>
      <c r="D61" s="1155">
        <v>14802.156862745098</v>
      </c>
      <c r="E61" s="1435">
        <v>14512.427</v>
      </c>
      <c r="F61" s="1435">
        <v>15098.2</v>
      </c>
      <c r="G61" s="1436">
        <v>-3.8797538779457219</v>
      </c>
      <c r="H61" s="1437">
        <v>274.7</v>
      </c>
      <c r="I61" s="1437">
        <v>-3.7491240364400804</v>
      </c>
      <c r="J61" s="1448">
        <v>6.3063063063063058</v>
      </c>
      <c r="K61" s="1448">
        <v>0.62177257877542413</v>
      </c>
      <c r="L61" s="1449">
        <v>-5.0262294385561512E-2</v>
      </c>
    </row>
    <row r="62" spans="1:12" ht="15.75" thickBot="1">
      <c r="A62" s="1381"/>
      <c r="B62" s="1382"/>
      <c r="C62" s="1457"/>
      <c r="D62" s="1457"/>
      <c r="E62" s="1457"/>
      <c r="F62" s="1457"/>
      <c r="G62" s="1458"/>
      <c r="H62" s="1459"/>
      <c r="I62" s="1459"/>
      <c r="J62" s="1459"/>
      <c r="K62" s="1459"/>
      <c r="L62" s="1460"/>
    </row>
    <row r="63" spans="1:12">
      <c r="A63" s="1157" t="s">
        <v>89</v>
      </c>
      <c r="B63" s="1378" t="s">
        <v>21</v>
      </c>
      <c r="C63" s="1159">
        <v>21501.1372026032</v>
      </c>
      <c r="D63" s="1159">
        <v>21386.768193504038</v>
      </c>
      <c r="E63" s="1450">
        <v>21931.159946655265</v>
      </c>
      <c r="F63" s="1450">
        <v>21814.503557374119</v>
      </c>
      <c r="G63" s="1451">
        <v>0.53476527198672907</v>
      </c>
      <c r="H63" s="1452">
        <v>337.86</v>
      </c>
      <c r="I63" s="1452">
        <v>-0.88537492844876442</v>
      </c>
      <c r="J63" s="1453">
        <v>37.195121951219512</v>
      </c>
      <c r="K63" s="1453">
        <v>2.3711666139740752</v>
      </c>
      <c r="L63" s="1454">
        <v>0.38533383562449619</v>
      </c>
    </row>
    <row r="64" spans="1:12">
      <c r="A64" s="1153" t="s">
        <v>89</v>
      </c>
      <c r="B64" s="1377" t="s">
        <v>22</v>
      </c>
      <c r="C64" s="1155">
        <v>20615.061764705883</v>
      </c>
      <c r="D64" s="1155">
        <v>21094.284313725489</v>
      </c>
      <c r="E64" s="1435">
        <v>21027.363000000001</v>
      </c>
      <c r="F64" s="1435">
        <v>21516.17</v>
      </c>
      <c r="G64" s="1436">
        <v>-2.271812316039505</v>
      </c>
      <c r="H64" s="1437">
        <v>304.2</v>
      </c>
      <c r="I64" s="1437">
        <v>1.6371533578349406</v>
      </c>
      <c r="J64" s="1448">
        <v>38.181818181818187</v>
      </c>
      <c r="K64" s="1448">
        <v>0.40046369480451049</v>
      </c>
      <c r="L64" s="1449">
        <v>6.7473442337355416E-2</v>
      </c>
    </row>
    <row r="65" spans="1:12">
      <c r="A65" s="1153" t="s">
        <v>89</v>
      </c>
      <c r="B65" s="1377" t="s">
        <v>23</v>
      </c>
      <c r="C65" s="1155">
        <v>21582.757843137257</v>
      </c>
      <c r="D65" s="1155">
        <v>21393.897058823532</v>
      </c>
      <c r="E65" s="1435">
        <v>22014.413</v>
      </c>
      <c r="F65" s="1435">
        <v>21821.775000000001</v>
      </c>
      <c r="G65" s="1436">
        <v>0.88277878403566612</v>
      </c>
      <c r="H65" s="1437">
        <v>338.3</v>
      </c>
      <c r="I65" s="1437">
        <v>-1.9704433497536977</v>
      </c>
      <c r="J65" s="1448">
        <v>48.192771084337352</v>
      </c>
      <c r="K65" s="1448">
        <v>1.2962377489724946</v>
      </c>
      <c r="L65" s="1449">
        <v>0.29121262334435394</v>
      </c>
    </row>
    <row r="66" spans="1:12">
      <c r="A66" s="1153" t="s">
        <v>89</v>
      </c>
      <c r="B66" s="1377" t="s">
        <v>30</v>
      </c>
      <c r="C66" s="1155">
        <v>21800.796078431373</v>
      </c>
      <c r="D66" s="1155">
        <v>21502.529411764706</v>
      </c>
      <c r="E66" s="1435">
        <v>22236.812000000002</v>
      </c>
      <c r="F66" s="1435">
        <v>21932.58</v>
      </c>
      <c r="G66" s="1436">
        <v>1.387123630690051</v>
      </c>
      <c r="H66" s="1437">
        <v>357</v>
      </c>
      <c r="I66" s="1437">
        <v>0.3654765251616563</v>
      </c>
      <c r="J66" s="1448">
        <v>19.626168224299064</v>
      </c>
      <c r="K66" s="1448">
        <v>0.67446517019707031</v>
      </c>
      <c r="L66" s="1449">
        <v>2.6647769942786836E-2</v>
      </c>
    </row>
    <row r="67" spans="1:12">
      <c r="A67" s="1157" t="s">
        <v>89</v>
      </c>
      <c r="B67" s="1378" t="s">
        <v>24</v>
      </c>
      <c r="C67" s="1159">
        <v>20851.563749539746</v>
      </c>
      <c r="D67" s="1159">
        <v>20977.552235815616</v>
      </c>
      <c r="E67" s="1450">
        <v>21268.595024530543</v>
      </c>
      <c r="F67" s="1450">
        <v>21397.10328053193</v>
      </c>
      <c r="G67" s="1451">
        <v>-0.60058716507813359</v>
      </c>
      <c r="H67" s="1452">
        <v>307.51541637990368</v>
      </c>
      <c r="I67" s="1452">
        <v>-0.59424757978682796</v>
      </c>
      <c r="J67" s="1453">
        <v>7.70941438102298</v>
      </c>
      <c r="K67" s="1453">
        <v>7.6562335335651808</v>
      </c>
      <c r="L67" s="1454">
        <v>-0.51110920422013084</v>
      </c>
    </row>
    <row r="68" spans="1:12">
      <c r="A68" s="1153" t="s">
        <v>89</v>
      </c>
      <c r="B68" s="1377" t="s">
        <v>25</v>
      </c>
      <c r="C68" s="1155">
        <v>19796.27156862745</v>
      </c>
      <c r="D68" s="1155">
        <v>20524.817647058822</v>
      </c>
      <c r="E68" s="1435">
        <v>20192.197</v>
      </c>
      <c r="F68" s="1435">
        <v>20935.313999999998</v>
      </c>
      <c r="G68" s="1436">
        <v>-3.5495861203705776</v>
      </c>
      <c r="H68" s="1437">
        <v>271.5</v>
      </c>
      <c r="I68" s="1437">
        <v>-1.559100797679482</v>
      </c>
      <c r="J68" s="1448">
        <v>42.196531791907518</v>
      </c>
      <c r="K68" s="1448">
        <v>1.2962377489724946</v>
      </c>
      <c r="L68" s="1449">
        <v>0.24883204575762496</v>
      </c>
    </row>
    <row r="69" spans="1:12">
      <c r="A69" s="1153" t="s">
        <v>89</v>
      </c>
      <c r="B69" s="1377" t="s">
        <v>26</v>
      </c>
      <c r="C69" s="1155">
        <v>20972.830392156862</v>
      </c>
      <c r="D69" s="1155">
        <v>21085.836274509802</v>
      </c>
      <c r="E69" s="1435">
        <v>21392.287</v>
      </c>
      <c r="F69" s="1435">
        <v>21507.553</v>
      </c>
      <c r="G69" s="1436">
        <v>-0.53593265584420335</v>
      </c>
      <c r="H69" s="1437">
        <v>306.60000000000002</v>
      </c>
      <c r="I69" s="1437">
        <v>0.2944062806673321</v>
      </c>
      <c r="J69" s="1448">
        <v>0</v>
      </c>
      <c r="K69" s="1448">
        <v>4.2680999051533348</v>
      </c>
      <c r="L69" s="1449">
        <v>-0.63593835845385804</v>
      </c>
    </row>
    <row r="70" spans="1:12">
      <c r="A70" s="1153" t="s">
        <v>89</v>
      </c>
      <c r="B70" s="1377" t="s">
        <v>31</v>
      </c>
      <c r="C70" s="1155">
        <v>21158.126470588235</v>
      </c>
      <c r="D70" s="1155">
        <v>20934.823529411766</v>
      </c>
      <c r="E70" s="1435">
        <v>21581.289000000001</v>
      </c>
      <c r="F70" s="1435">
        <v>21353.52</v>
      </c>
      <c r="G70" s="1436">
        <v>1.0666578624976129</v>
      </c>
      <c r="H70" s="1437">
        <v>331.7</v>
      </c>
      <c r="I70" s="1437">
        <v>-0.48004800480048687</v>
      </c>
      <c r="J70" s="1448">
        <v>8.4699453551912569</v>
      </c>
      <c r="K70" s="1448">
        <v>2.0918958794393507</v>
      </c>
      <c r="L70" s="1449">
        <v>-0.12400289152389909</v>
      </c>
    </row>
    <row r="71" spans="1:12">
      <c r="A71" s="1157" t="s">
        <v>89</v>
      </c>
      <c r="B71" s="1378" t="s">
        <v>27</v>
      </c>
      <c r="C71" s="1159">
        <v>19404.839046874877</v>
      </c>
      <c r="D71" s="1159">
        <v>19551.69174516782</v>
      </c>
      <c r="E71" s="1450">
        <v>19792.935827812376</v>
      </c>
      <c r="F71" s="1450">
        <v>19942.725580071176</v>
      </c>
      <c r="G71" s="1451">
        <v>-0.75109970127896897</v>
      </c>
      <c r="H71" s="1452">
        <v>271.64574574574573</v>
      </c>
      <c r="I71" s="1452">
        <v>0.57456556933589287</v>
      </c>
      <c r="J71" s="1453">
        <v>-13.879310344827585</v>
      </c>
      <c r="K71" s="1453">
        <v>10.527979766044893</v>
      </c>
      <c r="L71" s="1454">
        <v>-3.5181545198423745</v>
      </c>
    </row>
    <row r="72" spans="1:12">
      <c r="A72" s="1153" t="s">
        <v>89</v>
      </c>
      <c r="B72" s="1377" t="s">
        <v>28</v>
      </c>
      <c r="C72" s="1155">
        <v>18265.878431372548</v>
      </c>
      <c r="D72" s="1155">
        <v>18429.803921568629</v>
      </c>
      <c r="E72" s="1435">
        <v>18631.196</v>
      </c>
      <c r="F72" s="1435">
        <v>18798.400000000001</v>
      </c>
      <c r="G72" s="1436">
        <v>-0.88945867733424933</v>
      </c>
      <c r="H72" s="1437">
        <v>237.5</v>
      </c>
      <c r="I72" s="1437">
        <v>1.2361466325660724</v>
      </c>
      <c r="J72" s="1448">
        <v>-1.639344262295082</v>
      </c>
      <c r="K72" s="1448">
        <v>3.4777110338286432</v>
      </c>
      <c r="L72" s="1449">
        <v>-0.58477004627064844</v>
      </c>
    </row>
    <row r="73" spans="1:12">
      <c r="A73" s="1153" t="s">
        <v>89</v>
      </c>
      <c r="B73" s="1377" t="s">
        <v>29</v>
      </c>
      <c r="C73" s="1155">
        <v>19857.245098039213</v>
      </c>
      <c r="D73" s="1155">
        <v>19971.432352941178</v>
      </c>
      <c r="E73" s="1435">
        <v>20254.39</v>
      </c>
      <c r="F73" s="1435">
        <v>20370.861000000001</v>
      </c>
      <c r="G73" s="1436">
        <v>-0.57175295634289269</v>
      </c>
      <c r="H73" s="1437">
        <v>282.10000000000002</v>
      </c>
      <c r="I73" s="1437">
        <v>1.1836441893830743</v>
      </c>
      <c r="J73" s="1437">
        <v>-14.930270713699754</v>
      </c>
      <c r="K73" s="1437">
        <v>5.4642217304247023</v>
      </c>
      <c r="L73" s="1438">
        <v>-1.9160531378927885</v>
      </c>
    </row>
    <row r="74" spans="1:12" ht="15.75" thickBot="1">
      <c r="A74" s="1385" t="s">
        <v>89</v>
      </c>
      <c r="B74" s="1386" t="s">
        <v>32</v>
      </c>
      <c r="C74" s="1156">
        <v>19898.864705882352</v>
      </c>
      <c r="D74" s="1156">
        <v>19814.431372549021</v>
      </c>
      <c r="E74" s="1439">
        <v>20296.842000000001</v>
      </c>
      <c r="F74" s="1439">
        <v>20210.72</v>
      </c>
      <c r="G74" s="1440">
        <v>0.42612039551287328</v>
      </c>
      <c r="H74" s="1441">
        <v>310.5</v>
      </c>
      <c r="I74" s="1441">
        <v>3.2247340425531874</v>
      </c>
      <c r="J74" s="1441">
        <v>-30</v>
      </c>
      <c r="K74" s="1441">
        <v>1.586047001791548</v>
      </c>
      <c r="L74" s="1442">
        <v>-1.0173313356789366</v>
      </c>
    </row>
    <row r="75" spans="1:12">
      <c r="C75" s="1466"/>
      <c r="D75" s="1466"/>
      <c r="E75" s="1466"/>
      <c r="F75" s="1466"/>
      <c r="G75" s="1364"/>
      <c r="H75" s="1364"/>
      <c r="I75" s="1364"/>
      <c r="J75" s="1364"/>
      <c r="K75" s="1364"/>
      <c r="L75" s="1364"/>
    </row>
    <row r="76" spans="1:12" ht="15.75" thickBot="1">
      <c r="G76" s="1364"/>
      <c r="H76" s="1364"/>
      <c r="I76" s="1364"/>
      <c r="J76" s="1364"/>
      <c r="K76" s="1364"/>
      <c r="L76" s="1467"/>
    </row>
    <row r="77" spans="1:12" ht="15.75" thickBot="1">
      <c r="A77" s="1387" t="s">
        <v>270</v>
      </c>
      <c r="B77" s="1388"/>
      <c r="C77" s="1388"/>
      <c r="D77" s="1388"/>
      <c r="E77" s="1388"/>
      <c r="F77" s="1388"/>
      <c r="G77" s="1468"/>
      <c r="H77" s="1468"/>
      <c r="I77" s="1468"/>
      <c r="J77" s="1468"/>
      <c r="K77" s="1468"/>
      <c r="L77" s="1469"/>
    </row>
    <row r="78" spans="1:12">
      <c r="A78" s="1390"/>
      <c r="B78" s="1391"/>
      <c r="C78" s="1006" t="s">
        <v>5</v>
      </c>
      <c r="D78" s="1006" t="s">
        <v>5</v>
      </c>
      <c r="E78" s="1006"/>
      <c r="F78" s="1006"/>
      <c r="G78" s="1392"/>
      <c r="H78" s="1614" t="s">
        <v>6</v>
      </c>
      <c r="I78" s="1615"/>
      <c r="J78" s="1393" t="s">
        <v>7</v>
      </c>
      <c r="K78" s="1394" t="s">
        <v>8</v>
      </c>
      <c r="L78" s="1395"/>
    </row>
    <row r="79" spans="1:12">
      <c r="A79" s="1396" t="s">
        <v>9</v>
      </c>
      <c r="B79" s="1397" t="s">
        <v>10</v>
      </c>
      <c r="C79" s="1398" t="s">
        <v>36</v>
      </c>
      <c r="D79" s="1398" t="s">
        <v>36</v>
      </c>
      <c r="E79" s="1399" t="s">
        <v>37</v>
      </c>
      <c r="F79" s="1400"/>
      <c r="G79" s="1401"/>
      <c r="H79" s="1616" t="s">
        <v>11</v>
      </c>
      <c r="I79" s="1617"/>
      <c r="J79" s="1402" t="s">
        <v>12</v>
      </c>
      <c r="K79" s="1403" t="s">
        <v>13</v>
      </c>
      <c r="L79" s="1404"/>
    </row>
    <row r="80" spans="1:12" ht="45.75" thickBot="1">
      <c r="A80" s="1405" t="s">
        <v>14</v>
      </c>
      <c r="B80" s="1406" t="s">
        <v>15</v>
      </c>
      <c r="C80" s="1151" t="s">
        <v>530</v>
      </c>
      <c r="D80" s="1152" t="s">
        <v>529</v>
      </c>
      <c r="E80" s="1407" t="s">
        <v>530</v>
      </c>
      <c r="F80" s="1408" t="s">
        <v>529</v>
      </c>
      <c r="G80" s="1409" t="s">
        <v>16</v>
      </c>
      <c r="H80" s="1410" t="s">
        <v>530</v>
      </c>
      <c r="I80" s="1411" t="s">
        <v>16</v>
      </c>
      <c r="J80" s="1412" t="s">
        <v>16</v>
      </c>
      <c r="K80" s="1413" t="s">
        <v>530</v>
      </c>
      <c r="L80" s="1414" t="s">
        <v>17</v>
      </c>
    </row>
    <row r="81" spans="1:12" ht="15.75" thickBot="1">
      <c r="A81" s="1365" t="s">
        <v>18</v>
      </c>
      <c r="B81" s="1366" t="s">
        <v>19</v>
      </c>
      <c r="C81" s="1415">
        <v>18745.603334563017</v>
      </c>
      <c r="D81" s="1415">
        <v>18502.085420395826</v>
      </c>
      <c r="E81" s="1416">
        <v>19120.515401254277</v>
      </c>
      <c r="F81" s="1417">
        <v>18872.127128803742</v>
      </c>
      <c r="G81" s="1418">
        <v>1.3161646843266015</v>
      </c>
      <c r="H81" s="1419">
        <v>313.02234663490174</v>
      </c>
      <c r="I81" s="1419">
        <v>0.8503665597277299</v>
      </c>
      <c r="J81" s="1420">
        <v>11.79917432414436</v>
      </c>
      <c r="K81" s="1419">
        <v>100</v>
      </c>
      <c r="L81" s="1421" t="s">
        <v>19</v>
      </c>
    </row>
    <row r="82" spans="1:12" ht="15.75" thickBot="1">
      <c r="A82" s="1367"/>
      <c r="B82" s="1368"/>
      <c r="C82" s="1422"/>
      <c r="D82" s="1422"/>
      <c r="E82" s="1422"/>
      <c r="F82" s="1422"/>
      <c r="G82" s="1423"/>
      <c r="H82" s="1420"/>
      <c r="I82" s="1420"/>
      <c r="J82" s="1420"/>
      <c r="K82" s="1420"/>
      <c r="L82" s="1424"/>
    </row>
    <row r="83" spans="1:12">
      <c r="A83" s="1369" t="s">
        <v>80</v>
      </c>
      <c r="B83" s="1370" t="s">
        <v>19</v>
      </c>
      <c r="C83" s="1425">
        <v>19254.67948339153</v>
      </c>
      <c r="D83" s="1425">
        <v>19069.002223054824</v>
      </c>
      <c r="E83" s="1426">
        <v>19639.773073059361</v>
      </c>
      <c r="F83" s="1426">
        <v>19450.382267515921</v>
      </c>
      <c r="G83" s="1427">
        <v>0.97371251083194343</v>
      </c>
      <c r="H83" s="1428">
        <v>243.33333333333334</v>
      </c>
      <c r="I83" s="1428">
        <v>-7.0063694267515952</v>
      </c>
      <c r="J83" s="1428">
        <v>50</v>
      </c>
      <c r="K83" s="1428">
        <v>0.1072066706372841</v>
      </c>
      <c r="L83" s="1429">
        <v>2.730255557535842E-2</v>
      </c>
    </row>
    <row r="84" spans="1:12">
      <c r="A84" s="1153" t="s">
        <v>81</v>
      </c>
      <c r="B84" s="1371" t="s">
        <v>19</v>
      </c>
      <c r="C84" s="1430">
        <v>20562.72244437044</v>
      </c>
      <c r="D84" s="1430">
        <v>20010.689518423565</v>
      </c>
      <c r="E84" s="1431">
        <v>20973.976893257848</v>
      </c>
      <c r="F84" s="1431">
        <v>20410.903308792036</v>
      </c>
      <c r="G84" s="1432">
        <v>2.7586901762611702</v>
      </c>
      <c r="H84" s="1433">
        <v>343.31830687830683</v>
      </c>
      <c r="I84" s="1433">
        <v>0.3505609467880012</v>
      </c>
      <c r="J84" s="1433">
        <v>37.554585152838428</v>
      </c>
      <c r="K84" s="1433">
        <v>33.770101250744489</v>
      </c>
      <c r="L84" s="1434">
        <v>6.3230377269730127</v>
      </c>
    </row>
    <row r="85" spans="1:12">
      <c r="A85" s="1154" t="s">
        <v>82</v>
      </c>
      <c r="B85" s="1372" t="s">
        <v>19</v>
      </c>
      <c r="C85" s="1155">
        <v>20042.296222177301</v>
      </c>
      <c r="D85" s="1155">
        <v>19718.684842723735</v>
      </c>
      <c r="E85" s="1435">
        <v>20443.142146620849</v>
      </c>
      <c r="F85" s="1435">
        <v>20113.058539578211</v>
      </c>
      <c r="G85" s="1436">
        <v>1.6411407861867626</v>
      </c>
      <c r="H85" s="1437">
        <v>395.67237960339935</v>
      </c>
      <c r="I85" s="1437">
        <v>1.3867367724481094</v>
      </c>
      <c r="J85" s="1437">
        <v>-3.155006858710562</v>
      </c>
      <c r="K85" s="1437">
        <v>8.4097677188802855</v>
      </c>
      <c r="L85" s="1438">
        <v>-1.2985822611436859</v>
      </c>
    </row>
    <row r="86" spans="1:12">
      <c r="A86" s="1154" t="s">
        <v>83</v>
      </c>
      <c r="B86" s="1372" t="s">
        <v>19</v>
      </c>
      <c r="C86" s="1155" t="s">
        <v>200</v>
      </c>
      <c r="D86" s="1155" t="s">
        <v>73</v>
      </c>
      <c r="E86" s="1435" t="s">
        <v>200</v>
      </c>
      <c r="F86" s="1435" t="s">
        <v>73</v>
      </c>
      <c r="G86" s="1436" t="s">
        <v>73</v>
      </c>
      <c r="H86" s="1437" t="s">
        <v>200</v>
      </c>
      <c r="I86" s="1437" t="s">
        <v>73</v>
      </c>
      <c r="J86" s="1437" t="s">
        <v>73</v>
      </c>
      <c r="K86" s="1437">
        <v>0.23823704586063135</v>
      </c>
      <c r="L86" s="1438" t="s">
        <v>73</v>
      </c>
    </row>
    <row r="87" spans="1:12">
      <c r="A87" s="1154" t="s">
        <v>71</v>
      </c>
      <c r="B87" s="1372" t="s">
        <v>19</v>
      </c>
      <c r="C87" s="1155">
        <v>15624.751832383321</v>
      </c>
      <c r="D87" s="1155">
        <v>15572.772229673901</v>
      </c>
      <c r="E87" s="1435">
        <v>15937.246869030987</v>
      </c>
      <c r="F87" s="1435">
        <v>15884.22767426738</v>
      </c>
      <c r="G87" s="1436">
        <v>0.33378516003959313</v>
      </c>
      <c r="H87" s="1437">
        <v>277.39170902160106</v>
      </c>
      <c r="I87" s="1437">
        <v>-0.26296650834509883</v>
      </c>
      <c r="J87" s="1437">
        <v>8.4395452979676193</v>
      </c>
      <c r="K87" s="1437">
        <v>37.498511018463368</v>
      </c>
      <c r="L87" s="1438">
        <v>-1.1617633189983465</v>
      </c>
    </row>
    <row r="88" spans="1:12" ht="15.75" thickBot="1">
      <c r="A88" s="1373" t="s">
        <v>84</v>
      </c>
      <c r="B88" s="1374" t="s">
        <v>19</v>
      </c>
      <c r="C88" s="1156">
        <v>19917.316733460084</v>
      </c>
      <c r="D88" s="1156">
        <v>20295.772079349706</v>
      </c>
      <c r="E88" s="1439">
        <v>20315.663068129285</v>
      </c>
      <c r="F88" s="1439">
        <v>20701.687520936703</v>
      </c>
      <c r="G88" s="1440">
        <v>-1.8647004135146534</v>
      </c>
      <c r="H88" s="1441">
        <v>294.1029218843172</v>
      </c>
      <c r="I88" s="1441">
        <v>4.305390267307492E-2</v>
      </c>
      <c r="J88" s="1441">
        <v>-7.3480662983425411</v>
      </c>
      <c r="K88" s="1441">
        <v>19.976176295413936</v>
      </c>
      <c r="L88" s="1442">
        <v>-4.1282317482669804</v>
      </c>
    </row>
    <row r="89" spans="1:12" ht="15.75" thickBot="1">
      <c r="A89" s="1367"/>
      <c r="B89" s="1375"/>
      <c r="C89" s="1422"/>
      <c r="D89" s="1422"/>
      <c r="E89" s="1422"/>
      <c r="F89" s="1422"/>
      <c r="G89" s="1423"/>
      <c r="H89" s="1420"/>
      <c r="I89" s="1420"/>
      <c r="J89" s="1420"/>
      <c r="K89" s="1420"/>
      <c r="L89" s="1424"/>
    </row>
    <row r="90" spans="1:12">
      <c r="A90" s="1157" t="s">
        <v>85</v>
      </c>
      <c r="B90" s="1376" t="s">
        <v>21</v>
      </c>
      <c r="C90" s="1158" t="s">
        <v>73</v>
      </c>
      <c r="D90" s="1158" t="s">
        <v>73</v>
      </c>
      <c r="E90" s="1443" t="s">
        <v>73</v>
      </c>
      <c r="F90" s="1443" t="s">
        <v>73</v>
      </c>
      <c r="G90" s="1444" t="s">
        <v>73</v>
      </c>
      <c r="H90" s="1445" t="s">
        <v>73</v>
      </c>
      <c r="I90" s="1445" t="s">
        <v>73</v>
      </c>
      <c r="J90" s="1446" t="s">
        <v>73</v>
      </c>
      <c r="K90" s="1446" t="s">
        <v>73</v>
      </c>
      <c r="L90" s="1447" t="s">
        <v>73</v>
      </c>
    </row>
    <row r="91" spans="1:12">
      <c r="A91" s="1153" t="s">
        <v>85</v>
      </c>
      <c r="B91" s="1377" t="s">
        <v>22</v>
      </c>
      <c r="C91" s="1155" t="s">
        <v>73</v>
      </c>
      <c r="D91" s="1155" t="s">
        <v>73</v>
      </c>
      <c r="E91" s="1435" t="s">
        <v>73</v>
      </c>
      <c r="F91" s="1435" t="s">
        <v>73</v>
      </c>
      <c r="G91" s="1436" t="s">
        <v>73</v>
      </c>
      <c r="H91" s="1437" t="s">
        <v>73</v>
      </c>
      <c r="I91" s="1437" t="s">
        <v>73</v>
      </c>
      <c r="J91" s="1448" t="s">
        <v>73</v>
      </c>
      <c r="K91" s="1448" t="s">
        <v>73</v>
      </c>
      <c r="L91" s="1449" t="s">
        <v>73</v>
      </c>
    </row>
    <row r="92" spans="1:12">
      <c r="A92" s="1153" t="s">
        <v>85</v>
      </c>
      <c r="B92" s="1377" t="s">
        <v>23</v>
      </c>
      <c r="C92" s="1155" t="s">
        <v>73</v>
      </c>
      <c r="D92" s="1155" t="s">
        <v>73</v>
      </c>
      <c r="E92" s="1435" t="s">
        <v>73</v>
      </c>
      <c r="F92" s="1435" t="s">
        <v>73</v>
      </c>
      <c r="G92" s="1436" t="s">
        <v>73</v>
      </c>
      <c r="H92" s="1437" t="s">
        <v>73</v>
      </c>
      <c r="I92" s="1437" t="s">
        <v>73</v>
      </c>
      <c r="J92" s="1448" t="s">
        <v>73</v>
      </c>
      <c r="K92" s="1448" t="s">
        <v>73</v>
      </c>
      <c r="L92" s="1449" t="s">
        <v>73</v>
      </c>
    </row>
    <row r="93" spans="1:12">
      <c r="A93" s="1157" t="s">
        <v>85</v>
      </c>
      <c r="B93" s="1378" t="s">
        <v>24</v>
      </c>
      <c r="C93" s="1159" t="s">
        <v>200</v>
      </c>
      <c r="D93" s="1159" t="s">
        <v>200</v>
      </c>
      <c r="E93" s="1450" t="s">
        <v>200</v>
      </c>
      <c r="F93" s="1450" t="s">
        <v>200</v>
      </c>
      <c r="G93" s="1451" t="s">
        <v>73</v>
      </c>
      <c r="H93" s="1452" t="s">
        <v>200</v>
      </c>
      <c r="I93" s="1452" t="s">
        <v>73</v>
      </c>
      <c r="J93" s="1453" t="s">
        <v>73</v>
      </c>
      <c r="K93" s="1453">
        <v>4.7647409172126266E-2</v>
      </c>
      <c r="L93" s="1454" t="s">
        <v>73</v>
      </c>
    </row>
    <row r="94" spans="1:12">
      <c r="A94" s="1153" t="s">
        <v>85</v>
      </c>
      <c r="B94" s="1377" t="s">
        <v>25</v>
      </c>
      <c r="C94" s="1155" t="s">
        <v>200</v>
      </c>
      <c r="D94" s="1155" t="s">
        <v>200</v>
      </c>
      <c r="E94" s="1435" t="s">
        <v>200</v>
      </c>
      <c r="F94" s="1435" t="s">
        <v>200</v>
      </c>
      <c r="G94" s="1436" t="s">
        <v>73</v>
      </c>
      <c r="H94" s="1437" t="s">
        <v>200</v>
      </c>
      <c r="I94" s="1437" t="s">
        <v>73</v>
      </c>
      <c r="J94" s="1448" t="s">
        <v>73</v>
      </c>
      <c r="K94" s="1448">
        <v>4.7647409172126266E-2</v>
      </c>
      <c r="L94" s="1449" t="s">
        <v>73</v>
      </c>
    </row>
    <row r="95" spans="1:12">
      <c r="A95" s="1153" t="s">
        <v>85</v>
      </c>
      <c r="B95" s="1377" t="s">
        <v>26</v>
      </c>
      <c r="C95" s="1155" t="s">
        <v>73</v>
      </c>
      <c r="D95" s="1155" t="s">
        <v>73</v>
      </c>
      <c r="E95" s="1435" t="s">
        <v>73</v>
      </c>
      <c r="F95" s="1435" t="s">
        <v>73</v>
      </c>
      <c r="G95" s="1436" t="s">
        <v>73</v>
      </c>
      <c r="H95" s="1437" t="s">
        <v>73</v>
      </c>
      <c r="I95" s="1437" t="s">
        <v>73</v>
      </c>
      <c r="J95" s="1448" t="s">
        <v>73</v>
      </c>
      <c r="K95" s="1448" t="s">
        <v>73</v>
      </c>
      <c r="L95" s="1449" t="s">
        <v>73</v>
      </c>
    </row>
    <row r="96" spans="1:12">
      <c r="A96" s="1157" t="s">
        <v>85</v>
      </c>
      <c r="B96" s="1378" t="s">
        <v>27</v>
      </c>
      <c r="C96" s="1159">
        <v>18977.538235294116</v>
      </c>
      <c r="D96" s="1159">
        <v>18917.179607843136</v>
      </c>
      <c r="E96" s="1450">
        <v>19357.089</v>
      </c>
      <c r="F96" s="1450">
        <v>19295.5232</v>
      </c>
      <c r="G96" s="1451">
        <v>0.31906779288576276</v>
      </c>
      <c r="H96" s="1452">
        <v>254</v>
      </c>
      <c r="I96" s="1452">
        <v>-2.3076923076923079</v>
      </c>
      <c r="J96" s="1453">
        <v>0</v>
      </c>
      <c r="K96" s="1453">
        <v>5.9559261465157838E-2</v>
      </c>
      <c r="L96" s="1454">
        <v>-7.0275010864469037E-3</v>
      </c>
    </row>
    <row r="97" spans="1:12">
      <c r="A97" s="1153" t="s">
        <v>85</v>
      </c>
      <c r="B97" s="1377" t="s">
        <v>28</v>
      </c>
      <c r="C97" s="1155">
        <v>18977.538235294116</v>
      </c>
      <c r="D97" s="1155" t="s">
        <v>200</v>
      </c>
      <c r="E97" s="1435">
        <v>19357.089</v>
      </c>
      <c r="F97" s="1435" t="s">
        <v>200</v>
      </c>
      <c r="G97" s="1436">
        <v>3.3589281263355732</v>
      </c>
      <c r="H97" s="1437">
        <v>254</v>
      </c>
      <c r="I97" s="1437">
        <v>5.833333333333333</v>
      </c>
      <c r="J97" s="1448">
        <v>66.666666666666657</v>
      </c>
      <c r="K97" s="1448">
        <v>5.9559261465157838E-2</v>
      </c>
      <c r="L97" s="1449">
        <v>1.9607203934194996E-2</v>
      </c>
    </row>
    <row r="98" spans="1:12" ht="15.75" thickBot="1">
      <c r="A98" s="1379" t="s">
        <v>85</v>
      </c>
      <c r="B98" s="1380" t="s">
        <v>29</v>
      </c>
      <c r="C98" s="1160" t="s">
        <v>73</v>
      </c>
      <c r="D98" s="1160" t="s">
        <v>200</v>
      </c>
      <c r="E98" s="1455" t="s">
        <v>73</v>
      </c>
      <c r="F98" s="1455" t="s">
        <v>200</v>
      </c>
      <c r="G98" s="1456" t="s">
        <v>73</v>
      </c>
      <c r="H98" s="1448" t="s">
        <v>73</v>
      </c>
      <c r="I98" s="1448" t="s">
        <v>73</v>
      </c>
      <c r="J98" s="1448" t="s">
        <v>73</v>
      </c>
      <c r="K98" s="1448">
        <v>0</v>
      </c>
      <c r="L98" s="1449" t="s">
        <v>73</v>
      </c>
    </row>
    <row r="99" spans="1:12" ht="15.75" thickBot="1">
      <c r="A99" s="1367"/>
      <c r="B99" s="1375"/>
      <c r="C99" s="1422"/>
      <c r="D99" s="1422"/>
      <c r="E99" s="1422"/>
      <c r="F99" s="1422"/>
      <c r="G99" s="1423"/>
      <c r="H99" s="1420"/>
      <c r="I99" s="1420"/>
      <c r="J99" s="1420"/>
      <c r="K99" s="1420"/>
      <c r="L99" s="1424"/>
    </row>
    <row r="100" spans="1:12">
      <c r="A100" s="1157" t="s">
        <v>86</v>
      </c>
      <c r="B100" s="1376" t="s">
        <v>21</v>
      </c>
      <c r="C100" s="1158">
        <v>20807.981210328398</v>
      </c>
      <c r="D100" s="1158">
        <v>20683.099816807164</v>
      </c>
      <c r="E100" s="1443">
        <v>21224.140834534966</v>
      </c>
      <c r="F100" s="1443">
        <v>21096.761813143308</v>
      </c>
      <c r="G100" s="1444">
        <v>0.60378470648657034</v>
      </c>
      <c r="H100" s="1445">
        <v>407.90294117647062</v>
      </c>
      <c r="I100" s="1445">
        <v>-1.1706551551583122</v>
      </c>
      <c r="J100" s="1446">
        <v>77.777777777777786</v>
      </c>
      <c r="K100" s="1446">
        <v>3.2400238237045862</v>
      </c>
      <c r="L100" s="1447">
        <v>1.2024688896254809</v>
      </c>
    </row>
    <row r="101" spans="1:12">
      <c r="A101" s="1153" t="s">
        <v>86</v>
      </c>
      <c r="B101" s="1377" t="s">
        <v>22</v>
      </c>
      <c r="C101" s="1155">
        <v>20822.875490196078</v>
      </c>
      <c r="D101" s="1155">
        <v>20734.086274509802</v>
      </c>
      <c r="E101" s="1435">
        <v>21239.332999999999</v>
      </c>
      <c r="F101" s="1435">
        <v>21148.768</v>
      </c>
      <c r="G101" s="1436">
        <v>0.42822825424156474</v>
      </c>
      <c r="H101" s="1437">
        <v>386.9</v>
      </c>
      <c r="I101" s="1437">
        <v>-3.0082727500626723</v>
      </c>
      <c r="J101" s="1448">
        <v>34.782608695652172</v>
      </c>
      <c r="K101" s="1448">
        <v>1.4770696843359143</v>
      </c>
      <c r="L101" s="1449">
        <v>0.25187325338638722</v>
      </c>
    </row>
    <row r="102" spans="1:12">
      <c r="A102" s="1153" t="s">
        <v>86</v>
      </c>
      <c r="B102" s="1377" t="s">
        <v>23</v>
      </c>
      <c r="C102" s="1155">
        <v>20796.634313725488</v>
      </c>
      <c r="D102" s="1155">
        <v>20612.354901960782</v>
      </c>
      <c r="E102" s="1435">
        <v>21212.566999999999</v>
      </c>
      <c r="F102" s="1435">
        <v>21024.601999999999</v>
      </c>
      <c r="G102" s="1436">
        <v>0.89402405810107677</v>
      </c>
      <c r="H102" s="1437">
        <v>425.5</v>
      </c>
      <c r="I102" s="1437">
        <v>-1.8680811808118134</v>
      </c>
      <c r="J102" s="1448">
        <v>142.62295081967213</v>
      </c>
      <c r="K102" s="1448">
        <v>1.7629541393686716</v>
      </c>
      <c r="L102" s="1449">
        <v>0.95059563623909382</v>
      </c>
    </row>
    <row r="103" spans="1:12">
      <c r="A103" s="1157" t="s">
        <v>86</v>
      </c>
      <c r="B103" s="1378" t="s">
        <v>24</v>
      </c>
      <c r="C103" s="1159">
        <v>21484.410776791774</v>
      </c>
      <c r="D103" s="1159">
        <v>20627.192971871857</v>
      </c>
      <c r="E103" s="1450">
        <v>21914.09899232761</v>
      </c>
      <c r="F103" s="1450">
        <v>21039.736831309296</v>
      </c>
      <c r="G103" s="1451">
        <v>4.1557656734430894</v>
      </c>
      <c r="H103" s="1452">
        <v>355.27145313843505</v>
      </c>
      <c r="I103" s="1452">
        <v>-2.2543155400905972</v>
      </c>
      <c r="J103" s="1453">
        <v>60.413793103448278</v>
      </c>
      <c r="K103" s="1453">
        <v>13.853484216795712</v>
      </c>
      <c r="L103" s="1454">
        <v>4.1984036468130235</v>
      </c>
    </row>
    <row r="104" spans="1:12">
      <c r="A104" s="1153" t="s">
        <v>86</v>
      </c>
      <c r="B104" s="1377" t="s">
        <v>25</v>
      </c>
      <c r="C104" s="1155">
        <v>21978.705882352941</v>
      </c>
      <c r="D104" s="1155">
        <v>20979.619607843135</v>
      </c>
      <c r="E104" s="1435">
        <v>22418.28</v>
      </c>
      <c r="F104" s="1435">
        <v>21399.212</v>
      </c>
      <c r="G104" s="1436">
        <v>4.7621753548682042</v>
      </c>
      <c r="H104" s="1437">
        <v>342.4</v>
      </c>
      <c r="I104" s="1437">
        <v>-2.5611838360842345</v>
      </c>
      <c r="J104" s="1448">
        <v>89.115646258503403</v>
      </c>
      <c r="K104" s="1448">
        <v>9.9344848123883267</v>
      </c>
      <c r="L104" s="1449">
        <v>4.0615323553367881</v>
      </c>
    </row>
    <row r="105" spans="1:12">
      <c r="A105" s="1153" t="s">
        <v>86</v>
      </c>
      <c r="B105" s="1377" t="s">
        <v>26</v>
      </c>
      <c r="C105" s="1155">
        <v>20378.424509803921</v>
      </c>
      <c r="D105" s="1155">
        <v>20124.120588235292</v>
      </c>
      <c r="E105" s="1435">
        <v>20785.992999999999</v>
      </c>
      <c r="F105" s="1435">
        <v>20526.602999999999</v>
      </c>
      <c r="G105" s="1436">
        <v>1.2636771900348023</v>
      </c>
      <c r="H105" s="1437">
        <v>387.9</v>
      </c>
      <c r="I105" s="1437">
        <v>1.4913657770800599</v>
      </c>
      <c r="J105" s="1448">
        <v>15.845070422535212</v>
      </c>
      <c r="K105" s="1448">
        <v>3.9189994044073853</v>
      </c>
      <c r="L105" s="1449">
        <v>0.13687129147623622</v>
      </c>
    </row>
    <row r="106" spans="1:12">
      <c r="A106" s="1157" t="s">
        <v>86</v>
      </c>
      <c r="B106" s="1378" t="s">
        <v>27</v>
      </c>
      <c r="C106" s="1159">
        <v>19654.277869112244</v>
      </c>
      <c r="D106" s="1159">
        <v>19469.197603814002</v>
      </c>
      <c r="E106" s="1450">
        <v>20047.363426494489</v>
      </c>
      <c r="F106" s="1450">
        <v>19858.581555890283</v>
      </c>
      <c r="G106" s="1451">
        <v>0.95063119222737469</v>
      </c>
      <c r="H106" s="1452">
        <v>320.84078571428569</v>
      </c>
      <c r="I106" s="1452">
        <v>0.29278886373928642</v>
      </c>
      <c r="J106" s="1453">
        <v>18.34319526627219</v>
      </c>
      <c r="K106" s="1453">
        <v>16.676593210244192</v>
      </c>
      <c r="L106" s="1454">
        <v>0.92216519053451051</v>
      </c>
    </row>
    <row r="107" spans="1:12">
      <c r="A107" s="1153" t="s">
        <v>86</v>
      </c>
      <c r="B107" s="1377" t="s">
        <v>28</v>
      </c>
      <c r="C107" s="1155">
        <v>19582.646078431371</v>
      </c>
      <c r="D107" s="1155">
        <v>19476.9931372549</v>
      </c>
      <c r="E107" s="1435">
        <v>19974.298999999999</v>
      </c>
      <c r="F107" s="1435">
        <v>19866.532999999999</v>
      </c>
      <c r="G107" s="1436">
        <v>0.54244995843008748</v>
      </c>
      <c r="H107" s="1437">
        <v>310.2</v>
      </c>
      <c r="I107" s="1437">
        <v>-0.16092693916961701</v>
      </c>
      <c r="J107" s="1448">
        <v>14.920273348519361</v>
      </c>
      <c r="K107" s="1448">
        <v>12.019058963668851</v>
      </c>
      <c r="L107" s="1449">
        <v>0.32642345960705832</v>
      </c>
    </row>
    <row r="108" spans="1:12" ht="15.75" thickBot="1">
      <c r="A108" s="1379" t="s">
        <v>86</v>
      </c>
      <c r="B108" s="1380" t="s">
        <v>29</v>
      </c>
      <c r="C108" s="1160">
        <v>19818.885294117645</v>
      </c>
      <c r="D108" s="1160">
        <v>19449.073529411766</v>
      </c>
      <c r="E108" s="1455">
        <v>20215.262999999999</v>
      </c>
      <c r="F108" s="1455">
        <v>19838.055</v>
      </c>
      <c r="G108" s="1456">
        <v>1.9014364059379749</v>
      </c>
      <c r="H108" s="1448">
        <v>348.3</v>
      </c>
      <c r="I108" s="1448">
        <v>0.54849884526559878</v>
      </c>
      <c r="J108" s="1448">
        <v>28.196721311475407</v>
      </c>
      <c r="K108" s="1448">
        <v>4.6575342465753424</v>
      </c>
      <c r="L108" s="1449">
        <v>0.59574173092745308</v>
      </c>
    </row>
    <row r="109" spans="1:12" ht="15.75" thickBot="1">
      <c r="A109" s="1381"/>
      <c r="B109" s="1382"/>
      <c r="C109" s="1457"/>
      <c r="D109" s="1457"/>
      <c r="E109" s="1457"/>
      <c r="F109" s="1457"/>
      <c r="G109" s="1458"/>
      <c r="H109" s="1459"/>
      <c r="I109" s="1459"/>
      <c r="J109" s="1459"/>
      <c r="K109" s="1459"/>
      <c r="L109" s="1460"/>
    </row>
    <row r="110" spans="1:12">
      <c r="A110" s="1153" t="s">
        <v>87</v>
      </c>
      <c r="B110" s="1383" t="s">
        <v>26</v>
      </c>
      <c r="C110" s="1461">
        <v>20349.00588235294</v>
      </c>
      <c r="D110" s="1461">
        <v>19950.398039215685</v>
      </c>
      <c r="E110" s="1462">
        <v>20755.986000000001</v>
      </c>
      <c r="F110" s="1462">
        <v>20349.405999999999</v>
      </c>
      <c r="G110" s="1463">
        <v>1.9979944377737697</v>
      </c>
      <c r="H110" s="1464">
        <v>411.7</v>
      </c>
      <c r="I110" s="1464">
        <v>1.1299435028248503</v>
      </c>
      <c r="J110" s="1464">
        <v>0.60060060060060061</v>
      </c>
      <c r="K110" s="1464">
        <v>3.9904705181655746</v>
      </c>
      <c r="L110" s="1465">
        <v>-0.4442078677713015</v>
      </c>
    </row>
    <row r="111" spans="1:12" ht="15.75" thickBot="1">
      <c r="A111" s="1379" t="s">
        <v>87</v>
      </c>
      <c r="B111" s="1380" t="s">
        <v>29</v>
      </c>
      <c r="C111" s="1160">
        <v>19743.219607843137</v>
      </c>
      <c r="D111" s="1160">
        <v>19507.757843137257</v>
      </c>
      <c r="E111" s="1455">
        <v>20138.083999999999</v>
      </c>
      <c r="F111" s="1455">
        <v>19897.913</v>
      </c>
      <c r="G111" s="1456">
        <v>1.207016032284383</v>
      </c>
      <c r="H111" s="1448">
        <v>381.2</v>
      </c>
      <c r="I111" s="1448">
        <v>1.3560223344855</v>
      </c>
      <c r="J111" s="1448">
        <v>-6.3131313131313131</v>
      </c>
      <c r="K111" s="1448">
        <v>4.4192972007147109</v>
      </c>
      <c r="L111" s="1449">
        <v>-0.85437439337238441</v>
      </c>
    </row>
    <row r="112" spans="1:12" ht="15.75" thickBot="1">
      <c r="A112" s="1381"/>
      <c r="B112" s="1382"/>
      <c r="C112" s="1457"/>
      <c r="D112" s="1457"/>
      <c r="E112" s="1457"/>
      <c r="F112" s="1457"/>
      <c r="G112" s="1458"/>
      <c r="H112" s="1459"/>
      <c r="I112" s="1459"/>
      <c r="J112" s="1459"/>
      <c r="K112" s="1459"/>
      <c r="L112" s="1460"/>
    </row>
    <row r="113" spans="1:12">
      <c r="A113" s="1157" t="s">
        <v>88</v>
      </c>
      <c r="B113" s="1376" t="s">
        <v>21</v>
      </c>
      <c r="C113" s="1158" t="s">
        <v>73</v>
      </c>
      <c r="D113" s="1158" t="s">
        <v>73</v>
      </c>
      <c r="E113" s="1443" t="s">
        <v>73</v>
      </c>
      <c r="F113" s="1443" t="s">
        <v>73</v>
      </c>
      <c r="G113" s="1444" t="s">
        <v>73</v>
      </c>
      <c r="H113" s="1445" t="s">
        <v>73</v>
      </c>
      <c r="I113" s="1445" t="s">
        <v>73</v>
      </c>
      <c r="J113" s="1446" t="s">
        <v>73</v>
      </c>
      <c r="K113" s="1446" t="s">
        <v>73</v>
      </c>
      <c r="L113" s="1447" t="s">
        <v>73</v>
      </c>
    </row>
    <row r="114" spans="1:12">
      <c r="A114" s="1154" t="s">
        <v>88</v>
      </c>
      <c r="B114" s="1377" t="s">
        <v>22</v>
      </c>
      <c r="C114" s="1155" t="s">
        <v>73</v>
      </c>
      <c r="D114" s="1155" t="s">
        <v>73</v>
      </c>
      <c r="E114" s="1435" t="s">
        <v>73</v>
      </c>
      <c r="F114" s="1435" t="s">
        <v>73</v>
      </c>
      <c r="G114" s="1436" t="s">
        <v>73</v>
      </c>
      <c r="H114" s="1437" t="s">
        <v>73</v>
      </c>
      <c r="I114" s="1437" t="s">
        <v>73</v>
      </c>
      <c r="J114" s="1448" t="s">
        <v>73</v>
      </c>
      <c r="K114" s="1448" t="s">
        <v>73</v>
      </c>
      <c r="L114" s="1449" t="s">
        <v>73</v>
      </c>
    </row>
    <row r="115" spans="1:12">
      <c r="A115" s="1154" t="s">
        <v>88</v>
      </c>
      <c r="B115" s="1377" t="s">
        <v>23</v>
      </c>
      <c r="C115" s="1155" t="s">
        <v>73</v>
      </c>
      <c r="D115" s="1155" t="s">
        <v>73</v>
      </c>
      <c r="E115" s="1435" t="s">
        <v>73</v>
      </c>
      <c r="F115" s="1435" t="s">
        <v>73</v>
      </c>
      <c r="G115" s="1436" t="s">
        <v>73</v>
      </c>
      <c r="H115" s="1437" t="s">
        <v>73</v>
      </c>
      <c r="I115" s="1437" t="s">
        <v>73</v>
      </c>
      <c r="J115" s="1448" t="s">
        <v>73</v>
      </c>
      <c r="K115" s="1448" t="s">
        <v>73</v>
      </c>
      <c r="L115" s="1449" t="s">
        <v>73</v>
      </c>
    </row>
    <row r="116" spans="1:12">
      <c r="A116" s="1154" t="s">
        <v>88</v>
      </c>
      <c r="B116" s="1377" t="s">
        <v>30</v>
      </c>
      <c r="C116" s="1155" t="s">
        <v>73</v>
      </c>
      <c r="D116" s="1155" t="s">
        <v>73</v>
      </c>
      <c r="E116" s="1435" t="s">
        <v>73</v>
      </c>
      <c r="F116" s="1435" t="s">
        <v>73</v>
      </c>
      <c r="G116" s="1436" t="s">
        <v>73</v>
      </c>
      <c r="H116" s="1437" t="s">
        <v>73</v>
      </c>
      <c r="I116" s="1437" t="s">
        <v>73</v>
      </c>
      <c r="J116" s="1448" t="s">
        <v>73</v>
      </c>
      <c r="K116" s="1448" t="s">
        <v>73</v>
      </c>
      <c r="L116" s="1449" t="s">
        <v>73</v>
      </c>
    </row>
    <row r="117" spans="1:12">
      <c r="A117" s="1161" t="s">
        <v>88</v>
      </c>
      <c r="B117" s="1378" t="s">
        <v>24</v>
      </c>
      <c r="C117" s="1159" t="s">
        <v>73</v>
      </c>
      <c r="D117" s="1159" t="s">
        <v>73</v>
      </c>
      <c r="E117" s="1450" t="s">
        <v>73</v>
      </c>
      <c r="F117" s="1450" t="s">
        <v>73</v>
      </c>
      <c r="G117" s="1451" t="s">
        <v>73</v>
      </c>
      <c r="H117" s="1452" t="s">
        <v>73</v>
      </c>
      <c r="I117" s="1452" t="s">
        <v>73</v>
      </c>
      <c r="J117" s="1453" t="s">
        <v>73</v>
      </c>
      <c r="K117" s="1453" t="s">
        <v>73</v>
      </c>
      <c r="L117" s="1454" t="s">
        <v>73</v>
      </c>
    </row>
    <row r="118" spans="1:12">
      <c r="A118" s="1154" t="s">
        <v>88</v>
      </c>
      <c r="B118" s="1377" t="s">
        <v>26</v>
      </c>
      <c r="C118" s="1155" t="s">
        <v>73</v>
      </c>
      <c r="D118" s="1155" t="s">
        <v>73</v>
      </c>
      <c r="E118" s="1435" t="s">
        <v>73</v>
      </c>
      <c r="F118" s="1435" t="s">
        <v>73</v>
      </c>
      <c r="G118" s="1436" t="s">
        <v>73</v>
      </c>
      <c r="H118" s="1437" t="s">
        <v>73</v>
      </c>
      <c r="I118" s="1437" t="s">
        <v>73</v>
      </c>
      <c r="J118" s="1448" t="s">
        <v>73</v>
      </c>
      <c r="K118" s="1448" t="s">
        <v>73</v>
      </c>
      <c r="L118" s="1449" t="s">
        <v>73</v>
      </c>
    </row>
    <row r="119" spans="1:12">
      <c r="A119" s="1154" t="s">
        <v>88</v>
      </c>
      <c r="B119" s="1377" t="s">
        <v>31</v>
      </c>
      <c r="C119" s="1155" t="s">
        <v>73</v>
      </c>
      <c r="D119" s="1155" t="s">
        <v>73</v>
      </c>
      <c r="E119" s="1435" t="s">
        <v>73</v>
      </c>
      <c r="F119" s="1435" t="s">
        <v>73</v>
      </c>
      <c r="G119" s="1436" t="s">
        <v>73</v>
      </c>
      <c r="H119" s="1437" t="s">
        <v>73</v>
      </c>
      <c r="I119" s="1437" t="s">
        <v>73</v>
      </c>
      <c r="J119" s="1448" t="s">
        <v>73</v>
      </c>
      <c r="K119" s="1448" t="s">
        <v>73</v>
      </c>
      <c r="L119" s="1449" t="s">
        <v>73</v>
      </c>
    </row>
    <row r="120" spans="1:12">
      <c r="A120" s="1161" t="s">
        <v>88</v>
      </c>
      <c r="B120" s="1378" t="s">
        <v>27</v>
      </c>
      <c r="C120" s="1159" t="s">
        <v>200</v>
      </c>
      <c r="D120" s="1159" t="s">
        <v>73</v>
      </c>
      <c r="E120" s="1450" t="s">
        <v>200</v>
      </c>
      <c r="F120" s="1450" t="s">
        <v>73</v>
      </c>
      <c r="G120" s="1451" t="s">
        <v>73</v>
      </c>
      <c r="H120" s="1452" t="s">
        <v>200</v>
      </c>
      <c r="I120" s="1452" t="s">
        <v>73</v>
      </c>
      <c r="J120" s="1453" t="s">
        <v>73</v>
      </c>
      <c r="K120" s="1453">
        <v>0.23823704586063135</v>
      </c>
      <c r="L120" s="1454" t="s">
        <v>73</v>
      </c>
    </row>
    <row r="121" spans="1:12">
      <c r="A121" s="1154" t="s">
        <v>88</v>
      </c>
      <c r="B121" s="1377" t="s">
        <v>29</v>
      </c>
      <c r="C121" s="1155" t="s">
        <v>200</v>
      </c>
      <c r="D121" s="1155" t="s">
        <v>73</v>
      </c>
      <c r="E121" s="1435" t="s">
        <v>200</v>
      </c>
      <c r="F121" s="1435" t="s">
        <v>73</v>
      </c>
      <c r="G121" s="1436" t="s">
        <v>73</v>
      </c>
      <c r="H121" s="1437" t="s">
        <v>200</v>
      </c>
      <c r="I121" s="1437" t="s">
        <v>73</v>
      </c>
      <c r="J121" s="1448" t="s">
        <v>73</v>
      </c>
      <c r="K121" s="1448">
        <v>0.19058963668850507</v>
      </c>
      <c r="L121" s="1449" t="s">
        <v>73</v>
      </c>
    </row>
    <row r="122" spans="1:12" ht="15.75" thickBot="1">
      <c r="A122" s="1384" t="s">
        <v>88</v>
      </c>
      <c r="B122" s="1377" t="s">
        <v>32</v>
      </c>
      <c r="C122" s="1160" t="s">
        <v>200</v>
      </c>
      <c r="D122" s="1160" t="s">
        <v>73</v>
      </c>
      <c r="E122" s="1455" t="s">
        <v>200</v>
      </c>
      <c r="F122" s="1455" t="s">
        <v>73</v>
      </c>
      <c r="G122" s="1456" t="s">
        <v>73</v>
      </c>
      <c r="H122" s="1448" t="s">
        <v>200</v>
      </c>
      <c r="I122" s="1448" t="s">
        <v>73</v>
      </c>
      <c r="J122" s="1448" t="s">
        <v>73</v>
      </c>
      <c r="K122" s="1448">
        <v>4.7647409172126266E-2</v>
      </c>
      <c r="L122" s="1449" t="s">
        <v>73</v>
      </c>
    </row>
    <row r="123" spans="1:12" ht="15.75" thickBot="1">
      <c r="A123" s="1381"/>
      <c r="B123" s="1382"/>
      <c r="C123" s="1457"/>
      <c r="D123" s="1457"/>
      <c r="E123" s="1457"/>
      <c r="F123" s="1457"/>
      <c r="G123" s="1458"/>
      <c r="H123" s="1459"/>
      <c r="I123" s="1459"/>
      <c r="J123" s="1459"/>
      <c r="K123" s="1459"/>
      <c r="L123" s="1460"/>
    </row>
    <row r="124" spans="1:12">
      <c r="A124" s="1157" t="s">
        <v>20</v>
      </c>
      <c r="B124" s="1376" t="s">
        <v>24</v>
      </c>
      <c r="C124" s="1158">
        <v>17478.703965227527</v>
      </c>
      <c r="D124" s="1158">
        <v>17505.311139056135</v>
      </c>
      <c r="E124" s="1443">
        <v>17828.278044532079</v>
      </c>
      <c r="F124" s="1443">
        <v>17855.417361837259</v>
      </c>
      <c r="G124" s="1444">
        <v>-0.15199486382875355</v>
      </c>
      <c r="H124" s="1445">
        <v>335.38387096774193</v>
      </c>
      <c r="I124" s="1445">
        <v>-3.0682453850456857</v>
      </c>
      <c r="J124" s="1446">
        <v>-1.2738853503184715</v>
      </c>
      <c r="K124" s="1446">
        <v>3.6926742108397859</v>
      </c>
      <c r="L124" s="1447">
        <v>-0.48897447740099231</v>
      </c>
    </row>
    <row r="125" spans="1:12">
      <c r="A125" s="1153" t="s">
        <v>20</v>
      </c>
      <c r="B125" s="1377" t="s">
        <v>25</v>
      </c>
      <c r="C125" s="1155">
        <v>17729.783333333333</v>
      </c>
      <c r="D125" s="1155">
        <v>18182.620588235295</v>
      </c>
      <c r="E125" s="1435">
        <v>18084.379000000001</v>
      </c>
      <c r="F125" s="1435">
        <v>18546.273000000001</v>
      </c>
      <c r="G125" s="1436">
        <v>-2.4904949905568641</v>
      </c>
      <c r="H125" s="1437">
        <v>301.8</v>
      </c>
      <c r="I125" s="1437">
        <v>-6.0398505603984987</v>
      </c>
      <c r="J125" s="1448">
        <v>-15</v>
      </c>
      <c r="K125" s="1448">
        <v>0.60750446694460991</v>
      </c>
      <c r="L125" s="1449">
        <v>-0.19153668367464693</v>
      </c>
    </row>
    <row r="126" spans="1:12">
      <c r="A126" s="1153" t="s">
        <v>20</v>
      </c>
      <c r="B126" s="1377" t="s">
        <v>26</v>
      </c>
      <c r="C126" s="1155">
        <v>17405.25</v>
      </c>
      <c r="D126" s="1155">
        <v>17697.235294117647</v>
      </c>
      <c r="E126" s="1435">
        <v>17753.355</v>
      </c>
      <c r="F126" s="1435">
        <v>18051.18</v>
      </c>
      <c r="G126" s="1436">
        <v>-1.6498921400152273</v>
      </c>
      <c r="H126" s="1437">
        <v>329.8</v>
      </c>
      <c r="I126" s="1437">
        <v>-5.5014326647564431</v>
      </c>
      <c r="J126" s="1448">
        <v>-5.3191489361702127</v>
      </c>
      <c r="K126" s="1448">
        <v>2.1203097081596187</v>
      </c>
      <c r="L126" s="1449">
        <v>-0.38335256378071936</v>
      </c>
    </row>
    <row r="127" spans="1:12">
      <c r="A127" s="1153" t="s">
        <v>20</v>
      </c>
      <c r="B127" s="1377" t="s">
        <v>31</v>
      </c>
      <c r="C127" s="1155">
        <v>17493.714705882354</v>
      </c>
      <c r="D127" s="1155">
        <v>16426.02254901961</v>
      </c>
      <c r="E127" s="1435">
        <v>17843.589</v>
      </c>
      <c r="F127" s="1435">
        <v>16754.543000000001</v>
      </c>
      <c r="G127" s="1436">
        <v>6.5000042078139542</v>
      </c>
      <c r="H127" s="1437">
        <v>368.8</v>
      </c>
      <c r="I127" s="1437">
        <v>2.4444444444444478</v>
      </c>
      <c r="J127" s="1448">
        <v>22.727272727272727</v>
      </c>
      <c r="K127" s="1448">
        <v>0.9648600357355569</v>
      </c>
      <c r="L127" s="1449">
        <v>8.5914770054374423E-2</v>
      </c>
    </row>
    <row r="128" spans="1:12">
      <c r="A128" s="1157" t="s">
        <v>20</v>
      </c>
      <c r="B128" s="1378" t="s">
        <v>27</v>
      </c>
      <c r="C128" s="1159">
        <v>16122.626310052721</v>
      </c>
      <c r="D128" s="1159">
        <v>15986.54318180683</v>
      </c>
      <c r="E128" s="1450">
        <v>16445.078836253775</v>
      </c>
      <c r="F128" s="1450">
        <v>16306.274045442968</v>
      </c>
      <c r="G128" s="1451">
        <v>0.85123548410863648</v>
      </c>
      <c r="H128" s="1452">
        <v>295.85281690140846</v>
      </c>
      <c r="I128" s="1452">
        <v>-0.21467369747760504</v>
      </c>
      <c r="J128" s="1453">
        <v>16.173694147262431</v>
      </c>
      <c r="K128" s="1453">
        <v>21.98927933293627</v>
      </c>
      <c r="L128" s="1454">
        <v>0.82800619403628417</v>
      </c>
    </row>
    <row r="129" spans="1:12">
      <c r="A129" s="1153" t="s">
        <v>20</v>
      </c>
      <c r="B129" s="1377" t="s">
        <v>28</v>
      </c>
      <c r="C129" s="1155">
        <v>15563.511764705881</v>
      </c>
      <c r="D129" s="1155">
        <v>15499.171568627451</v>
      </c>
      <c r="E129" s="1435">
        <v>15874.781999999999</v>
      </c>
      <c r="F129" s="1435">
        <v>15809.155000000001</v>
      </c>
      <c r="G129" s="1436">
        <v>0.41512022622334072</v>
      </c>
      <c r="H129" s="1437">
        <v>269.7</v>
      </c>
      <c r="I129" s="1437">
        <v>-2.2117476432197325</v>
      </c>
      <c r="J129" s="1448">
        <v>2.1276595744680851</v>
      </c>
      <c r="K129" s="1448">
        <v>10.291840381179274</v>
      </c>
      <c r="L129" s="1449">
        <v>-0.97463984255224823</v>
      </c>
    </row>
    <row r="130" spans="1:12">
      <c r="A130" s="1153" t="s">
        <v>20</v>
      </c>
      <c r="B130" s="1377" t="s">
        <v>29</v>
      </c>
      <c r="C130" s="1155">
        <v>16565.816666666669</v>
      </c>
      <c r="D130" s="1155">
        <v>16487.27843137255</v>
      </c>
      <c r="E130" s="1435">
        <v>16897.133000000002</v>
      </c>
      <c r="F130" s="1435">
        <v>16817.024000000001</v>
      </c>
      <c r="G130" s="1436">
        <v>0.47635657771553619</v>
      </c>
      <c r="H130" s="1437">
        <v>316.60000000000002</v>
      </c>
      <c r="I130" s="1437">
        <v>-0.25204788909891451</v>
      </c>
      <c r="J130" s="1448">
        <v>32.798833819241985</v>
      </c>
      <c r="K130" s="1448">
        <v>10.851697438951756</v>
      </c>
      <c r="L130" s="1449">
        <v>1.7159936168715859</v>
      </c>
    </row>
    <row r="131" spans="1:12">
      <c r="A131" s="1153" t="s">
        <v>20</v>
      </c>
      <c r="B131" s="1377" t="s">
        <v>32</v>
      </c>
      <c r="C131" s="1155">
        <v>16222.444117647059</v>
      </c>
      <c r="D131" s="1155">
        <v>16219.023529411763</v>
      </c>
      <c r="E131" s="1435">
        <v>16546.893</v>
      </c>
      <c r="F131" s="1435">
        <v>16543.403999999999</v>
      </c>
      <c r="G131" s="1436">
        <v>2.108997640389727E-2</v>
      </c>
      <c r="H131" s="1437">
        <v>347.9</v>
      </c>
      <c r="I131" s="1437">
        <v>-1.1366865586814436</v>
      </c>
      <c r="J131" s="1448">
        <v>24.561403508771928</v>
      </c>
      <c r="K131" s="1448">
        <v>0.84574151280524124</v>
      </c>
      <c r="L131" s="1449">
        <v>8.6652419716947149E-2</v>
      </c>
    </row>
    <row r="132" spans="1:12">
      <c r="A132" s="1157" t="s">
        <v>20</v>
      </c>
      <c r="B132" s="1378" t="s">
        <v>33</v>
      </c>
      <c r="C132" s="1159">
        <v>13542.339224912874</v>
      </c>
      <c r="D132" s="1159">
        <v>13793.795632559702</v>
      </c>
      <c r="E132" s="1450">
        <v>13813.186009411131</v>
      </c>
      <c r="F132" s="1450">
        <v>14069.671545210897</v>
      </c>
      <c r="G132" s="1451">
        <v>-1.822967472805501</v>
      </c>
      <c r="H132" s="1452">
        <v>224.91512096774193</v>
      </c>
      <c r="I132" s="1452">
        <v>-1.1908487668173251</v>
      </c>
      <c r="J132" s="1453">
        <v>-0.8</v>
      </c>
      <c r="K132" s="1453">
        <v>11.816557474687315</v>
      </c>
      <c r="L132" s="1454">
        <v>-1.500795035633633</v>
      </c>
    </row>
    <row r="133" spans="1:12">
      <c r="A133" s="1153" t="s">
        <v>20</v>
      </c>
      <c r="B133" s="1377" t="s">
        <v>74</v>
      </c>
      <c r="C133" s="1155">
        <v>13295.107843137255</v>
      </c>
      <c r="D133" s="1155">
        <v>13463.008823529412</v>
      </c>
      <c r="E133" s="1435">
        <v>13561.01</v>
      </c>
      <c r="F133" s="1435">
        <v>13732.269</v>
      </c>
      <c r="G133" s="1436">
        <v>-1.2471282058340105</v>
      </c>
      <c r="H133" s="1437">
        <v>215.3</v>
      </c>
      <c r="I133" s="1437">
        <v>-1.7791970802919606</v>
      </c>
      <c r="J133" s="1448">
        <v>-7.5778078484438431</v>
      </c>
      <c r="K133" s="1448">
        <v>8.1357951161405602</v>
      </c>
      <c r="L133" s="1449">
        <v>-1.7057283889866213</v>
      </c>
    </row>
    <row r="134" spans="1:12">
      <c r="A134" s="1153" t="s">
        <v>20</v>
      </c>
      <c r="B134" s="1377" t="s">
        <v>34</v>
      </c>
      <c r="C134" s="1155">
        <v>13789.057843137254</v>
      </c>
      <c r="D134" s="1155">
        <v>14375.211764705882</v>
      </c>
      <c r="E134" s="1435">
        <v>14064.839</v>
      </c>
      <c r="F134" s="1435">
        <v>14662.716</v>
      </c>
      <c r="G134" s="1436">
        <v>-4.0775324298717948</v>
      </c>
      <c r="H134" s="1437">
        <v>239.6</v>
      </c>
      <c r="I134" s="1437">
        <v>-1.8837018837018815</v>
      </c>
      <c r="J134" s="1448">
        <v>22.705314009661837</v>
      </c>
      <c r="K134" s="1448">
        <v>3.0256104824300181</v>
      </c>
      <c r="L134" s="1449">
        <v>0.26891851279358159</v>
      </c>
    </row>
    <row r="135" spans="1:12" ht="15.75" thickBot="1">
      <c r="A135" s="1153" t="s">
        <v>20</v>
      </c>
      <c r="B135" s="1377" t="s">
        <v>35</v>
      </c>
      <c r="C135" s="1155">
        <v>14946.01862745098</v>
      </c>
      <c r="D135" s="1155">
        <v>15397.027450980393</v>
      </c>
      <c r="E135" s="1435">
        <v>15244.939</v>
      </c>
      <c r="F135" s="1435">
        <v>15704.968000000001</v>
      </c>
      <c r="G135" s="1436">
        <v>-2.9291941250692162</v>
      </c>
      <c r="H135" s="1437">
        <v>276.5</v>
      </c>
      <c r="I135" s="1437">
        <v>-1.0379384395132345</v>
      </c>
      <c r="J135" s="1448">
        <v>1.8518518518518516</v>
      </c>
      <c r="K135" s="1448">
        <v>0.6551518761167362</v>
      </c>
      <c r="L135" s="1449">
        <v>-6.3985159440595019E-2</v>
      </c>
    </row>
    <row r="136" spans="1:12" ht="15.75" thickBot="1">
      <c r="A136" s="1381"/>
      <c r="B136" s="1382"/>
      <c r="C136" s="1457"/>
      <c r="D136" s="1457"/>
      <c r="E136" s="1457"/>
      <c r="F136" s="1457"/>
      <c r="G136" s="1458"/>
      <c r="H136" s="1459"/>
      <c r="I136" s="1459"/>
      <c r="J136" s="1459"/>
      <c r="K136" s="1459"/>
      <c r="L136" s="1460"/>
    </row>
    <row r="137" spans="1:12">
      <c r="A137" s="1157" t="s">
        <v>89</v>
      </c>
      <c r="B137" s="1378" t="s">
        <v>21</v>
      </c>
      <c r="C137" s="1159">
        <v>21236.359594280751</v>
      </c>
      <c r="D137" s="1159">
        <v>21324.125897087619</v>
      </c>
      <c r="E137" s="1450">
        <v>21661.086786166368</v>
      </c>
      <c r="F137" s="1450">
        <v>21750.608415029372</v>
      </c>
      <c r="G137" s="1451">
        <v>-0.41158218269032582</v>
      </c>
      <c r="H137" s="1452">
        <v>338.57755102040812</v>
      </c>
      <c r="I137" s="1452">
        <v>-2.6258245756454115</v>
      </c>
      <c r="J137" s="1453">
        <v>38.028169014084504</v>
      </c>
      <c r="K137" s="1453">
        <v>2.3347230494341868</v>
      </c>
      <c r="L137" s="1454">
        <v>0.44365899296861233</v>
      </c>
    </row>
    <row r="138" spans="1:12">
      <c r="A138" s="1153" t="s">
        <v>89</v>
      </c>
      <c r="B138" s="1377" t="s">
        <v>22</v>
      </c>
      <c r="C138" s="1155">
        <v>19624.138235294118</v>
      </c>
      <c r="D138" s="1155">
        <v>21345.684313725491</v>
      </c>
      <c r="E138" s="1435">
        <v>20016.620999999999</v>
      </c>
      <c r="F138" s="1435">
        <v>21772.598000000002</v>
      </c>
      <c r="G138" s="1436">
        <v>-8.0650779479784749</v>
      </c>
      <c r="H138" s="1437">
        <v>313.60000000000002</v>
      </c>
      <c r="I138" s="1437">
        <v>3.5325189831627752</v>
      </c>
      <c r="J138" s="1448">
        <v>178.57142857142858</v>
      </c>
      <c r="K138" s="1448">
        <v>0.46456223942823111</v>
      </c>
      <c r="L138" s="1449">
        <v>0.27811930428373782</v>
      </c>
    </row>
    <row r="139" spans="1:12">
      <c r="A139" s="1153" t="s">
        <v>89</v>
      </c>
      <c r="B139" s="1377" t="s">
        <v>23</v>
      </c>
      <c r="C139" s="1155">
        <v>21489.705882352941</v>
      </c>
      <c r="D139" s="1155">
        <v>21409.496078431373</v>
      </c>
      <c r="E139" s="1435">
        <v>21919.5</v>
      </c>
      <c r="F139" s="1435">
        <v>21837.686000000002</v>
      </c>
      <c r="G139" s="1436">
        <v>0.37464592173364192</v>
      </c>
      <c r="H139" s="1437">
        <v>340.4</v>
      </c>
      <c r="I139" s="1437">
        <v>-2.4082568807339548</v>
      </c>
      <c r="J139" s="1448">
        <v>40.449438202247187</v>
      </c>
      <c r="K139" s="1448">
        <v>1.4889815366289458</v>
      </c>
      <c r="L139" s="1449">
        <v>0.30373716321038158</v>
      </c>
    </row>
    <row r="140" spans="1:12">
      <c r="A140" s="1153" t="s">
        <v>89</v>
      </c>
      <c r="B140" s="1377" t="s">
        <v>30</v>
      </c>
      <c r="C140" s="1155">
        <v>22008.171568627451</v>
      </c>
      <c r="D140" s="1155">
        <v>21129.569607843136</v>
      </c>
      <c r="E140" s="1435">
        <v>22448.334999999999</v>
      </c>
      <c r="F140" s="1435">
        <v>21552.161</v>
      </c>
      <c r="G140" s="1436">
        <v>4.1581630723712539</v>
      </c>
      <c r="H140" s="1437">
        <v>361.9</v>
      </c>
      <c r="I140" s="1437">
        <v>0.16606698034873121</v>
      </c>
      <c r="J140" s="1448">
        <v>-17.948717948717949</v>
      </c>
      <c r="K140" s="1448">
        <v>0.38117927337701013</v>
      </c>
      <c r="L140" s="1449">
        <v>-0.13819747452550685</v>
      </c>
    </row>
    <row r="141" spans="1:12">
      <c r="A141" s="1157" t="s">
        <v>89</v>
      </c>
      <c r="B141" s="1378" t="s">
        <v>24</v>
      </c>
      <c r="C141" s="1159">
        <v>20395.845333081328</v>
      </c>
      <c r="D141" s="1159">
        <v>20868.225115685131</v>
      </c>
      <c r="E141" s="1450">
        <v>20803.762239742955</v>
      </c>
      <c r="F141" s="1450">
        <v>21285.589617998834</v>
      </c>
      <c r="G141" s="1451">
        <v>-2.2636318133675362</v>
      </c>
      <c r="H141" s="1452">
        <v>311.22427350427347</v>
      </c>
      <c r="I141" s="1452">
        <v>-0.7397134161704757</v>
      </c>
      <c r="J141" s="1453">
        <v>-10.823170731707316</v>
      </c>
      <c r="K141" s="1453">
        <v>6.9684335914234659</v>
      </c>
      <c r="L141" s="1454">
        <v>-1.7677496553470764</v>
      </c>
    </row>
    <row r="142" spans="1:12">
      <c r="A142" s="1153" t="s">
        <v>89</v>
      </c>
      <c r="B142" s="1377" t="s">
        <v>25</v>
      </c>
      <c r="C142" s="1155">
        <v>18905.205882352941</v>
      </c>
      <c r="D142" s="1155">
        <v>20591.339215686276</v>
      </c>
      <c r="E142" s="1435">
        <v>19283.310000000001</v>
      </c>
      <c r="F142" s="1435">
        <v>21003.166000000001</v>
      </c>
      <c r="G142" s="1436">
        <v>-8.188555953897616</v>
      </c>
      <c r="H142" s="1437">
        <v>273.60000000000002</v>
      </c>
      <c r="I142" s="1437">
        <v>-5.8823529411764595</v>
      </c>
      <c r="J142" s="1448">
        <v>37.5</v>
      </c>
      <c r="K142" s="1448">
        <v>1.1792733770101251</v>
      </c>
      <c r="L142" s="1449">
        <v>0.22042399626701692</v>
      </c>
    </row>
    <row r="143" spans="1:12">
      <c r="A143" s="1153" t="s">
        <v>89</v>
      </c>
      <c r="B143" s="1377" t="s">
        <v>26</v>
      </c>
      <c r="C143" s="1155">
        <v>20570.036274509806</v>
      </c>
      <c r="D143" s="1155">
        <v>21045.107843137252</v>
      </c>
      <c r="E143" s="1435">
        <v>20981.437000000002</v>
      </c>
      <c r="F143" s="1435">
        <v>21466.01</v>
      </c>
      <c r="G143" s="1436">
        <v>-2.2573966936566077</v>
      </c>
      <c r="H143" s="1437">
        <v>311.2</v>
      </c>
      <c r="I143" s="1437">
        <v>0.646830530401035</v>
      </c>
      <c r="J143" s="1448">
        <v>-17.713004484304935</v>
      </c>
      <c r="K143" s="1448">
        <v>4.3716497915425849</v>
      </c>
      <c r="L143" s="1449">
        <v>-1.5678894280605586</v>
      </c>
    </row>
    <row r="144" spans="1:12">
      <c r="A144" s="1153" t="s">
        <v>89</v>
      </c>
      <c r="B144" s="1377" t="s">
        <v>31</v>
      </c>
      <c r="C144" s="1155">
        <v>20898.349019607842</v>
      </c>
      <c r="D144" s="1155">
        <v>20471.279411764706</v>
      </c>
      <c r="E144" s="1435">
        <v>21316.315999999999</v>
      </c>
      <c r="F144" s="1435">
        <v>20880.705000000002</v>
      </c>
      <c r="G144" s="1436">
        <v>2.0861891396866015</v>
      </c>
      <c r="H144" s="1437">
        <v>342.6</v>
      </c>
      <c r="I144" s="1437">
        <v>0.91310751104566201</v>
      </c>
      <c r="J144" s="1448">
        <v>-13.768115942028986</v>
      </c>
      <c r="K144" s="1448">
        <v>1.4175104228707565</v>
      </c>
      <c r="L144" s="1449">
        <v>-0.42028422355353423</v>
      </c>
    </row>
    <row r="145" spans="1:12">
      <c r="A145" s="1157" t="s">
        <v>89</v>
      </c>
      <c r="B145" s="1378" t="s">
        <v>27</v>
      </c>
      <c r="C145" s="1159">
        <v>19203.701263073566</v>
      </c>
      <c r="D145" s="1159">
        <v>19687.491501451317</v>
      </c>
      <c r="E145" s="1450">
        <v>19587.775288335037</v>
      </c>
      <c r="F145" s="1450">
        <v>20081.241331480345</v>
      </c>
      <c r="G145" s="1451">
        <v>-2.4573483033228967</v>
      </c>
      <c r="H145" s="1452">
        <v>273.19553571428571</v>
      </c>
      <c r="I145" s="1452">
        <v>-0.20366074454843669</v>
      </c>
      <c r="J145" s="1453">
        <v>-11.462450592885375</v>
      </c>
      <c r="K145" s="1453">
        <v>10.673019654556283</v>
      </c>
      <c r="L145" s="1454">
        <v>-2.8041410858885154</v>
      </c>
    </row>
    <row r="146" spans="1:12">
      <c r="A146" s="1153" t="s">
        <v>89</v>
      </c>
      <c r="B146" s="1377" t="s">
        <v>28</v>
      </c>
      <c r="C146" s="1155">
        <v>17981.296078431373</v>
      </c>
      <c r="D146" s="1155">
        <v>18497.3</v>
      </c>
      <c r="E146" s="1435">
        <v>18340.921999999999</v>
      </c>
      <c r="F146" s="1435">
        <v>18867.245999999999</v>
      </c>
      <c r="G146" s="1436">
        <v>-2.7896175202252649</v>
      </c>
      <c r="H146" s="1437">
        <v>239.6</v>
      </c>
      <c r="I146" s="1437">
        <v>1.0544074230282581</v>
      </c>
      <c r="J146" s="1448">
        <v>-3.8095238095238098</v>
      </c>
      <c r="K146" s="1448">
        <v>3.6092912447885643</v>
      </c>
      <c r="L146" s="1449">
        <v>-0.58567479596253502</v>
      </c>
    </row>
    <row r="147" spans="1:12">
      <c r="A147" s="1153" t="s">
        <v>89</v>
      </c>
      <c r="B147" s="1377" t="s">
        <v>29</v>
      </c>
      <c r="C147" s="1155">
        <v>19792.26862745098</v>
      </c>
      <c r="D147" s="1155">
        <v>20188.729411764707</v>
      </c>
      <c r="E147" s="1435">
        <v>20188.114000000001</v>
      </c>
      <c r="F147" s="1435">
        <v>20592.504000000001</v>
      </c>
      <c r="G147" s="1436">
        <v>-1.9637728369507632</v>
      </c>
      <c r="H147" s="1437">
        <v>287.10000000000002</v>
      </c>
      <c r="I147" s="1437">
        <v>0.66619915848528544</v>
      </c>
      <c r="J147" s="1437">
        <v>-12.541254125412541</v>
      </c>
      <c r="K147" s="1437">
        <v>6.3132817153067302</v>
      </c>
      <c r="L147" s="1438">
        <v>-1.7570339059477655</v>
      </c>
    </row>
    <row r="148" spans="1:12" ht="15.75" thickBot="1">
      <c r="A148" s="1385" t="s">
        <v>89</v>
      </c>
      <c r="B148" s="1386" t="s">
        <v>32</v>
      </c>
      <c r="C148" s="1156">
        <v>19163.229411764703</v>
      </c>
      <c r="D148" s="1156">
        <v>19764.438235294117</v>
      </c>
      <c r="E148" s="1439">
        <v>19546.493999999999</v>
      </c>
      <c r="F148" s="1439">
        <v>20159.726999999999</v>
      </c>
      <c r="G148" s="1440">
        <v>-3.0418715491534196</v>
      </c>
      <c r="H148" s="1441">
        <v>317.8</v>
      </c>
      <c r="I148" s="1441">
        <v>-2.0345252774352547</v>
      </c>
      <c r="J148" s="1441">
        <v>-30.76923076923077</v>
      </c>
      <c r="K148" s="1441">
        <v>0.75044669446098866</v>
      </c>
      <c r="L148" s="1442">
        <v>-0.46143238397821751</v>
      </c>
    </row>
    <row r="149" spans="1:12">
      <c r="G149" s="1364"/>
      <c r="H149" s="1364"/>
      <c r="I149" s="1364"/>
      <c r="J149" s="1364"/>
      <c r="K149" s="1364"/>
      <c r="L149" s="1364"/>
    </row>
    <row r="150" spans="1:12" ht="15.75" thickBot="1">
      <c r="G150" s="1364"/>
      <c r="H150" s="1364"/>
      <c r="I150" s="1364"/>
      <c r="J150" s="1364"/>
      <c r="K150" s="1364"/>
      <c r="L150" s="1467"/>
    </row>
    <row r="151" spans="1:12" ht="15.75" thickBot="1">
      <c r="A151" s="1387" t="s">
        <v>271</v>
      </c>
      <c r="B151" s="1388"/>
      <c r="C151" s="1388"/>
      <c r="D151" s="1388"/>
      <c r="E151" s="1388"/>
      <c r="F151" s="1388"/>
      <c r="G151" s="1468"/>
      <c r="H151" s="1468"/>
      <c r="I151" s="1468"/>
      <c r="J151" s="1468"/>
      <c r="K151" s="1468"/>
      <c r="L151" s="1469"/>
    </row>
    <row r="152" spans="1:12">
      <c r="A152" s="1390"/>
      <c r="B152" s="1391"/>
      <c r="C152" s="1006" t="s">
        <v>5</v>
      </c>
      <c r="D152" s="1006" t="s">
        <v>5</v>
      </c>
      <c r="E152" s="1006"/>
      <c r="F152" s="1006"/>
      <c r="G152" s="1392"/>
      <c r="H152" s="1614" t="s">
        <v>6</v>
      </c>
      <c r="I152" s="1615"/>
      <c r="J152" s="1393" t="s">
        <v>7</v>
      </c>
      <c r="K152" s="1394" t="s">
        <v>8</v>
      </c>
      <c r="L152" s="1395"/>
    </row>
    <row r="153" spans="1:12">
      <c r="A153" s="1396" t="s">
        <v>9</v>
      </c>
      <c r="B153" s="1397" t="s">
        <v>10</v>
      </c>
      <c r="C153" s="1398" t="s">
        <v>36</v>
      </c>
      <c r="D153" s="1398" t="s">
        <v>36</v>
      </c>
      <c r="E153" s="1399" t="s">
        <v>37</v>
      </c>
      <c r="F153" s="1400"/>
      <c r="G153" s="1401"/>
      <c r="H153" s="1616" t="s">
        <v>11</v>
      </c>
      <c r="I153" s="1617"/>
      <c r="J153" s="1402" t="s">
        <v>12</v>
      </c>
      <c r="K153" s="1403" t="s">
        <v>13</v>
      </c>
      <c r="L153" s="1404"/>
    </row>
    <row r="154" spans="1:12" ht="45.75" thickBot="1">
      <c r="A154" s="1405" t="s">
        <v>14</v>
      </c>
      <c r="B154" s="1406" t="s">
        <v>15</v>
      </c>
      <c r="C154" s="1151" t="s">
        <v>530</v>
      </c>
      <c r="D154" s="1152" t="s">
        <v>529</v>
      </c>
      <c r="E154" s="1407" t="s">
        <v>530</v>
      </c>
      <c r="F154" s="1408" t="s">
        <v>529</v>
      </c>
      <c r="G154" s="1409" t="s">
        <v>16</v>
      </c>
      <c r="H154" s="1410" t="s">
        <v>530</v>
      </c>
      <c r="I154" s="1411" t="s">
        <v>16</v>
      </c>
      <c r="J154" s="1412" t="s">
        <v>16</v>
      </c>
      <c r="K154" s="1413" t="s">
        <v>530</v>
      </c>
      <c r="L154" s="1414" t="s">
        <v>17</v>
      </c>
    </row>
    <row r="155" spans="1:12" ht="15.75" thickBot="1">
      <c r="A155" s="1365" t="s">
        <v>18</v>
      </c>
      <c r="B155" s="1366" t="s">
        <v>19</v>
      </c>
      <c r="C155" s="1415">
        <v>18351.005691435541</v>
      </c>
      <c r="D155" s="1415">
        <v>18272.726293940668</v>
      </c>
      <c r="E155" s="1416">
        <v>18718.025805264253</v>
      </c>
      <c r="F155" s="1417">
        <v>18638.180819819481</v>
      </c>
      <c r="G155" s="1418">
        <v>0.42839473560566665</v>
      </c>
      <c r="H155" s="1419">
        <v>312.96774997034754</v>
      </c>
      <c r="I155" s="1419">
        <v>1.5555324103347583</v>
      </c>
      <c r="J155" s="1420">
        <v>21.764875794338533</v>
      </c>
      <c r="K155" s="1419">
        <v>100</v>
      </c>
      <c r="L155" s="1421" t="s">
        <v>19</v>
      </c>
    </row>
    <row r="156" spans="1:12" ht="15.75" thickBot="1">
      <c r="A156" s="1367"/>
      <c r="B156" s="1368"/>
      <c r="C156" s="1422"/>
      <c r="D156" s="1422"/>
      <c r="E156" s="1422"/>
      <c r="F156" s="1422"/>
      <c r="G156" s="1423"/>
      <c r="H156" s="1420"/>
      <c r="I156" s="1420"/>
      <c r="J156" s="1420"/>
      <c r="K156" s="1420"/>
      <c r="L156" s="1424"/>
    </row>
    <row r="157" spans="1:12">
      <c r="A157" s="1369" t="s">
        <v>80</v>
      </c>
      <c r="B157" s="1370" t="s">
        <v>19</v>
      </c>
      <c r="C157" s="1425">
        <v>18455.762991718424</v>
      </c>
      <c r="D157" s="1425">
        <v>18835.565309747086</v>
      </c>
      <c r="E157" s="1426">
        <v>18824.878251552793</v>
      </c>
      <c r="F157" s="1426">
        <v>19212.276615942028</v>
      </c>
      <c r="G157" s="1427">
        <v>-2.0164105073720338</v>
      </c>
      <c r="H157" s="1428">
        <v>230.00714285714284</v>
      </c>
      <c r="I157" s="1428">
        <v>16.67874483658235</v>
      </c>
      <c r="J157" s="1428">
        <v>0</v>
      </c>
      <c r="K157" s="1428">
        <v>0.1660538488909975</v>
      </c>
      <c r="L157" s="1429">
        <v>-3.6141413962844204E-2</v>
      </c>
    </row>
    <row r="158" spans="1:12">
      <c r="A158" s="1153" t="s">
        <v>81</v>
      </c>
      <c r="B158" s="1371" t="s">
        <v>19</v>
      </c>
      <c r="C158" s="1430">
        <v>20306.753087357851</v>
      </c>
      <c r="D158" s="1430">
        <v>19841.056814551237</v>
      </c>
      <c r="E158" s="1431">
        <v>20712.888149105009</v>
      </c>
      <c r="F158" s="1431">
        <v>20237.877950842263</v>
      </c>
      <c r="G158" s="1432">
        <v>2.347134415063397</v>
      </c>
      <c r="H158" s="1433">
        <v>356.2678357570573</v>
      </c>
      <c r="I158" s="1433">
        <v>3.2668266465348457</v>
      </c>
      <c r="J158" s="1433">
        <v>18.259989883662115</v>
      </c>
      <c r="K158" s="1433">
        <v>27.730992764796586</v>
      </c>
      <c r="L158" s="1434">
        <v>-0.82186685392091618</v>
      </c>
    </row>
    <row r="159" spans="1:12">
      <c r="A159" s="1154" t="s">
        <v>82</v>
      </c>
      <c r="B159" s="1372" t="s">
        <v>19</v>
      </c>
      <c r="C159" s="1155">
        <v>20102.111071967247</v>
      </c>
      <c r="D159" s="1155">
        <v>19844.642658483637</v>
      </c>
      <c r="E159" s="1435">
        <v>20504.153293406591</v>
      </c>
      <c r="F159" s="1435">
        <v>20241.53551165331</v>
      </c>
      <c r="G159" s="1436">
        <v>1.297420255504274</v>
      </c>
      <c r="H159" s="1437">
        <v>377.6004149377593</v>
      </c>
      <c r="I159" s="1437">
        <v>2.3107607548475544</v>
      </c>
      <c r="J159" s="1437">
        <v>29.56989247311828</v>
      </c>
      <c r="K159" s="1437">
        <v>5.7169967975329143</v>
      </c>
      <c r="L159" s="1438">
        <v>0.34437981313083466</v>
      </c>
    </row>
    <row r="160" spans="1:12">
      <c r="A160" s="1154" t="s">
        <v>83</v>
      </c>
      <c r="B160" s="1372" t="s">
        <v>19</v>
      </c>
      <c r="C160" s="1155" t="s">
        <v>200</v>
      </c>
      <c r="D160" s="1155" t="s">
        <v>200</v>
      </c>
      <c r="E160" s="1435" t="s">
        <v>200</v>
      </c>
      <c r="F160" s="1435" t="s">
        <v>200</v>
      </c>
      <c r="G160" s="1436" t="s">
        <v>73</v>
      </c>
      <c r="H160" s="1437" t="s">
        <v>200</v>
      </c>
      <c r="I160" s="1437" t="s">
        <v>73</v>
      </c>
      <c r="J160" s="1437" t="s">
        <v>73</v>
      </c>
      <c r="K160" s="1437">
        <v>1.1149329854109833</v>
      </c>
      <c r="L160" s="1438" t="s">
        <v>73</v>
      </c>
    </row>
    <row r="161" spans="1:12">
      <c r="A161" s="1154" t="s">
        <v>71</v>
      </c>
      <c r="B161" s="1372" t="s">
        <v>19</v>
      </c>
      <c r="C161" s="1155">
        <v>15255.109624004213</v>
      </c>
      <c r="D161" s="1155">
        <v>15294.967526640403</v>
      </c>
      <c r="E161" s="1435">
        <v>15560.211816484298</v>
      </c>
      <c r="F161" s="1435">
        <v>15600.866877173212</v>
      </c>
      <c r="G161" s="1436">
        <v>-0.26059488238053957</v>
      </c>
      <c r="H161" s="1437">
        <v>287.24034797017401</v>
      </c>
      <c r="I161" s="1437">
        <v>-0.59600128973877287</v>
      </c>
      <c r="J161" s="1437">
        <v>32.491767288693744</v>
      </c>
      <c r="K161" s="1437">
        <v>42.948641916735859</v>
      </c>
      <c r="L161" s="1438">
        <v>3.4772381039108993</v>
      </c>
    </row>
    <row r="162" spans="1:12" ht="15.75" thickBot="1">
      <c r="A162" s="1373" t="s">
        <v>84</v>
      </c>
      <c r="B162" s="1374" t="s">
        <v>19</v>
      </c>
      <c r="C162" s="1156">
        <v>20542.389848588798</v>
      </c>
      <c r="D162" s="1156">
        <v>20312.144839363315</v>
      </c>
      <c r="E162" s="1439">
        <v>20953.237645560574</v>
      </c>
      <c r="F162" s="1439">
        <v>20718.38773615058</v>
      </c>
      <c r="G162" s="1440">
        <v>1.1335337112173762</v>
      </c>
      <c r="H162" s="1441">
        <v>290.19527098831031</v>
      </c>
      <c r="I162" s="1441">
        <v>1.9087080678682113</v>
      </c>
      <c r="J162" s="1441">
        <v>4.3237250554323721</v>
      </c>
      <c r="K162" s="1441">
        <v>22.322381686632664</v>
      </c>
      <c r="L162" s="1442">
        <v>-3.731922183962368</v>
      </c>
    </row>
    <row r="163" spans="1:12" ht="15.75" thickBot="1">
      <c r="A163" s="1367"/>
      <c r="B163" s="1375"/>
      <c r="C163" s="1422"/>
      <c r="D163" s="1422"/>
      <c r="E163" s="1422"/>
      <c r="F163" s="1422"/>
      <c r="G163" s="1423"/>
      <c r="H163" s="1420"/>
      <c r="I163" s="1420"/>
      <c r="J163" s="1420"/>
      <c r="K163" s="1420"/>
      <c r="L163" s="1424"/>
    </row>
    <row r="164" spans="1:12">
      <c r="A164" s="1157" t="s">
        <v>85</v>
      </c>
      <c r="B164" s="1376" t="s">
        <v>21</v>
      </c>
      <c r="C164" s="1158" t="s">
        <v>73</v>
      </c>
      <c r="D164" s="1158" t="s">
        <v>73</v>
      </c>
      <c r="E164" s="1443" t="s">
        <v>73</v>
      </c>
      <c r="F164" s="1443" t="s">
        <v>73</v>
      </c>
      <c r="G164" s="1444" t="s">
        <v>73</v>
      </c>
      <c r="H164" s="1445" t="s">
        <v>73</v>
      </c>
      <c r="I164" s="1445" t="s">
        <v>73</v>
      </c>
      <c r="J164" s="1446" t="s">
        <v>73</v>
      </c>
      <c r="K164" s="1446" t="s">
        <v>73</v>
      </c>
      <c r="L164" s="1447" t="s">
        <v>73</v>
      </c>
    </row>
    <row r="165" spans="1:12">
      <c r="A165" s="1153" t="s">
        <v>85</v>
      </c>
      <c r="B165" s="1377" t="s">
        <v>22</v>
      </c>
      <c r="C165" s="1155" t="s">
        <v>73</v>
      </c>
      <c r="D165" s="1155" t="s">
        <v>73</v>
      </c>
      <c r="E165" s="1435" t="s">
        <v>73</v>
      </c>
      <c r="F165" s="1435" t="s">
        <v>73</v>
      </c>
      <c r="G165" s="1436" t="s">
        <v>73</v>
      </c>
      <c r="H165" s="1437" t="s">
        <v>73</v>
      </c>
      <c r="I165" s="1437" t="s">
        <v>73</v>
      </c>
      <c r="J165" s="1448" t="s">
        <v>73</v>
      </c>
      <c r="K165" s="1448" t="s">
        <v>73</v>
      </c>
      <c r="L165" s="1449" t="s">
        <v>73</v>
      </c>
    </row>
    <row r="166" spans="1:12">
      <c r="A166" s="1153" t="s">
        <v>85</v>
      </c>
      <c r="B166" s="1377" t="s">
        <v>23</v>
      </c>
      <c r="C166" s="1155" t="s">
        <v>73</v>
      </c>
      <c r="D166" s="1155" t="s">
        <v>73</v>
      </c>
      <c r="E166" s="1435" t="s">
        <v>73</v>
      </c>
      <c r="F166" s="1435" t="s">
        <v>73</v>
      </c>
      <c r="G166" s="1436" t="s">
        <v>73</v>
      </c>
      <c r="H166" s="1437" t="s">
        <v>73</v>
      </c>
      <c r="I166" s="1437" t="s">
        <v>73</v>
      </c>
      <c r="J166" s="1448" t="s">
        <v>73</v>
      </c>
      <c r="K166" s="1448" t="s">
        <v>73</v>
      </c>
      <c r="L166" s="1449" t="s">
        <v>73</v>
      </c>
    </row>
    <row r="167" spans="1:12">
      <c r="A167" s="1157" t="s">
        <v>85</v>
      </c>
      <c r="B167" s="1378" t="s">
        <v>24</v>
      </c>
      <c r="C167" s="1159" t="s">
        <v>200</v>
      </c>
      <c r="D167" s="1159" t="s">
        <v>200</v>
      </c>
      <c r="E167" s="1450" t="s">
        <v>200</v>
      </c>
      <c r="F167" s="1450" t="s">
        <v>200</v>
      </c>
      <c r="G167" s="1451" t="s">
        <v>73</v>
      </c>
      <c r="H167" s="1452" t="s">
        <v>200</v>
      </c>
      <c r="I167" s="1452" t="s">
        <v>73</v>
      </c>
      <c r="J167" s="1453" t="s">
        <v>73</v>
      </c>
      <c r="K167" s="1453">
        <v>1.1860989206499821E-2</v>
      </c>
      <c r="L167" s="1454" t="s">
        <v>73</v>
      </c>
    </row>
    <row r="168" spans="1:12">
      <c r="A168" s="1153" t="s">
        <v>85</v>
      </c>
      <c r="B168" s="1377" t="s">
        <v>25</v>
      </c>
      <c r="C168" s="1155" t="s">
        <v>200</v>
      </c>
      <c r="D168" s="1155" t="s">
        <v>200</v>
      </c>
      <c r="E168" s="1435" t="s">
        <v>200</v>
      </c>
      <c r="F168" s="1435" t="s">
        <v>200</v>
      </c>
      <c r="G168" s="1436" t="s">
        <v>73</v>
      </c>
      <c r="H168" s="1437" t="s">
        <v>200</v>
      </c>
      <c r="I168" s="1437" t="s">
        <v>73</v>
      </c>
      <c r="J168" s="1448" t="s">
        <v>73</v>
      </c>
      <c r="K168" s="1448">
        <v>1.1860989206499821E-2</v>
      </c>
      <c r="L168" s="1449" t="s">
        <v>73</v>
      </c>
    </row>
    <row r="169" spans="1:12">
      <c r="A169" s="1153" t="s">
        <v>85</v>
      </c>
      <c r="B169" s="1377" t="s">
        <v>26</v>
      </c>
      <c r="C169" s="1155" t="s">
        <v>73</v>
      </c>
      <c r="D169" s="1155" t="s">
        <v>73</v>
      </c>
      <c r="E169" s="1435" t="s">
        <v>73</v>
      </c>
      <c r="F169" s="1435" t="s">
        <v>73</v>
      </c>
      <c r="G169" s="1436" t="s">
        <v>73</v>
      </c>
      <c r="H169" s="1437" t="s">
        <v>73</v>
      </c>
      <c r="I169" s="1437" t="s">
        <v>73</v>
      </c>
      <c r="J169" s="1448" t="s">
        <v>73</v>
      </c>
      <c r="K169" s="1448" t="s">
        <v>73</v>
      </c>
      <c r="L169" s="1449" t="s">
        <v>73</v>
      </c>
    </row>
    <row r="170" spans="1:12">
      <c r="A170" s="1157" t="s">
        <v>85</v>
      </c>
      <c r="B170" s="1378" t="s">
        <v>27</v>
      </c>
      <c r="C170" s="1159">
        <v>18598.002678864184</v>
      </c>
      <c r="D170" s="1159">
        <v>18920.150519461517</v>
      </c>
      <c r="E170" s="1450">
        <v>18969.962732441469</v>
      </c>
      <c r="F170" s="1450">
        <v>19298.553529850746</v>
      </c>
      <c r="G170" s="1451">
        <v>-1.7026706011982564</v>
      </c>
      <c r="H170" s="1452">
        <v>230.00769230769231</v>
      </c>
      <c r="I170" s="1452">
        <v>11.579222330024628</v>
      </c>
      <c r="J170" s="1453">
        <v>0</v>
      </c>
      <c r="K170" s="1453">
        <v>0.15419285968449767</v>
      </c>
      <c r="L170" s="1454">
        <v>-3.355988439406965E-2</v>
      </c>
    </row>
    <row r="171" spans="1:12">
      <c r="A171" s="1153" t="s">
        <v>85</v>
      </c>
      <c r="B171" s="1377" t="s">
        <v>28</v>
      </c>
      <c r="C171" s="1155">
        <v>18774.273529411763</v>
      </c>
      <c r="D171" s="1155">
        <v>18478.413725490194</v>
      </c>
      <c r="E171" s="1435">
        <v>19149.758999999998</v>
      </c>
      <c r="F171" s="1435">
        <v>18847.982</v>
      </c>
      <c r="G171" s="1436">
        <v>1.6011104000417564</v>
      </c>
      <c r="H171" s="1437">
        <v>237</v>
      </c>
      <c r="I171" s="1437">
        <v>23.309053069719049</v>
      </c>
      <c r="J171" s="1448">
        <v>11.111111111111111</v>
      </c>
      <c r="K171" s="1448">
        <v>0.11860989206499822</v>
      </c>
      <c r="L171" s="1449">
        <v>-1.1372776912471461E-2</v>
      </c>
    </row>
    <row r="172" spans="1:12" ht="15.75" thickBot="1">
      <c r="A172" s="1379" t="s">
        <v>85</v>
      </c>
      <c r="B172" s="1380" t="s">
        <v>29</v>
      </c>
      <c r="C172" s="1160" t="s">
        <v>200</v>
      </c>
      <c r="D172" s="1160" t="s">
        <v>200</v>
      </c>
      <c r="E172" s="1455" t="s">
        <v>200</v>
      </c>
      <c r="F172" s="1455" t="s">
        <v>200</v>
      </c>
      <c r="G172" s="1456" t="s">
        <v>73</v>
      </c>
      <c r="H172" s="1448" t="s">
        <v>200</v>
      </c>
      <c r="I172" s="1448" t="s">
        <v>73</v>
      </c>
      <c r="J172" s="1448" t="s">
        <v>73</v>
      </c>
      <c r="K172" s="1448">
        <v>3.5582967619499466E-2</v>
      </c>
      <c r="L172" s="1449" t="s">
        <v>73</v>
      </c>
    </row>
    <row r="173" spans="1:12" ht="15.75" thickBot="1">
      <c r="A173" s="1367"/>
      <c r="B173" s="1375"/>
      <c r="C173" s="1422"/>
      <c r="D173" s="1422"/>
      <c r="E173" s="1422"/>
      <c r="F173" s="1422"/>
      <c r="G173" s="1423"/>
      <c r="H173" s="1420"/>
      <c r="I173" s="1420"/>
      <c r="J173" s="1420"/>
      <c r="K173" s="1420"/>
      <c r="L173" s="1424"/>
    </row>
    <row r="174" spans="1:12">
      <c r="A174" s="1157" t="s">
        <v>86</v>
      </c>
      <c r="B174" s="1376" t="s">
        <v>21</v>
      </c>
      <c r="C174" s="1158">
        <v>21254.793358691852</v>
      </c>
      <c r="D174" s="1158">
        <v>20853.94228818436</v>
      </c>
      <c r="E174" s="1443">
        <v>21679.889225865689</v>
      </c>
      <c r="F174" s="1443">
        <v>21271.021133948048</v>
      </c>
      <c r="G174" s="1444">
        <v>1.9221836570182171</v>
      </c>
      <c r="H174" s="1445">
        <v>415.88181818181818</v>
      </c>
      <c r="I174" s="1445">
        <v>0.20592813419105424</v>
      </c>
      <c r="J174" s="1446">
        <v>126.33744855967078</v>
      </c>
      <c r="K174" s="1446">
        <v>6.5235440635749011</v>
      </c>
      <c r="L174" s="1447">
        <v>3.0140120011832199</v>
      </c>
    </row>
    <row r="175" spans="1:12">
      <c r="A175" s="1153" t="s">
        <v>86</v>
      </c>
      <c r="B175" s="1377" t="s">
        <v>22</v>
      </c>
      <c r="C175" s="1155">
        <v>21408.928431372547</v>
      </c>
      <c r="D175" s="1155">
        <v>21040.826470588236</v>
      </c>
      <c r="E175" s="1435">
        <v>21837.107</v>
      </c>
      <c r="F175" s="1435">
        <v>21461.643</v>
      </c>
      <c r="G175" s="1436">
        <v>1.74946531353634</v>
      </c>
      <c r="H175" s="1437">
        <v>414.3</v>
      </c>
      <c r="I175" s="1437">
        <v>0.63152781151324333</v>
      </c>
      <c r="J175" s="1448">
        <v>171.08433734939757</v>
      </c>
      <c r="K175" s="1448">
        <v>5.3374451429249206</v>
      </c>
      <c r="L175" s="1449">
        <v>2.9399870262293688</v>
      </c>
    </row>
    <row r="176" spans="1:12">
      <c r="A176" s="1153" t="s">
        <v>86</v>
      </c>
      <c r="B176" s="1377" t="s">
        <v>23</v>
      </c>
      <c r="C176" s="1155">
        <v>20575.50588235294</v>
      </c>
      <c r="D176" s="1155">
        <v>20461.03137254902</v>
      </c>
      <c r="E176" s="1435">
        <v>20987.016</v>
      </c>
      <c r="F176" s="1435">
        <v>20870.252</v>
      </c>
      <c r="G176" s="1436">
        <v>0.5594757552520172</v>
      </c>
      <c r="H176" s="1437">
        <v>423</v>
      </c>
      <c r="I176" s="1437">
        <v>0.18948365703458345</v>
      </c>
      <c r="J176" s="1448">
        <v>29.870129870129869</v>
      </c>
      <c r="K176" s="1448">
        <v>1.1860989206499821</v>
      </c>
      <c r="L176" s="1449">
        <v>7.4024974953852629E-2</v>
      </c>
    </row>
    <row r="177" spans="1:12">
      <c r="A177" s="1157" t="s">
        <v>86</v>
      </c>
      <c r="B177" s="1378" t="s">
        <v>24</v>
      </c>
      <c r="C177" s="1159">
        <v>20563.248816864292</v>
      </c>
      <c r="D177" s="1159">
        <v>20258.901664441841</v>
      </c>
      <c r="E177" s="1450">
        <v>20974.513793201579</v>
      </c>
      <c r="F177" s="1450">
        <v>20664.079697730678</v>
      </c>
      <c r="G177" s="1451">
        <v>1.50228851229698</v>
      </c>
      <c r="H177" s="1452">
        <v>365.57341040462427</v>
      </c>
      <c r="I177" s="1452">
        <v>-0.94683041901431098</v>
      </c>
      <c r="J177" s="1453">
        <v>23.571428571428569</v>
      </c>
      <c r="K177" s="1453">
        <v>8.207804530897878</v>
      </c>
      <c r="L177" s="1454">
        <v>0.11999401674420973</v>
      </c>
    </row>
    <row r="178" spans="1:12">
      <c r="A178" s="1153" t="s">
        <v>86</v>
      </c>
      <c r="B178" s="1377" t="s">
        <v>25</v>
      </c>
      <c r="C178" s="1155">
        <v>20646.907843137255</v>
      </c>
      <c r="D178" s="1155">
        <v>20179.219607843137</v>
      </c>
      <c r="E178" s="1435">
        <v>21059.846000000001</v>
      </c>
      <c r="F178" s="1435">
        <v>20582.804</v>
      </c>
      <c r="G178" s="1436">
        <v>2.3176725581218252</v>
      </c>
      <c r="H178" s="1437">
        <v>358.7</v>
      </c>
      <c r="I178" s="1437">
        <v>-0.74709463198671522</v>
      </c>
      <c r="J178" s="1448">
        <v>31.437125748502993</v>
      </c>
      <c r="K178" s="1448">
        <v>5.2069742616534223</v>
      </c>
      <c r="L178" s="1449">
        <v>0.38317299071176958</v>
      </c>
    </row>
    <row r="179" spans="1:12">
      <c r="A179" s="1153" t="s">
        <v>86</v>
      </c>
      <c r="B179" s="1377" t="s">
        <v>26</v>
      </c>
      <c r="C179" s="1155">
        <v>20425.323529411766</v>
      </c>
      <c r="D179" s="1155">
        <v>20370.773529411763</v>
      </c>
      <c r="E179" s="1435">
        <v>20833.830000000002</v>
      </c>
      <c r="F179" s="1435">
        <v>20778.188999999998</v>
      </c>
      <c r="G179" s="1436">
        <v>0.26778560922707589</v>
      </c>
      <c r="H179" s="1437">
        <v>377.5</v>
      </c>
      <c r="I179" s="1437">
        <v>-0.76235541535225482</v>
      </c>
      <c r="J179" s="1448">
        <v>11.946902654867257</v>
      </c>
      <c r="K179" s="1448">
        <v>3.0008302692444548</v>
      </c>
      <c r="L179" s="1449">
        <v>-0.26317897396756118</v>
      </c>
    </row>
    <row r="180" spans="1:12">
      <c r="A180" s="1157" t="s">
        <v>86</v>
      </c>
      <c r="B180" s="1378" t="s">
        <v>27</v>
      </c>
      <c r="C180" s="1159">
        <v>19504.677100383782</v>
      </c>
      <c r="D180" s="1159">
        <v>19337.757946552716</v>
      </c>
      <c r="E180" s="1450">
        <v>19894.770642391457</v>
      </c>
      <c r="F180" s="1450">
        <v>19724.513105483769</v>
      </c>
      <c r="G180" s="1451">
        <v>0.86317738743245798</v>
      </c>
      <c r="H180" s="1452">
        <v>320.47664233576643</v>
      </c>
      <c r="I180" s="1452">
        <v>0.45640594595302991</v>
      </c>
      <c r="J180" s="1453">
        <v>-6.6439522998296416</v>
      </c>
      <c r="K180" s="1453">
        <v>12.999644170323805</v>
      </c>
      <c r="L180" s="1454">
        <v>-3.9558728718483493</v>
      </c>
    </row>
    <row r="181" spans="1:12">
      <c r="A181" s="1153" t="s">
        <v>86</v>
      </c>
      <c r="B181" s="1377" t="s">
        <v>28</v>
      </c>
      <c r="C181" s="1155">
        <v>19396.863725490195</v>
      </c>
      <c r="D181" s="1155">
        <v>19283.98823529412</v>
      </c>
      <c r="E181" s="1435">
        <v>19784.800999999999</v>
      </c>
      <c r="F181" s="1435">
        <v>19669.668000000001</v>
      </c>
      <c r="G181" s="1436">
        <v>0.58533270617479649</v>
      </c>
      <c r="H181" s="1437">
        <v>308.3</v>
      </c>
      <c r="I181" s="1437">
        <v>-0.96370061034371979</v>
      </c>
      <c r="J181" s="1448">
        <v>-13.779527559055119</v>
      </c>
      <c r="K181" s="1448">
        <v>7.7926699086703826</v>
      </c>
      <c r="L181" s="1449">
        <v>-3.2125293980887166</v>
      </c>
    </row>
    <row r="182" spans="1:12" ht="15.75" thickBot="1">
      <c r="A182" s="1379" t="s">
        <v>86</v>
      </c>
      <c r="B182" s="1380" t="s">
        <v>29</v>
      </c>
      <c r="C182" s="1160">
        <v>19651.550980392156</v>
      </c>
      <c r="D182" s="1160">
        <v>19430.642156862745</v>
      </c>
      <c r="E182" s="1455">
        <v>20044.581999999999</v>
      </c>
      <c r="F182" s="1455">
        <v>19819.255000000001</v>
      </c>
      <c r="G182" s="1456">
        <v>1.136909535701506</v>
      </c>
      <c r="H182" s="1448">
        <v>338.7</v>
      </c>
      <c r="I182" s="1448">
        <v>1.6201620162016133</v>
      </c>
      <c r="J182" s="1448">
        <v>6.5533980582524274</v>
      </c>
      <c r="K182" s="1448">
        <v>5.2069742616534223</v>
      </c>
      <c r="L182" s="1449">
        <v>-0.74334347375963361</v>
      </c>
    </row>
    <row r="183" spans="1:12" ht="15.75" thickBot="1">
      <c r="A183" s="1381"/>
      <c r="B183" s="1382"/>
      <c r="C183" s="1457"/>
      <c r="D183" s="1457"/>
      <c r="E183" s="1457"/>
      <c r="F183" s="1457"/>
      <c r="G183" s="1458"/>
      <c r="H183" s="1459"/>
      <c r="I183" s="1459"/>
      <c r="J183" s="1459"/>
      <c r="K183" s="1459"/>
      <c r="L183" s="1460"/>
    </row>
    <row r="184" spans="1:12">
      <c r="A184" s="1153" t="s">
        <v>87</v>
      </c>
      <c r="B184" s="1383" t="s">
        <v>26</v>
      </c>
      <c r="C184" s="1461">
        <v>20631.28137254902</v>
      </c>
      <c r="D184" s="1461">
        <v>20319.577450980392</v>
      </c>
      <c r="E184" s="1462">
        <v>21043.906999999999</v>
      </c>
      <c r="F184" s="1462">
        <v>20725.969000000001</v>
      </c>
      <c r="G184" s="1463">
        <v>1.534007891259503</v>
      </c>
      <c r="H184" s="1464">
        <v>409.6</v>
      </c>
      <c r="I184" s="1464">
        <v>2.0682780961873934</v>
      </c>
      <c r="J184" s="1464">
        <v>35.593220338983052</v>
      </c>
      <c r="K184" s="1464">
        <v>1.8977582730399716</v>
      </c>
      <c r="L184" s="1465">
        <v>0.19354105755759154</v>
      </c>
    </row>
    <row r="185" spans="1:12" ht="15.75" thickBot="1">
      <c r="A185" s="1379" t="s">
        <v>87</v>
      </c>
      <c r="B185" s="1380" t="s">
        <v>29</v>
      </c>
      <c r="C185" s="1160">
        <v>19804.310784313726</v>
      </c>
      <c r="D185" s="1160">
        <v>19594.635294117645</v>
      </c>
      <c r="E185" s="1455">
        <v>20200.397000000001</v>
      </c>
      <c r="F185" s="1455">
        <v>19986.527999999998</v>
      </c>
      <c r="G185" s="1456">
        <v>1.0700657963204134</v>
      </c>
      <c r="H185" s="1448">
        <v>361.7</v>
      </c>
      <c r="I185" s="1448">
        <v>2.1462863597853614</v>
      </c>
      <c r="J185" s="1448">
        <v>26.771653543307089</v>
      </c>
      <c r="K185" s="1448">
        <v>3.8192385244929428</v>
      </c>
      <c r="L185" s="1449">
        <v>0.15083875557324333</v>
      </c>
    </row>
    <row r="186" spans="1:12" ht="15.75" thickBot="1">
      <c r="A186" s="1381"/>
      <c r="B186" s="1382"/>
      <c r="C186" s="1457"/>
      <c r="D186" s="1457"/>
      <c r="E186" s="1457"/>
      <c r="F186" s="1457"/>
      <c r="G186" s="1458"/>
      <c r="H186" s="1459"/>
      <c r="I186" s="1459"/>
      <c r="J186" s="1459"/>
      <c r="K186" s="1459"/>
      <c r="L186" s="1460"/>
    </row>
    <row r="187" spans="1:12">
      <c r="A187" s="1157" t="s">
        <v>88</v>
      </c>
      <c r="B187" s="1376" t="s">
        <v>21</v>
      </c>
      <c r="C187" s="1158" t="s">
        <v>200</v>
      </c>
      <c r="D187" s="1158" t="s">
        <v>200</v>
      </c>
      <c r="E187" s="1443" t="s">
        <v>200</v>
      </c>
      <c r="F187" s="1443" t="s">
        <v>200</v>
      </c>
      <c r="G187" s="1444" t="s">
        <v>73</v>
      </c>
      <c r="H187" s="1445" t="s">
        <v>200</v>
      </c>
      <c r="I187" s="1445" t="s">
        <v>73</v>
      </c>
      <c r="J187" s="1446" t="s">
        <v>73</v>
      </c>
      <c r="K187" s="1446">
        <v>9.4887913651998571E-2</v>
      </c>
      <c r="L187" s="1447" t="s">
        <v>73</v>
      </c>
    </row>
    <row r="188" spans="1:12">
      <c r="A188" s="1154" t="s">
        <v>88</v>
      </c>
      <c r="B188" s="1377" t="s">
        <v>22</v>
      </c>
      <c r="C188" s="1155" t="s">
        <v>200</v>
      </c>
      <c r="D188" s="1155" t="s">
        <v>73</v>
      </c>
      <c r="E188" s="1435" t="s">
        <v>200</v>
      </c>
      <c r="F188" s="1435" t="s">
        <v>73</v>
      </c>
      <c r="G188" s="1436" t="s">
        <v>73</v>
      </c>
      <c r="H188" s="1437" t="s">
        <v>200</v>
      </c>
      <c r="I188" s="1437" t="s">
        <v>73</v>
      </c>
      <c r="J188" s="1448" t="s">
        <v>73</v>
      </c>
      <c r="K188" s="1448">
        <v>1.1860989206499821E-2</v>
      </c>
      <c r="L188" s="1449" t="s">
        <v>73</v>
      </c>
    </row>
    <row r="189" spans="1:12">
      <c r="A189" s="1154" t="s">
        <v>88</v>
      </c>
      <c r="B189" s="1377" t="s">
        <v>23</v>
      </c>
      <c r="C189" s="1155" t="s">
        <v>200</v>
      </c>
      <c r="D189" s="1155" t="s">
        <v>73</v>
      </c>
      <c r="E189" s="1435" t="s">
        <v>200</v>
      </c>
      <c r="F189" s="1435" t="s">
        <v>73</v>
      </c>
      <c r="G189" s="1436" t="s">
        <v>73</v>
      </c>
      <c r="H189" s="1437" t="s">
        <v>200</v>
      </c>
      <c r="I189" s="1437" t="s">
        <v>73</v>
      </c>
      <c r="J189" s="1448" t="s">
        <v>73</v>
      </c>
      <c r="K189" s="1448">
        <v>4.7443956825999285E-2</v>
      </c>
      <c r="L189" s="1449" t="s">
        <v>73</v>
      </c>
    </row>
    <row r="190" spans="1:12">
      <c r="A190" s="1154" t="s">
        <v>88</v>
      </c>
      <c r="B190" s="1377" t="s">
        <v>30</v>
      </c>
      <c r="C190" s="1155" t="s">
        <v>200</v>
      </c>
      <c r="D190" s="1155" t="s">
        <v>200</v>
      </c>
      <c r="E190" s="1435" t="s">
        <v>200</v>
      </c>
      <c r="F190" s="1435" t="s">
        <v>200</v>
      </c>
      <c r="G190" s="1436" t="s">
        <v>73</v>
      </c>
      <c r="H190" s="1437" t="s">
        <v>200</v>
      </c>
      <c r="I190" s="1437" t="s">
        <v>73</v>
      </c>
      <c r="J190" s="1448" t="s">
        <v>73</v>
      </c>
      <c r="K190" s="1448">
        <v>3.5582967619499466E-2</v>
      </c>
      <c r="L190" s="1449" t="s">
        <v>73</v>
      </c>
    </row>
    <row r="191" spans="1:12">
      <c r="A191" s="1161" t="s">
        <v>88</v>
      </c>
      <c r="B191" s="1378" t="s">
        <v>24</v>
      </c>
      <c r="C191" s="1159" t="s">
        <v>200</v>
      </c>
      <c r="D191" s="1159" t="s">
        <v>200</v>
      </c>
      <c r="E191" s="1450" t="s">
        <v>200</v>
      </c>
      <c r="F191" s="1450" t="s">
        <v>200</v>
      </c>
      <c r="G191" s="1451" t="s">
        <v>73</v>
      </c>
      <c r="H191" s="1452" t="s">
        <v>200</v>
      </c>
      <c r="I191" s="1452" t="s">
        <v>73</v>
      </c>
      <c r="J191" s="1453" t="s">
        <v>73</v>
      </c>
      <c r="K191" s="1453">
        <v>5.9304946032499112E-2</v>
      </c>
      <c r="L191" s="1454" t="s">
        <v>73</v>
      </c>
    </row>
    <row r="192" spans="1:12">
      <c r="A192" s="1154" t="s">
        <v>88</v>
      </c>
      <c r="B192" s="1377" t="s">
        <v>26</v>
      </c>
      <c r="C192" s="1155" t="s">
        <v>200</v>
      </c>
      <c r="D192" s="1155" t="s">
        <v>200</v>
      </c>
      <c r="E192" s="1435" t="s">
        <v>200</v>
      </c>
      <c r="F192" s="1435" t="s">
        <v>200</v>
      </c>
      <c r="G192" s="1436" t="s">
        <v>73</v>
      </c>
      <c r="H192" s="1437" t="s">
        <v>200</v>
      </c>
      <c r="I192" s="1437" t="s">
        <v>73</v>
      </c>
      <c r="J192" s="1448" t="s">
        <v>73</v>
      </c>
      <c r="K192" s="1448">
        <v>3.5582967619499466E-2</v>
      </c>
      <c r="L192" s="1449" t="s">
        <v>73</v>
      </c>
    </row>
    <row r="193" spans="1:12">
      <c r="A193" s="1154" t="s">
        <v>88</v>
      </c>
      <c r="B193" s="1377" t="s">
        <v>31</v>
      </c>
      <c r="C193" s="1155" t="s">
        <v>200</v>
      </c>
      <c r="D193" s="1155" t="s">
        <v>200</v>
      </c>
      <c r="E193" s="1435" t="s">
        <v>200</v>
      </c>
      <c r="F193" s="1435" t="s">
        <v>200</v>
      </c>
      <c r="G193" s="1436" t="s">
        <v>73</v>
      </c>
      <c r="H193" s="1437" t="s">
        <v>200</v>
      </c>
      <c r="I193" s="1437" t="s">
        <v>73</v>
      </c>
      <c r="J193" s="1448" t="s">
        <v>73</v>
      </c>
      <c r="K193" s="1448">
        <v>2.3721978412999643E-2</v>
      </c>
      <c r="L193" s="1449" t="s">
        <v>73</v>
      </c>
    </row>
    <row r="194" spans="1:12">
      <c r="A194" s="1161" t="s">
        <v>88</v>
      </c>
      <c r="B194" s="1378" t="s">
        <v>27</v>
      </c>
      <c r="C194" s="1159" t="s">
        <v>200</v>
      </c>
      <c r="D194" s="1159" t="s">
        <v>200</v>
      </c>
      <c r="E194" s="1450" t="s">
        <v>200</v>
      </c>
      <c r="F194" s="1450" t="s">
        <v>200</v>
      </c>
      <c r="G194" s="1451" t="s">
        <v>73</v>
      </c>
      <c r="H194" s="1452" t="s">
        <v>200</v>
      </c>
      <c r="I194" s="1452" t="s">
        <v>73</v>
      </c>
      <c r="J194" s="1453" t="s">
        <v>73</v>
      </c>
      <c r="K194" s="1453">
        <v>0.96074012572648548</v>
      </c>
      <c r="L194" s="1454" t="s">
        <v>73</v>
      </c>
    </row>
    <row r="195" spans="1:12">
      <c r="A195" s="1154" t="s">
        <v>88</v>
      </c>
      <c r="B195" s="1377" t="s">
        <v>29</v>
      </c>
      <c r="C195" s="1155" t="s">
        <v>200</v>
      </c>
      <c r="D195" s="1155" t="s">
        <v>200</v>
      </c>
      <c r="E195" s="1435" t="s">
        <v>200</v>
      </c>
      <c r="F195" s="1435" t="s">
        <v>200</v>
      </c>
      <c r="G195" s="1436" t="s">
        <v>73</v>
      </c>
      <c r="H195" s="1437" t="s">
        <v>200</v>
      </c>
      <c r="I195" s="1437" t="s">
        <v>73</v>
      </c>
      <c r="J195" s="1448" t="s">
        <v>73</v>
      </c>
      <c r="K195" s="1448">
        <v>0.52188352508599223</v>
      </c>
      <c r="L195" s="1449" t="s">
        <v>73</v>
      </c>
    </row>
    <row r="196" spans="1:12" ht="15.75" thickBot="1">
      <c r="A196" s="1384" t="s">
        <v>88</v>
      </c>
      <c r="B196" s="1377" t="s">
        <v>32</v>
      </c>
      <c r="C196" s="1160" t="s">
        <v>200</v>
      </c>
      <c r="D196" s="1160" t="s">
        <v>200</v>
      </c>
      <c r="E196" s="1455" t="s">
        <v>200</v>
      </c>
      <c r="F196" s="1455" t="s">
        <v>200</v>
      </c>
      <c r="G196" s="1456" t="s">
        <v>73</v>
      </c>
      <c r="H196" s="1448" t="s">
        <v>200</v>
      </c>
      <c r="I196" s="1448" t="s">
        <v>73</v>
      </c>
      <c r="J196" s="1448" t="s">
        <v>73</v>
      </c>
      <c r="K196" s="1448">
        <v>0.43885660064049337</v>
      </c>
      <c r="L196" s="1449" t="s">
        <v>73</v>
      </c>
    </row>
    <row r="197" spans="1:12" ht="15.75" thickBot="1">
      <c r="A197" s="1381"/>
      <c r="B197" s="1382"/>
      <c r="C197" s="1457"/>
      <c r="D197" s="1457"/>
      <c r="E197" s="1457"/>
      <c r="F197" s="1457"/>
      <c r="G197" s="1458"/>
      <c r="H197" s="1459"/>
      <c r="I197" s="1459"/>
      <c r="J197" s="1459"/>
      <c r="K197" s="1459"/>
      <c r="L197" s="1460"/>
    </row>
    <row r="198" spans="1:12">
      <c r="A198" s="1157" t="s">
        <v>20</v>
      </c>
      <c r="B198" s="1376" t="s">
        <v>24</v>
      </c>
      <c r="C198" s="1158">
        <v>16893.699226374822</v>
      </c>
      <c r="D198" s="1158">
        <v>16803.895876874867</v>
      </c>
      <c r="E198" s="1443">
        <v>17231.573210902319</v>
      </c>
      <c r="F198" s="1443">
        <v>17139.973794412366</v>
      </c>
      <c r="G198" s="1444">
        <v>0.53441981643994352</v>
      </c>
      <c r="H198" s="1445">
        <v>355.18784648187631</v>
      </c>
      <c r="I198" s="1445">
        <v>0.4342955047885666</v>
      </c>
      <c r="J198" s="1446">
        <v>40.840840840840841</v>
      </c>
      <c r="K198" s="1446">
        <v>5.5628039378484164</v>
      </c>
      <c r="L198" s="1447">
        <v>0.75344518568203878</v>
      </c>
    </row>
    <row r="199" spans="1:12">
      <c r="A199" s="1153" t="s">
        <v>20</v>
      </c>
      <c r="B199" s="1377" t="s">
        <v>25</v>
      </c>
      <c r="C199" s="1155">
        <v>16157.555882352939</v>
      </c>
      <c r="D199" s="1155">
        <v>16006.188235294117</v>
      </c>
      <c r="E199" s="1435">
        <v>16480.706999999999</v>
      </c>
      <c r="F199" s="1435">
        <v>16326.312</v>
      </c>
      <c r="G199" s="1436">
        <v>0.94568203768247616</v>
      </c>
      <c r="H199" s="1437">
        <v>323.2</v>
      </c>
      <c r="I199" s="1437">
        <v>-0.95004596996629576</v>
      </c>
      <c r="J199" s="1448">
        <v>46.268656716417908</v>
      </c>
      <c r="K199" s="1448">
        <v>1.1623769422369825</v>
      </c>
      <c r="L199" s="1449">
        <v>0.19472818429359728</v>
      </c>
    </row>
    <row r="200" spans="1:12">
      <c r="A200" s="1153" t="s">
        <v>20</v>
      </c>
      <c r="B200" s="1377" t="s">
        <v>26</v>
      </c>
      <c r="C200" s="1155">
        <v>17233.187254901961</v>
      </c>
      <c r="D200" s="1155">
        <v>16972.138235294115</v>
      </c>
      <c r="E200" s="1435">
        <v>17577.850999999999</v>
      </c>
      <c r="F200" s="1435">
        <v>17311.580999999998</v>
      </c>
      <c r="G200" s="1436">
        <v>1.5381033078376867</v>
      </c>
      <c r="H200" s="1437">
        <v>351.7</v>
      </c>
      <c r="I200" s="1437">
        <v>1.0632183908045945</v>
      </c>
      <c r="J200" s="1448">
        <v>55.905511811023622</v>
      </c>
      <c r="K200" s="1448">
        <v>2.3484758628869651</v>
      </c>
      <c r="L200" s="1449">
        <v>0.51427597842711537</v>
      </c>
    </row>
    <row r="201" spans="1:12">
      <c r="A201" s="1153" t="s">
        <v>20</v>
      </c>
      <c r="B201" s="1377" t="s">
        <v>31</v>
      </c>
      <c r="C201" s="1155">
        <v>16888.72156862745</v>
      </c>
      <c r="D201" s="1155">
        <v>16997.345098039215</v>
      </c>
      <c r="E201" s="1435">
        <v>17226.495999999999</v>
      </c>
      <c r="F201" s="1435">
        <v>17337.292000000001</v>
      </c>
      <c r="G201" s="1436">
        <v>-0.63906174043790742</v>
      </c>
      <c r="H201" s="1437">
        <v>377.3</v>
      </c>
      <c r="I201" s="1437">
        <v>1.4247311827957019</v>
      </c>
      <c r="J201" s="1448">
        <v>24.46043165467626</v>
      </c>
      <c r="K201" s="1448">
        <v>2.0519511327244695</v>
      </c>
      <c r="L201" s="1449">
        <v>4.4441022961327015E-2</v>
      </c>
    </row>
    <row r="202" spans="1:12">
      <c r="A202" s="1157" t="s">
        <v>20</v>
      </c>
      <c r="B202" s="1378" t="s">
        <v>27</v>
      </c>
      <c r="C202" s="1159">
        <v>15897.660990026632</v>
      </c>
      <c r="D202" s="1159">
        <v>16014.296574763424</v>
      </c>
      <c r="E202" s="1450">
        <v>16215.614209827165</v>
      </c>
      <c r="F202" s="1450">
        <v>16334.582506258694</v>
      </c>
      <c r="G202" s="1451">
        <v>-0.72832162307145254</v>
      </c>
      <c r="H202" s="1452">
        <v>301.07350096711798</v>
      </c>
      <c r="I202" s="1452">
        <v>-1.5031076305832101</v>
      </c>
      <c r="J202" s="1453">
        <v>31.218274111675125</v>
      </c>
      <c r="K202" s="1453">
        <v>24.528525679041632</v>
      </c>
      <c r="L202" s="1454">
        <v>1.7671160892091642</v>
      </c>
    </row>
    <row r="203" spans="1:12">
      <c r="A203" s="1153" t="s">
        <v>20</v>
      </c>
      <c r="B203" s="1377" t="s">
        <v>28</v>
      </c>
      <c r="C203" s="1155">
        <v>15512.579411764706</v>
      </c>
      <c r="D203" s="1155">
        <v>15641.263725490197</v>
      </c>
      <c r="E203" s="1435">
        <v>15822.831</v>
      </c>
      <c r="F203" s="1435">
        <v>15954.089</v>
      </c>
      <c r="G203" s="1436">
        <v>-0.82272325295414739</v>
      </c>
      <c r="H203" s="1437">
        <v>272.10000000000002</v>
      </c>
      <c r="I203" s="1437">
        <v>-1.4844315713251144</v>
      </c>
      <c r="J203" s="1448">
        <v>47.672253258845437</v>
      </c>
      <c r="K203" s="1448">
        <v>9.4057644407543588</v>
      </c>
      <c r="L203" s="1449">
        <v>1.6501318584320019</v>
      </c>
    </row>
    <row r="204" spans="1:12">
      <c r="A204" s="1153" t="s">
        <v>20</v>
      </c>
      <c r="B204" s="1377" t="s">
        <v>29</v>
      </c>
      <c r="C204" s="1155">
        <v>16082.13725490196</v>
      </c>
      <c r="D204" s="1155">
        <v>16250.282352941176</v>
      </c>
      <c r="E204" s="1435">
        <v>16403.78</v>
      </c>
      <c r="F204" s="1435">
        <v>16575.288</v>
      </c>
      <c r="G204" s="1436">
        <v>-1.034721085992603</v>
      </c>
      <c r="H204" s="1437">
        <v>304.7</v>
      </c>
      <c r="I204" s="1437">
        <v>-0.94278283485046621</v>
      </c>
      <c r="J204" s="1448">
        <v>33.068362480127185</v>
      </c>
      <c r="K204" s="1448">
        <v>9.927647965840352</v>
      </c>
      <c r="L204" s="1449">
        <v>0.84330365619274872</v>
      </c>
    </row>
    <row r="205" spans="1:12">
      <c r="A205" s="1153" t="s">
        <v>20</v>
      </c>
      <c r="B205" s="1377" t="s">
        <v>32</v>
      </c>
      <c r="C205" s="1155">
        <v>16135.106862745099</v>
      </c>
      <c r="D205" s="1155">
        <v>16083.33725490196</v>
      </c>
      <c r="E205" s="1435">
        <v>16457.809000000001</v>
      </c>
      <c r="F205" s="1435">
        <v>16405.004000000001</v>
      </c>
      <c r="G205" s="1436">
        <v>0.32188349359744312</v>
      </c>
      <c r="H205" s="1437">
        <v>346.6</v>
      </c>
      <c r="I205" s="1437">
        <v>1.5528860240257871</v>
      </c>
      <c r="J205" s="1448">
        <v>6.8292682926829276</v>
      </c>
      <c r="K205" s="1448">
        <v>5.195113272446922</v>
      </c>
      <c r="L205" s="1449">
        <v>-0.72631942541558558</v>
      </c>
    </row>
    <row r="206" spans="1:12">
      <c r="A206" s="1157" t="s">
        <v>20</v>
      </c>
      <c r="B206" s="1378" t="s">
        <v>33</v>
      </c>
      <c r="C206" s="1159">
        <v>12572.792080468045</v>
      </c>
      <c r="D206" s="1159">
        <v>12539.428287385181</v>
      </c>
      <c r="E206" s="1450">
        <v>12824.247922077406</v>
      </c>
      <c r="F206" s="1450">
        <v>12790.216853132884</v>
      </c>
      <c r="G206" s="1451">
        <v>0.26607108648189726</v>
      </c>
      <c r="H206" s="1452">
        <v>231.45221402214023</v>
      </c>
      <c r="I206" s="1452">
        <v>0.25275177135088606</v>
      </c>
      <c r="J206" s="1453">
        <v>31.55339805825243</v>
      </c>
      <c r="K206" s="1453">
        <v>12.857312299845807</v>
      </c>
      <c r="L206" s="1454">
        <v>0.95667682901969542</v>
      </c>
    </row>
    <row r="207" spans="1:12">
      <c r="A207" s="1153" t="s">
        <v>20</v>
      </c>
      <c r="B207" s="1377" t="s">
        <v>74</v>
      </c>
      <c r="C207" s="1155">
        <v>12155.499019607843</v>
      </c>
      <c r="D207" s="1155">
        <v>12094.181372549019</v>
      </c>
      <c r="E207" s="1435">
        <v>12398.609</v>
      </c>
      <c r="F207" s="1435">
        <v>12336.065000000001</v>
      </c>
      <c r="G207" s="1436">
        <v>0.50700121959473998</v>
      </c>
      <c r="H207" s="1437">
        <v>222.3</v>
      </c>
      <c r="I207" s="1437">
        <v>-0.49239033124440207</v>
      </c>
      <c r="J207" s="1448">
        <v>21.824104234527688</v>
      </c>
      <c r="K207" s="1448">
        <v>8.8720199264618671</v>
      </c>
      <c r="L207" s="1449">
        <v>4.3133984433811889E-3</v>
      </c>
    </row>
    <row r="208" spans="1:12">
      <c r="A208" s="1153" t="s">
        <v>20</v>
      </c>
      <c r="B208" s="1377" t="s">
        <v>34</v>
      </c>
      <c r="C208" s="1155">
        <v>13424.609803921569</v>
      </c>
      <c r="D208" s="1155">
        <v>13647.552941176471</v>
      </c>
      <c r="E208" s="1435">
        <v>13693.102000000001</v>
      </c>
      <c r="F208" s="1435">
        <v>13920.504000000001</v>
      </c>
      <c r="G208" s="1436">
        <v>-1.6335759107572543</v>
      </c>
      <c r="H208" s="1437">
        <v>249.6</v>
      </c>
      <c r="I208" s="1437">
        <v>1.0935601458080149</v>
      </c>
      <c r="J208" s="1448">
        <v>64.606741573033716</v>
      </c>
      <c r="K208" s="1448">
        <v>3.475269837504448</v>
      </c>
      <c r="L208" s="1449">
        <v>0.90450149550560344</v>
      </c>
    </row>
    <row r="209" spans="1:12" ht="15.75" thickBot="1">
      <c r="A209" s="1153" t="s">
        <v>20</v>
      </c>
      <c r="B209" s="1377" t="s">
        <v>35</v>
      </c>
      <c r="C209" s="1155">
        <v>13191.847058823529</v>
      </c>
      <c r="D209" s="1155">
        <v>13897.758823529412</v>
      </c>
      <c r="E209" s="1435">
        <v>13455.683999999999</v>
      </c>
      <c r="F209" s="1435">
        <v>14175.714</v>
      </c>
      <c r="G209" s="1436">
        <v>-5.0793208723031569</v>
      </c>
      <c r="H209" s="1437">
        <v>267</v>
      </c>
      <c r="I209" s="1437">
        <v>-6.3157894736842106</v>
      </c>
      <c r="J209" s="1448">
        <v>34.375</v>
      </c>
      <c r="K209" s="1448">
        <v>0.51002253587949231</v>
      </c>
      <c r="L209" s="1449">
        <v>4.7861935070711292E-2</v>
      </c>
    </row>
    <row r="210" spans="1:12" ht="15.75" thickBot="1">
      <c r="A210" s="1381"/>
      <c r="B210" s="1382"/>
      <c r="C210" s="1457"/>
      <c r="D210" s="1457"/>
      <c r="E210" s="1457"/>
      <c r="F210" s="1457"/>
      <c r="G210" s="1458"/>
      <c r="H210" s="1459"/>
      <c r="I210" s="1459"/>
      <c r="J210" s="1459"/>
      <c r="K210" s="1459"/>
      <c r="L210" s="1460"/>
    </row>
    <row r="211" spans="1:12">
      <c r="A211" s="1157" t="s">
        <v>89</v>
      </c>
      <c r="B211" s="1378" t="s">
        <v>21</v>
      </c>
      <c r="C211" s="1159">
        <v>21765.2067997226</v>
      </c>
      <c r="D211" s="1159">
        <v>21477.74329140141</v>
      </c>
      <c r="E211" s="1450">
        <v>22200.510935717051</v>
      </c>
      <c r="F211" s="1450">
        <v>21907.298157229437</v>
      </c>
      <c r="G211" s="1451">
        <v>1.3384251055662619</v>
      </c>
      <c r="H211" s="1452">
        <v>338.30393013100439</v>
      </c>
      <c r="I211" s="1452">
        <v>0.75700026931564435</v>
      </c>
      <c r="J211" s="1453">
        <v>33.139534883720927</v>
      </c>
      <c r="K211" s="1453">
        <v>2.7161665282884591</v>
      </c>
      <c r="L211" s="1454">
        <v>0.23205329894126114</v>
      </c>
    </row>
    <row r="212" spans="1:12">
      <c r="A212" s="1153" t="s">
        <v>89</v>
      </c>
      <c r="B212" s="1377" t="s">
        <v>22</v>
      </c>
      <c r="C212" s="1155">
        <v>21809.477450980394</v>
      </c>
      <c r="D212" s="1155">
        <v>21059.574509803922</v>
      </c>
      <c r="E212" s="1435">
        <v>22245.667000000001</v>
      </c>
      <c r="F212" s="1435">
        <v>21480.766</v>
      </c>
      <c r="G212" s="1436">
        <v>3.5608646358328269</v>
      </c>
      <c r="H212" s="1437">
        <v>295.2</v>
      </c>
      <c r="I212" s="1437">
        <v>-1.4357262103505881</v>
      </c>
      <c r="J212" s="1448">
        <v>-25.641025641025639</v>
      </c>
      <c r="K212" s="1448">
        <v>0.34396868698849481</v>
      </c>
      <c r="L212" s="1449">
        <v>-0.21928954524720712</v>
      </c>
    </row>
    <row r="213" spans="1:12">
      <c r="A213" s="1153" t="s">
        <v>89</v>
      </c>
      <c r="B213" s="1377" t="s">
        <v>23</v>
      </c>
      <c r="C213" s="1155">
        <v>21706.214705882354</v>
      </c>
      <c r="D213" s="1155">
        <v>21432.069607843136</v>
      </c>
      <c r="E213" s="1435">
        <v>22140.339</v>
      </c>
      <c r="F213" s="1435">
        <v>21860.710999999999</v>
      </c>
      <c r="G213" s="1436">
        <v>1.2791349741552349</v>
      </c>
      <c r="H213" s="1437">
        <v>336</v>
      </c>
      <c r="I213" s="1437">
        <v>-1.263590949162507</v>
      </c>
      <c r="J213" s="1448">
        <v>65.151515151515156</v>
      </c>
      <c r="K213" s="1448">
        <v>1.2928478235084806</v>
      </c>
      <c r="L213" s="1449">
        <v>0.33964158434036973</v>
      </c>
    </row>
    <row r="214" spans="1:12">
      <c r="A214" s="1153" t="s">
        <v>89</v>
      </c>
      <c r="B214" s="1377" t="s">
        <v>30</v>
      </c>
      <c r="C214" s="1155">
        <v>21820.373529411765</v>
      </c>
      <c r="D214" s="1155">
        <v>21728.062745098039</v>
      </c>
      <c r="E214" s="1435">
        <v>22256.780999999999</v>
      </c>
      <c r="F214" s="1435">
        <v>22162.624</v>
      </c>
      <c r="G214" s="1436">
        <v>0.42484590272342865</v>
      </c>
      <c r="H214" s="1437">
        <v>354.8</v>
      </c>
      <c r="I214" s="1437">
        <v>0.68104426787742178</v>
      </c>
      <c r="J214" s="1448">
        <v>35.820895522388057</v>
      </c>
      <c r="K214" s="1448">
        <v>1.0793500177914839</v>
      </c>
      <c r="L214" s="1449">
        <v>0.11170125984809864</v>
      </c>
    </row>
    <row r="215" spans="1:12">
      <c r="A215" s="1157" t="s">
        <v>89</v>
      </c>
      <c r="B215" s="1378" t="s">
        <v>24</v>
      </c>
      <c r="C215" s="1159">
        <v>21226.834984268371</v>
      </c>
      <c r="D215" s="1159">
        <v>21206.346950361072</v>
      </c>
      <c r="E215" s="1450">
        <v>21651.371683953737</v>
      </c>
      <c r="F215" s="1450">
        <v>21630.473889368295</v>
      </c>
      <c r="G215" s="1451">
        <v>9.6612745020411936E-2</v>
      </c>
      <c r="H215" s="1452">
        <v>304.06909340659337</v>
      </c>
      <c r="I215" s="1452">
        <v>-0.24940148961801328</v>
      </c>
      <c r="J215" s="1453">
        <v>22.765598650927487</v>
      </c>
      <c r="K215" s="1453">
        <v>8.634800142331871</v>
      </c>
      <c r="L215" s="1454">
        <v>7.0386508594147301E-2</v>
      </c>
    </row>
    <row r="216" spans="1:12">
      <c r="A216" s="1153" t="s">
        <v>89</v>
      </c>
      <c r="B216" s="1377" t="s">
        <v>25</v>
      </c>
      <c r="C216" s="1155">
        <v>20350.651960784315</v>
      </c>
      <c r="D216" s="1155">
        <v>20612.180392156861</v>
      </c>
      <c r="E216" s="1435">
        <v>20757.665000000001</v>
      </c>
      <c r="F216" s="1435">
        <v>21024.423999999999</v>
      </c>
      <c r="G216" s="1436">
        <v>-1.268805271430971</v>
      </c>
      <c r="H216" s="1437">
        <v>268.5</v>
      </c>
      <c r="I216" s="1437">
        <v>0.97781120722076831</v>
      </c>
      <c r="J216" s="1448">
        <v>27.173913043478258</v>
      </c>
      <c r="K216" s="1448">
        <v>1.3877357371604793</v>
      </c>
      <c r="L216" s="1449">
        <v>5.9024009835233704E-2</v>
      </c>
    </row>
    <row r="217" spans="1:12">
      <c r="A217" s="1153" t="s">
        <v>89</v>
      </c>
      <c r="B217" s="1377" t="s">
        <v>26</v>
      </c>
      <c r="C217" s="1155">
        <v>21380.050980392156</v>
      </c>
      <c r="D217" s="1155">
        <v>21266.413725490194</v>
      </c>
      <c r="E217" s="1435">
        <v>21807.651999999998</v>
      </c>
      <c r="F217" s="1435">
        <v>21691.741999999998</v>
      </c>
      <c r="G217" s="1436">
        <v>0.5343508142407366</v>
      </c>
      <c r="H217" s="1437">
        <v>299.39999999999998</v>
      </c>
      <c r="I217" s="1437">
        <v>-0.53156146179402752</v>
      </c>
      <c r="J217" s="1448">
        <v>17.940199335548172</v>
      </c>
      <c r="K217" s="1448">
        <v>4.2106511683074368</v>
      </c>
      <c r="L217" s="1449">
        <v>-0.13654698305015955</v>
      </c>
    </row>
    <row r="218" spans="1:12">
      <c r="A218" s="1153" t="s">
        <v>89</v>
      </c>
      <c r="B218" s="1377" t="s">
        <v>31</v>
      </c>
      <c r="C218" s="1155">
        <v>21361.260784313727</v>
      </c>
      <c r="D218" s="1155">
        <v>21344.692156862744</v>
      </c>
      <c r="E218" s="1435">
        <v>21788.486000000001</v>
      </c>
      <c r="F218" s="1435">
        <v>21771.585999999999</v>
      </c>
      <c r="G218" s="1436">
        <v>7.7624110618314424E-2</v>
      </c>
      <c r="H218" s="1437">
        <v>326.8</v>
      </c>
      <c r="I218" s="1437">
        <v>-0.51750380517503458</v>
      </c>
      <c r="J218" s="1448">
        <v>28.000000000000004</v>
      </c>
      <c r="K218" s="1448">
        <v>3.0364132368639543</v>
      </c>
      <c r="L218" s="1449">
        <v>0.14790948180907248</v>
      </c>
    </row>
    <row r="219" spans="1:12">
      <c r="A219" s="1157" t="s">
        <v>89</v>
      </c>
      <c r="B219" s="1378" t="s">
        <v>27</v>
      </c>
      <c r="C219" s="1159">
        <v>19546.674505125946</v>
      </c>
      <c r="D219" s="1159">
        <v>19480.172279385937</v>
      </c>
      <c r="E219" s="1450">
        <v>19937.607995228464</v>
      </c>
      <c r="F219" s="1450">
        <v>19869.775724973657</v>
      </c>
      <c r="G219" s="1451">
        <v>0.34138417661931902</v>
      </c>
      <c r="H219" s="1452">
        <v>267.36605405405408</v>
      </c>
      <c r="I219" s="1452">
        <v>0.94520490121528</v>
      </c>
      <c r="J219" s="1453">
        <v>-10.972088546679499</v>
      </c>
      <c r="K219" s="1453">
        <v>10.971415016012335</v>
      </c>
      <c r="L219" s="1454">
        <v>-4.0343619914977751</v>
      </c>
    </row>
    <row r="220" spans="1:12">
      <c r="A220" s="1153" t="s">
        <v>89</v>
      </c>
      <c r="B220" s="1377" t="s">
        <v>28</v>
      </c>
      <c r="C220" s="1155">
        <v>18479.703921568627</v>
      </c>
      <c r="D220" s="1155">
        <v>18391.540196078429</v>
      </c>
      <c r="E220" s="1435">
        <v>18849.297999999999</v>
      </c>
      <c r="F220" s="1435">
        <v>18759.370999999999</v>
      </c>
      <c r="G220" s="1436">
        <v>0.47937108339080076</v>
      </c>
      <c r="H220" s="1437">
        <v>233.7</v>
      </c>
      <c r="I220" s="1437">
        <v>1.7857142857142831</v>
      </c>
      <c r="J220" s="1448">
        <v>14.788732394366196</v>
      </c>
      <c r="K220" s="1448">
        <v>3.866682481318942</v>
      </c>
      <c r="L220" s="1449">
        <v>-0.23499285085899047</v>
      </c>
    </row>
    <row r="221" spans="1:12">
      <c r="A221" s="1153" t="s">
        <v>89</v>
      </c>
      <c r="B221" s="1377" t="s">
        <v>29</v>
      </c>
      <c r="C221" s="1155">
        <v>19944.437254901961</v>
      </c>
      <c r="D221" s="1155">
        <v>19756.186274509804</v>
      </c>
      <c r="E221" s="1435">
        <v>20343.326000000001</v>
      </c>
      <c r="F221" s="1435">
        <v>20151.310000000001</v>
      </c>
      <c r="G221" s="1436">
        <v>0.95287105404065353</v>
      </c>
      <c r="H221" s="1437">
        <v>274.60000000000002</v>
      </c>
      <c r="I221" s="1437">
        <v>1.9302152932442636</v>
      </c>
      <c r="J221" s="1437">
        <v>-16.348195329087048</v>
      </c>
      <c r="K221" s="1437">
        <v>4.6732297473609297</v>
      </c>
      <c r="L221" s="1438">
        <v>-2.1291965957933163</v>
      </c>
    </row>
    <row r="222" spans="1:12" ht="15.75" thickBot="1">
      <c r="A222" s="1385" t="s">
        <v>89</v>
      </c>
      <c r="B222" s="1386" t="s">
        <v>32</v>
      </c>
      <c r="C222" s="1156">
        <v>20154.45882352941</v>
      </c>
      <c r="D222" s="1156">
        <v>19912.927450980394</v>
      </c>
      <c r="E222" s="1439">
        <v>20557.547999999999</v>
      </c>
      <c r="F222" s="1439">
        <v>20311.186000000002</v>
      </c>
      <c r="G222" s="1440">
        <v>1.2129375409195569</v>
      </c>
      <c r="H222" s="1441">
        <v>307</v>
      </c>
      <c r="I222" s="1441">
        <v>4.9213943950785977</v>
      </c>
      <c r="J222" s="1441">
        <v>-27.816901408450708</v>
      </c>
      <c r="K222" s="1441">
        <v>2.4315027873324633</v>
      </c>
      <c r="L222" s="1442">
        <v>-1.6701725448454692</v>
      </c>
    </row>
    <row r="223" spans="1:12">
      <c r="G223" s="1364"/>
      <c r="H223" s="1364"/>
      <c r="I223" s="1364"/>
      <c r="J223" s="1364"/>
      <c r="K223" s="1364"/>
      <c r="L223" s="1364"/>
    </row>
    <row r="224" spans="1:12">
      <c r="G224" s="1364"/>
      <c r="H224" s="1364"/>
      <c r="I224" s="1364"/>
      <c r="J224" s="1364"/>
      <c r="K224" s="1364"/>
      <c r="L224" s="1470"/>
    </row>
    <row r="225" spans="1:12" ht="15.75" thickBot="1">
      <c r="G225" s="1364"/>
      <c r="H225" s="1364"/>
      <c r="I225" s="1364"/>
      <c r="J225" s="1364"/>
      <c r="K225" s="1364"/>
      <c r="L225" s="1467"/>
    </row>
    <row r="226" spans="1:12" ht="15.75" thickBot="1">
      <c r="A226" s="1387" t="s">
        <v>260</v>
      </c>
      <c r="B226" s="1388"/>
      <c r="C226" s="1388"/>
      <c r="D226" s="1388"/>
      <c r="E226" s="1388"/>
      <c r="F226" s="1388"/>
      <c r="G226" s="1468"/>
      <c r="H226" s="1468"/>
      <c r="I226" s="1468"/>
      <c r="J226" s="1468"/>
      <c r="K226" s="1468"/>
      <c r="L226" s="1469"/>
    </row>
    <row r="227" spans="1:12">
      <c r="A227" s="1390"/>
      <c r="B227" s="1391"/>
      <c r="C227" s="1006" t="s">
        <v>5</v>
      </c>
      <c r="D227" s="1006" t="s">
        <v>5</v>
      </c>
      <c r="E227" s="1006"/>
      <c r="F227" s="1006"/>
      <c r="G227" s="1392"/>
      <c r="H227" s="1614" t="s">
        <v>6</v>
      </c>
      <c r="I227" s="1615"/>
      <c r="J227" s="1393" t="s">
        <v>7</v>
      </c>
      <c r="K227" s="1394" t="s">
        <v>8</v>
      </c>
      <c r="L227" s="1395"/>
    </row>
    <row r="228" spans="1:12">
      <c r="A228" s="1396" t="s">
        <v>9</v>
      </c>
      <c r="B228" s="1397" t="s">
        <v>10</v>
      </c>
      <c r="C228" s="1398" t="s">
        <v>36</v>
      </c>
      <c r="D228" s="1398" t="s">
        <v>36</v>
      </c>
      <c r="E228" s="1399" t="s">
        <v>37</v>
      </c>
      <c r="F228" s="1400"/>
      <c r="G228" s="1401"/>
      <c r="H228" s="1616" t="s">
        <v>11</v>
      </c>
      <c r="I228" s="1617"/>
      <c r="J228" s="1402" t="s">
        <v>12</v>
      </c>
      <c r="K228" s="1403" t="s">
        <v>13</v>
      </c>
      <c r="L228" s="1404"/>
    </row>
    <row r="229" spans="1:12" ht="45.75" thickBot="1">
      <c r="A229" s="1405" t="s">
        <v>14</v>
      </c>
      <c r="B229" s="1406" t="s">
        <v>15</v>
      </c>
      <c r="C229" s="1151" t="s">
        <v>530</v>
      </c>
      <c r="D229" s="1152" t="s">
        <v>529</v>
      </c>
      <c r="E229" s="1407" t="s">
        <v>530</v>
      </c>
      <c r="F229" s="1408" t="s">
        <v>529</v>
      </c>
      <c r="G229" s="1409" t="s">
        <v>16</v>
      </c>
      <c r="H229" s="1410" t="s">
        <v>530</v>
      </c>
      <c r="I229" s="1411" t="s">
        <v>16</v>
      </c>
      <c r="J229" s="1412" t="s">
        <v>16</v>
      </c>
      <c r="K229" s="1413" t="s">
        <v>530</v>
      </c>
      <c r="L229" s="1414" t="s">
        <v>17</v>
      </c>
    </row>
    <row r="230" spans="1:12" ht="15.75" thickBot="1">
      <c r="A230" s="1365" t="s">
        <v>18</v>
      </c>
      <c r="B230" s="1366" t="s">
        <v>19</v>
      </c>
      <c r="C230" s="1415">
        <v>17917.792769571868</v>
      </c>
      <c r="D230" s="1415">
        <v>17855.576167617433</v>
      </c>
      <c r="E230" s="1416">
        <v>18276.148624963305</v>
      </c>
      <c r="F230" s="1417">
        <v>18226.820952650698</v>
      </c>
      <c r="G230" s="1418">
        <v>0.27063234143106929</v>
      </c>
      <c r="H230" s="1419">
        <v>301.43977643223104</v>
      </c>
      <c r="I230" s="1419">
        <v>-0.97212956064423628</v>
      </c>
      <c r="J230" s="1420">
        <v>4.5786653677545059</v>
      </c>
      <c r="K230" s="1419">
        <v>100</v>
      </c>
      <c r="L230" s="1421" t="s">
        <v>19</v>
      </c>
    </row>
    <row r="231" spans="1:12" ht="15.75" thickBot="1">
      <c r="A231" s="1367"/>
      <c r="B231" s="1368"/>
      <c r="C231" s="1422"/>
      <c r="D231" s="1422"/>
      <c r="E231" s="1422"/>
      <c r="F231" s="1422"/>
      <c r="G231" s="1423"/>
      <c r="H231" s="1420"/>
      <c r="I231" s="1420"/>
      <c r="J231" s="1420"/>
      <c r="K231" s="1420"/>
      <c r="L231" s="1424"/>
    </row>
    <row r="232" spans="1:12">
      <c r="A232" s="1369" t="s">
        <v>80</v>
      </c>
      <c r="B232" s="1370" t="s">
        <v>19</v>
      </c>
      <c r="C232" s="1425" t="s">
        <v>73</v>
      </c>
      <c r="D232" s="1425" t="s">
        <v>73</v>
      </c>
      <c r="E232" s="1426" t="s">
        <v>73</v>
      </c>
      <c r="F232" s="1426" t="s">
        <v>73</v>
      </c>
      <c r="G232" s="1427" t="s">
        <v>73</v>
      </c>
      <c r="H232" s="1428" t="s">
        <v>73</v>
      </c>
      <c r="I232" s="1428" t="s">
        <v>73</v>
      </c>
      <c r="J232" s="1428" t="s">
        <v>73</v>
      </c>
      <c r="K232" s="1428" t="s">
        <v>73</v>
      </c>
      <c r="L232" s="1429" t="s">
        <v>73</v>
      </c>
    </row>
    <row r="233" spans="1:12">
      <c r="A233" s="1153" t="s">
        <v>81</v>
      </c>
      <c r="B233" s="1371" t="s">
        <v>19</v>
      </c>
      <c r="C233" s="1430">
        <v>20198.723978807979</v>
      </c>
      <c r="D233" s="1430">
        <v>20217.938628218293</v>
      </c>
      <c r="E233" s="1431">
        <v>20602.69845838414</v>
      </c>
      <c r="F233" s="1431">
        <v>20622.29740078266</v>
      </c>
      <c r="G233" s="1432">
        <v>-9.503762853199596E-2</v>
      </c>
      <c r="H233" s="1433">
        <v>347.84174107142854</v>
      </c>
      <c r="I233" s="1433">
        <v>-1.7803818404418303</v>
      </c>
      <c r="J233" s="1433">
        <v>-4.4776119402985071</v>
      </c>
      <c r="K233" s="1433">
        <v>20.866325104797394</v>
      </c>
      <c r="L233" s="1434">
        <v>-1.9782925279351922</v>
      </c>
    </row>
    <row r="234" spans="1:12">
      <c r="A234" s="1154" t="s">
        <v>82</v>
      </c>
      <c r="B234" s="1372" t="s">
        <v>19</v>
      </c>
      <c r="C234" s="1155">
        <v>19756.237396150966</v>
      </c>
      <c r="D234" s="1155">
        <v>19652.199371391889</v>
      </c>
      <c r="E234" s="1435">
        <v>20151.362144073984</v>
      </c>
      <c r="F234" s="1435">
        <v>20045.243358819727</v>
      </c>
      <c r="G234" s="1436">
        <v>0.52939634283644543</v>
      </c>
      <c r="H234" s="1437">
        <v>406.83762376237621</v>
      </c>
      <c r="I234" s="1437">
        <v>-0.98652080380327112</v>
      </c>
      <c r="J234" s="1437">
        <v>-10.619469026548673</v>
      </c>
      <c r="K234" s="1437">
        <v>4.7042384722869119</v>
      </c>
      <c r="L234" s="1438">
        <v>-0.79990181022648343</v>
      </c>
    </row>
    <row r="235" spans="1:12">
      <c r="A235" s="1154" t="s">
        <v>83</v>
      </c>
      <c r="B235" s="1372" t="s">
        <v>19</v>
      </c>
      <c r="C235" s="1155" t="s">
        <v>73</v>
      </c>
      <c r="D235" s="1155" t="s">
        <v>73</v>
      </c>
      <c r="E235" s="1435" t="s">
        <v>73</v>
      </c>
      <c r="F235" s="1435" t="s">
        <v>73</v>
      </c>
      <c r="G235" s="1436" t="s">
        <v>73</v>
      </c>
      <c r="H235" s="1437" t="s">
        <v>73</v>
      </c>
      <c r="I235" s="1437" t="s">
        <v>73</v>
      </c>
      <c r="J235" s="1437" t="s">
        <v>73</v>
      </c>
      <c r="K235" s="1437" t="s">
        <v>73</v>
      </c>
      <c r="L235" s="1438" t="s">
        <v>73</v>
      </c>
    </row>
    <row r="236" spans="1:12">
      <c r="A236" s="1154" t="s">
        <v>71</v>
      </c>
      <c r="B236" s="1372" t="s">
        <v>19</v>
      </c>
      <c r="C236" s="1155">
        <v>16201.227716709342</v>
      </c>
      <c r="D236" s="1155">
        <v>15942.447714452135</v>
      </c>
      <c r="E236" s="1435">
        <v>16525.25227104353</v>
      </c>
      <c r="F236" s="1435">
        <v>16261.296668741179</v>
      </c>
      <c r="G236" s="1436">
        <v>1.6232137429098632</v>
      </c>
      <c r="H236" s="1437">
        <v>277.45646312450441</v>
      </c>
      <c r="I236" s="1437">
        <v>-0.40247143464618096</v>
      </c>
      <c r="J236" s="1437">
        <v>12.689901697944595</v>
      </c>
      <c r="K236" s="1437">
        <v>58.733115975780159</v>
      </c>
      <c r="L236" s="1438">
        <v>4.2275144170855654</v>
      </c>
    </row>
    <row r="237" spans="1:12" ht="15.75" thickBot="1">
      <c r="A237" s="1373" t="s">
        <v>84</v>
      </c>
      <c r="B237" s="1374" t="s">
        <v>19</v>
      </c>
      <c r="C237" s="1156">
        <v>19606.99013016561</v>
      </c>
      <c r="D237" s="1156">
        <v>19038.994066543863</v>
      </c>
      <c r="E237" s="1439">
        <v>19999.129932768923</v>
      </c>
      <c r="F237" s="1439">
        <v>19521.767708978943</v>
      </c>
      <c r="G237" s="1440">
        <v>2.4452817537134171</v>
      </c>
      <c r="H237" s="1441">
        <v>297.90771513353116</v>
      </c>
      <c r="I237" s="1441">
        <v>4.1583636053944408</v>
      </c>
      <c r="J237" s="1441">
        <v>-4.2613636363636358</v>
      </c>
      <c r="K237" s="1441">
        <v>15.696320447135538</v>
      </c>
      <c r="L237" s="1442">
        <v>-1.4493200789238863</v>
      </c>
    </row>
    <row r="238" spans="1:12" ht="15.75" thickBot="1">
      <c r="A238" s="1367"/>
      <c r="B238" s="1375"/>
      <c r="C238" s="1422"/>
      <c r="D238" s="1422"/>
      <c r="E238" s="1422"/>
      <c r="F238" s="1422"/>
      <c r="G238" s="1423"/>
      <c r="H238" s="1420"/>
      <c r="I238" s="1420"/>
      <c r="J238" s="1420"/>
      <c r="K238" s="1420"/>
      <c r="L238" s="1424"/>
    </row>
    <row r="239" spans="1:12">
      <c r="A239" s="1157" t="s">
        <v>85</v>
      </c>
      <c r="B239" s="1376" t="s">
        <v>21</v>
      </c>
      <c r="C239" s="1158" t="s">
        <v>73</v>
      </c>
      <c r="D239" s="1158" t="s">
        <v>73</v>
      </c>
      <c r="E239" s="1443" t="s">
        <v>73</v>
      </c>
      <c r="F239" s="1443" t="s">
        <v>73</v>
      </c>
      <c r="G239" s="1444" t="s">
        <v>73</v>
      </c>
      <c r="H239" s="1445" t="s">
        <v>73</v>
      </c>
      <c r="I239" s="1445" t="s">
        <v>73</v>
      </c>
      <c r="J239" s="1446" t="s">
        <v>73</v>
      </c>
      <c r="K239" s="1446" t="s">
        <v>73</v>
      </c>
      <c r="L239" s="1447" t="s">
        <v>73</v>
      </c>
    </row>
    <row r="240" spans="1:12">
      <c r="A240" s="1153" t="s">
        <v>85</v>
      </c>
      <c r="B240" s="1377" t="s">
        <v>22</v>
      </c>
      <c r="C240" s="1155" t="s">
        <v>73</v>
      </c>
      <c r="D240" s="1155" t="s">
        <v>73</v>
      </c>
      <c r="E240" s="1435" t="s">
        <v>73</v>
      </c>
      <c r="F240" s="1435" t="s">
        <v>73</v>
      </c>
      <c r="G240" s="1436" t="s">
        <v>73</v>
      </c>
      <c r="H240" s="1437" t="s">
        <v>73</v>
      </c>
      <c r="I240" s="1437" t="s">
        <v>73</v>
      </c>
      <c r="J240" s="1448" t="s">
        <v>73</v>
      </c>
      <c r="K240" s="1448" t="s">
        <v>73</v>
      </c>
      <c r="L240" s="1449" t="s">
        <v>73</v>
      </c>
    </row>
    <row r="241" spans="1:12">
      <c r="A241" s="1153" t="s">
        <v>85</v>
      </c>
      <c r="B241" s="1377" t="s">
        <v>23</v>
      </c>
      <c r="C241" s="1155" t="s">
        <v>73</v>
      </c>
      <c r="D241" s="1155" t="s">
        <v>73</v>
      </c>
      <c r="E241" s="1435" t="s">
        <v>73</v>
      </c>
      <c r="F241" s="1435" t="s">
        <v>73</v>
      </c>
      <c r="G241" s="1436" t="s">
        <v>73</v>
      </c>
      <c r="H241" s="1437" t="s">
        <v>73</v>
      </c>
      <c r="I241" s="1437" t="s">
        <v>73</v>
      </c>
      <c r="J241" s="1448" t="s">
        <v>73</v>
      </c>
      <c r="K241" s="1448" t="s">
        <v>73</v>
      </c>
      <c r="L241" s="1449" t="s">
        <v>73</v>
      </c>
    </row>
    <row r="242" spans="1:12">
      <c r="A242" s="1157" t="s">
        <v>85</v>
      </c>
      <c r="B242" s="1378" t="s">
        <v>24</v>
      </c>
      <c r="C242" s="1159" t="s">
        <v>73</v>
      </c>
      <c r="D242" s="1159" t="s">
        <v>73</v>
      </c>
      <c r="E242" s="1450" t="s">
        <v>73</v>
      </c>
      <c r="F242" s="1450" t="s">
        <v>73</v>
      </c>
      <c r="G242" s="1451" t="s">
        <v>73</v>
      </c>
      <c r="H242" s="1452" t="s">
        <v>73</v>
      </c>
      <c r="I242" s="1452" t="s">
        <v>73</v>
      </c>
      <c r="J242" s="1453" t="s">
        <v>73</v>
      </c>
      <c r="K242" s="1453" t="s">
        <v>73</v>
      </c>
      <c r="L242" s="1454" t="s">
        <v>73</v>
      </c>
    </row>
    <row r="243" spans="1:12">
      <c r="A243" s="1153" t="s">
        <v>85</v>
      </c>
      <c r="B243" s="1377" t="s">
        <v>25</v>
      </c>
      <c r="C243" s="1155" t="s">
        <v>73</v>
      </c>
      <c r="D243" s="1155" t="s">
        <v>73</v>
      </c>
      <c r="E243" s="1435" t="s">
        <v>73</v>
      </c>
      <c r="F243" s="1435" t="s">
        <v>73</v>
      </c>
      <c r="G243" s="1436" t="s">
        <v>73</v>
      </c>
      <c r="H243" s="1437" t="s">
        <v>73</v>
      </c>
      <c r="I243" s="1437" t="s">
        <v>73</v>
      </c>
      <c r="J243" s="1448" t="s">
        <v>73</v>
      </c>
      <c r="K243" s="1448" t="s">
        <v>73</v>
      </c>
      <c r="L243" s="1449" t="s">
        <v>73</v>
      </c>
    </row>
    <row r="244" spans="1:12">
      <c r="A244" s="1153" t="s">
        <v>85</v>
      </c>
      <c r="B244" s="1377" t="s">
        <v>26</v>
      </c>
      <c r="C244" s="1155" t="s">
        <v>73</v>
      </c>
      <c r="D244" s="1155" t="s">
        <v>73</v>
      </c>
      <c r="E244" s="1435" t="s">
        <v>73</v>
      </c>
      <c r="F244" s="1435" t="s">
        <v>73</v>
      </c>
      <c r="G244" s="1436" t="s">
        <v>73</v>
      </c>
      <c r="H244" s="1437" t="s">
        <v>73</v>
      </c>
      <c r="I244" s="1437" t="s">
        <v>73</v>
      </c>
      <c r="J244" s="1448" t="s">
        <v>73</v>
      </c>
      <c r="K244" s="1448" t="s">
        <v>73</v>
      </c>
      <c r="L244" s="1449" t="s">
        <v>73</v>
      </c>
    </row>
    <row r="245" spans="1:12">
      <c r="A245" s="1157" t="s">
        <v>85</v>
      </c>
      <c r="B245" s="1378" t="s">
        <v>27</v>
      </c>
      <c r="C245" s="1159" t="s">
        <v>73</v>
      </c>
      <c r="D245" s="1159" t="s">
        <v>73</v>
      </c>
      <c r="E245" s="1450" t="s">
        <v>73</v>
      </c>
      <c r="F245" s="1450" t="s">
        <v>73</v>
      </c>
      <c r="G245" s="1451" t="s">
        <v>73</v>
      </c>
      <c r="H245" s="1452" t="s">
        <v>73</v>
      </c>
      <c r="I245" s="1452" t="s">
        <v>73</v>
      </c>
      <c r="J245" s="1453" t="s">
        <v>73</v>
      </c>
      <c r="K245" s="1453" t="s">
        <v>73</v>
      </c>
      <c r="L245" s="1454" t="s">
        <v>73</v>
      </c>
    </row>
    <row r="246" spans="1:12">
      <c r="A246" s="1153" t="s">
        <v>85</v>
      </c>
      <c r="B246" s="1377" t="s">
        <v>28</v>
      </c>
      <c r="C246" s="1155" t="s">
        <v>73</v>
      </c>
      <c r="D246" s="1155" t="s">
        <v>73</v>
      </c>
      <c r="E246" s="1435" t="s">
        <v>73</v>
      </c>
      <c r="F246" s="1435" t="s">
        <v>73</v>
      </c>
      <c r="G246" s="1436" t="s">
        <v>73</v>
      </c>
      <c r="H246" s="1437" t="s">
        <v>73</v>
      </c>
      <c r="I246" s="1437" t="s">
        <v>73</v>
      </c>
      <c r="J246" s="1448" t="s">
        <v>73</v>
      </c>
      <c r="K246" s="1448" t="s">
        <v>73</v>
      </c>
      <c r="L246" s="1449" t="s">
        <v>73</v>
      </c>
    </row>
    <row r="247" spans="1:12" ht="15.75" thickBot="1">
      <c r="A247" s="1379" t="s">
        <v>85</v>
      </c>
      <c r="B247" s="1380" t="s">
        <v>29</v>
      </c>
      <c r="C247" s="1160" t="s">
        <v>73</v>
      </c>
      <c r="D247" s="1160" t="s">
        <v>73</v>
      </c>
      <c r="E247" s="1455" t="s">
        <v>73</v>
      </c>
      <c r="F247" s="1455" t="s">
        <v>73</v>
      </c>
      <c r="G247" s="1456" t="s">
        <v>73</v>
      </c>
      <c r="H247" s="1448" t="s">
        <v>73</v>
      </c>
      <c r="I247" s="1448" t="s">
        <v>73</v>
      </c>
      <c r="J247" s="1448" t="s">
        <v>73</v>
      </c>
      <c r="K247" s="1448" t="s">
        <v>73</v>
      </c>
      <c r="L247" s="1449" t="s">
        <v>73</v>
      </c>
    </row>
    <row r="248" spans="1:12" ht="15.75" thickBot="1">
      <c r="A248" s="1367"/>
      <c r="B248" s="1375"/>
      <c r="C248" s="1422"/>
      <c r="D248" s="1422"/>
      <c r="E248" s="1422"/>
      <c r="F248" s="1422"/>
      <c r="G248" s="1423"/>
      <c r="H248" s="1420"/>
      <c r="I248" s="1420"/>
      <c r="J248" s="1420"/>
      <c r="K248" s="1420"/>
      <c r="L248" s="1424"/>
    </row>
    <row r="249" spans="1:12">
      <c r="A249" s="1157" t="s">
        <v>86</v>
      </c>
      <c r="B249" s="1376" t="s">
        <v>21</v>
      </c>
      <c r="C249" s="1158">
        <v>21189.20329229366</v>
      </c>
      <c r="D249" s="1158">
        <v>21815.21637276046</v>
      </c>
      <c r="E249" s="1443">
        <v>21612.987358139533</v>
      </c>
      <c r="F249" s="1443">
        <v>22251.520700215671</v>
      </c>
      <c r="G249" s="1444">
        <v>-2.8696166463353179</v>
      </c>
      <c r="H249" s="1445">
        <v>405.68113207547168</v>
      </c>
      <c r="I249" s="1445">
        <v>-2.3052409997246643</v>
      </c>
      <c r="J249" s="1446">
        <v>-20.8955223880597</v>
      </c>
      <c r="K249" s="1446">
        <v>2.4685607824871916</v>
      </c>
      <c r="L249" s="1447">
        <v>-0.79495602218889205</v>
      </c>
    </row>
    <row r="250" spans="1:12">
      <c r="A250" s="1153" t="s">
        <v>86</v>
      </c>
      <c r="B250" s="1377" t="s">
        <v>22</v>
      </c>
      <c r="C250" s="1155">
        <v>21254.545098039212</v>
      </c>
      <c r="D250" s="1155">
        <v>21852.660784313724</v>
      </c>
      <c r="E250" s="1435">
        <v>21679.635999999999</v>
      </c>
      <c r="F250" s="1435">
        <v>22289.714</v>
      </c>
      <c r="G250" s="1436">
        <v>-2.7370382589924724</v>
      </c>
      <c r="H250" s="1437">
        <v>400.7</v>
      </c>
      <c r="I250" s="1437">
        <v>-2.5297981026514313</v>
      </c>
      <c r="J250" s="1448">
        <v>-48.214285714285715</v>
      </c>
      <c r="K250" s="1448">
        <v>1.3507219375873312</v>
      </c>
      <c r="L250" s="1449">
        <v>-1.3769936006493955</v>
      </c>
    </row>
    <row r="251" spans="1:12">
      <c r="A251" s="1153" t="s">
        <v>86</v>
      </c>
      <c r="B251" s="1377" t="s">
        <v>23</v>
      </c>
      <c r="C251" s="1155">
        <v>21112.353921568625</v>
      </c>
      <c r="D251" s="1155">
        <v>21635.639215686275</v>
      </c>
      <c r="E251" s="1435">
        <v>21534.600999999999</v>
      </c>
      <c r="F251" s="1435">
        <v>22068.351999999999</v>
      </c>
      <c r="G251" s="1436">
        <v>-2.4186264565654936</v>
      </c>
      <c r="H251" s="1437">
        <v>411.7</v>
      </c>
      <c r="I251" s="1437">
        <v>-5.6599450045829487</v>
      </c>
      <c r="J251" s="1448">
        <v>118.18181818181819</v>
      </c>
      <c r="K251" s="1448">
        <v>1.1178388448998604</v>
      </c>
      <c r="L251" s="1449">
        <v>0.58203757846050341</v>
      </c>
    </row>
    <row r="252" spans="1:12">
      <c r="A252" s="1157" t="s">
        <v>86</v>
      </c>
      <c r="B252" s="1378" t="s">
        <v>24</v>
      </c>
      <c r="C252" s="1159">
        <v>20485.758241590218</v>
      </c>
      <c r="D252" s="1159">
        <v>20383.790833728872</v>
      </c>
      <c r="E252" s="1450">
        <v>20895.473406422021</v>
      </c>
      <c r="F252" s="1450">
        <v>20791.46665040345</v>
      </c>
      <c r="G252" s="1451">
        <v>0.50023770697558045</v>
      </c>
      <c r="H252" s="1452">
        <v>375.84965517241375</v>
      </c>
      <c r="I252" s="1452">
        <v>0.14645754660637789</v>
      </c>
      <c r="J252" s="1453">
        <v>2.112676056338028</v>
      </c>
      <c r="K252" s="1453">
        <v>6.7536096879366552</v>
      </c>
      <c r="L252" s="1454">
        <v>-0.16309756973504541</v>
      </c>
    </row>
    <row r="253" spans="1:12">
      <c r="A253" s="1153" t="s">
        <v>86</v>
      </c>
      <c r="B253" s="1377" t="s">
        <v>25</v>
      </c>
      <c r="C253" s="1155">
        <v>20322.676470588234</v>
      </c>
      <c r="D253" s="1155">
        <v>20036.235294117647</v>
      </c>
      <c r="E253" s="1435">
        <v>20729.13</v>
      </c>
      <c r="F253" s="1435">
        <v>20436.96</v>
      </c>
      <c r="G253" s="1436">
        <v>1.4296157549850952</v>
      </c>
      <c r="H253" s="1437">
        <v>366.2</v>
      </c>
      <c r="I253" s="1437">
        <v>2.9229904440696957</v>
      </c>
      <c r="J253" s="1448">
        <v>11.267605633802818</v>
      </c>
      <c r="K253" s="1448">
        <v>3.6795528644620399</v>
      </c>
      <c r="L253" s="1449">
        <v>0.22119923562618959</v>
      </c>
    </row>
    <row r="254" spans="1:12">
      <c r="A254" s="1153" t="s">
        <v>86</v>
      </c>
      <c r="B254" s="1377" t="s">
        <v>26</v>
      </c>
      <c r="C254" s="1155">
        <v>20670.269607843136</v>
      </c>
      <c r="D254" s="1155">
        <v>20697</v>
      </c>
      <c r="E254" s="1435">
        <v>21083.674999999999</v>
      </c>
      <c r="F254" s="1435">
        <v>21110.94</v>
      </c>
      <c r="G254" s="1436">
        <v>-0.12915104680321871</v>
      </c>
      <c r="H254" s="1437">
        <v>387.4</v>
      </c>
      <c r="I254" s="1437">
        <v>-1.8743667679837979</v>
      </c>
      <c r="J254" s="1448">
        <v>-7.042253521126761</v>
      </c>
      <c r="K254" s="1448">
        <v>3.0740568234746157</v>
      </c>
      <c r="L254" s="1449">
        <v>-0.38429680536123456</v>
      </c>
    </row>
    <row r="255" spans="1:12">
      <c r="A255" s="1157" t="s">
        <v>86</v>
      </c>
      <c r="B255" s="1378" t="s">
        <v>27</v>
      </c>
      <c r="C255" s="1159">
        <v>19736.007298843375</v>
      </c>
      <c r="D255" s="1159">
        <v>19591.105696287221</v>
      </c>
      <c r="E255" s="1450">
        <v>20130.727444820244</v>
      </c>
      <c r="F255" s="1450">
        <v>19982.927810212965</v>
      </c>
      <c r="G255" s="1451">
        <v>0.73962952781994984</v>
      </c>
      <c r="H255" s="1452">
        <v>319.33519999999999</v>
      </c>
      <c r="I255" s="1452">
        <v>-2.2983538537755144</v>
      </c>
      <c r="J255" s="1453">
        <v>-3.8461538461538463</v>
      </c>
      <c r="K255" s="1453">
        <v>11.644154634373544</v>
      </c>
      <c r="L255" s="1454">
        <v>-1.0202389360112587</v>
      </c>
    </row>
    <row r="256" spans="1:12">
      <c r="A256" s="1153" t="s">
        <v>86</v>
      </c>
      <c r="B256" s="1377" t="s">
        <v>28</v>
      </c>
      <c r="C256" s="1155">
        <v>19599.248039215687</v>
      </c>
      <c r="D256" s="1155">
        <v>19473.383333333331</v>
      </c>
      <c r="E256" s="1435">
        <v>19991.233</v>
      </c>
      <c r="F256" s="1435">
        <v>19862.850999999999</v>
      </c>
      <c r="G256" s="1436">
        <v>0.64634225972898574</v>
      </c>
      <c r="H256" s="1437">
        <v>304.10000000000002</v>
      </c>
      <c r="I256" s="1437">
        <v>-4.9093183239524665</v>
      </c>
      <c r="J256" s="1448">
        <v>-3.2085561497326207</v>
      </c>
      <c r="K256" s="1448">
        <v>8.4303679552864477</v>
      </c>
      <c r="L256" s="1449">
        <v>-0.678253574182623</v>
      </c>
    </row>
    <row r="257" spans="1:12" ht="15.75" thickBot="1">
      <c r="A257" s="1379" t="s">
        <v>86</v>
      </c>
      <c r="B257" s="1380" t="s">
        <v>29</v>
      </c>
      <c r="C257" s="1160">
        <v>20039.647058823528</v>
      </c>
      <c r="D257" s="1160">
        <v>19870.73137254902</v>
      </c>
      <c r="E257" s="1455">
        <v>20440.439999999999</v>
      </c>
      <c r="F257" s="1455">
        <v>20268.146000000001</v>
      </c>
      <c r="G257" s="1456">
        <v>0.85007281869786244</v>
      </c>
      <c r="H257" s="1448">
        <v>359.3</v>
      </c>
      <c r="I257" s="1448">
        <v>4.1751232241229443</v>
      </c>
      <c r="J257" s="1448">
        <v>-5.4794520547945202</v>
      </c>
      <c r="K257" s="1448">
        <v>3.2137866790870979</v>
      </c>
      <c r="L257" s="1449">
        <v>-0.34198536182863526</v>
      </c>
    </row>
    <row r="258" spans="1:12" ht="15.75" thickBot="1">
      <c r="A258" s="1381"/>
      <c r="B258" s="1382"/>
      <c r="C258" s="1457"/>
      <c r="D258" s="1457"/>
      <c r="E258" s="1457"/>
      <c r="F258" s="1457"/>
      <c r="G258" s="1458"/>
      <c r="H258" s="1459"/>
      <c r="I258" s="1459"/>
      <c r="J258" s="1459"/>
      <c r="K258" s="1459"/>
      <c r="L258" s="1460"/>
    </row>
    <row r="259" spans="1:12">
      <c r="A259" s="1153" t="s">
        <v>87</v>
      </c>
      <c r="B259" s="1383" t="s">
        <v>26</v>
      </c>
      <c r="C259" s="1461">
        <v>19910.545098039216</v>
      </c>
      <c r="D259" s="1461">
        <v>19826.173529411764</v>
      </c>
      <c r="E259" s="1462">
        <v>20308.756000000001</v>
      </c>
      <c r="F259" s="1462">
        <v>20222.697</v>
      </c>
      <c r="G259" s="1463">
        <v>0.42555649229181003</v>
      </c>
      <c r="H259" s="1464">
        <v>424.4</v>
      </c>
      <c r="I259" s="1464">
        <v>-2.3557126030629618E-2</v>
      </c>
      <c r="J259" s="1464">
        <v>10.638297872340425</v>
      </c>
      <c r="K259" s="1464">
        <v>2.4219841639496971</v>
      </c>
      <c r="L259" s="1465">
        <v>0.13265148007244409</v>
      </c>
    </row>
    <row r="260" spans="1:12" ht="15.75" thickBot="1">
      <c r="A260" s="1379" t="s">
        <v>87</v>
      </c>
      <c r="B260" s="1380" t="s">
        <v>29</v>
      </c>
      <c r="C260" s="1160">
        <v>19577.185294117648</v>
      </c>
      <c r="D260" s="1160">
        <v>19521.127450980392</v>
      </c>
      <c r="E260" s="1455">
        <v>19968.728999999999</v>
      </c>
      <c r="F260" s="1455">
        <v>19911.55</v>
      </c>
      <c r="G260" s="1456">
        <v>0.28716498715569649</v>
      </c>
      <c r="H260" s="1448">
        <v>388.2</v>
      </c>
      <c r="I260" s="1448">
        <v>-3.2402791625124627</v>
      </c>
      <c r="J260" s="1448">
        <v>-25.757575757575758</v>
      </c>
      <c r="K260" s="1448">
        <v>2.2822543083372149</v>
      </c>
      <c r="L260" s="1449">
        <v>-0.93255329029892708</v>
      </c>
    </row>
    <row r="261" spans="1:12" ht="15.75" thickBot="1">
      <c r="A261" s="1381"/>
      <c r="B261" s="1382"/>
      <c r="C261" s="1457"/>
      <c r="D261" s="1457"/>
      <c r="E261" s="1457"/>
      <c r="F261" s="1457"/>
      <c r="G261" s="1458"/>
      <c r="H261" s="1459"/>
      <c r="I261" s="1459"/>
      <c r="J261" s="1459"/>
      <c r="K261" s="1459"/>
      <c r="L261" s="1460"/>
    </row>
    <row r="262" spans="1:12">
      <c r="A262" s="1157" t="s">
        <v>88</v>
      </c>
      <c r="B262" s="1376" t="s">
        <v>21</v>
      </c>
      <c r="C262" s="1158" t="s">
        <v>73</v>
      </c>
      <c r="D262" s="1158" t="s">
        <v>73</v>
      </c>
      <c r="E262" s="1443" t="s">
        <v>73</v>
      </c>
      <c r="F262" s="1443" t="s">
        <v>73</v>
      </c>
      <c r="G262" s="1444" t="s">
        <v>73</v>
      </c>
      <c r="H262" s="1445" t="s">
        <v>73</v>
      </c>
      <c r="I262" s="1445" t="s">
        <v>73</v>
      </c>
      <c r="J262" s="1446" t="s">
        <v>73</v>
      </c>
      <c r="K262" s="1446" t="s">
        <v>73</v>
      </c>
      <c r="L262" s="1447" t="s">
        <v>73</v>
      </c>
    </row>
    <row r="263" spans="1:12">
      <c r="A263" s="1154" t="s">
        <v>88</v>
      </c>
      <c r="B263" s="1377" t="s">
        <v>22</v>
      </c>
      <c r="C263" s="1155" t="s">
        <v>73</v>
      </c>
      <c r="D263" s="1155" t="s">
        <v>73</v>
      </c>
      <c r="E263" s="1435" t="s">
        <v>73</v>
      </c>
      <c r="F263" s="1435" t="s">
        <v>73</v>
      </c>
      <c r="G263" s="1436" t="s">
        <v>73</v>
      </c>
      <c r="H263" s="1437" t="s">
        <v>73</v>
      </c>
      <c r="I263" s="1437" t="s">
        <v>73</v>
      </c>
      <c r="J263" s="1448" t="s">
        <v>73</v>
      </c>
      <c r="K263" s="1448" t="s">
        <v>73</v>
      </c>
      <c r="L263" s="1449" t="s">
        <v>73</v>
      </c>
    </row>
    <row r="264" spans="1:12">
      <c r="A264" s="1154" t="s">
        <v>88</v>
      </c>
      <c r="B264" s="1377" t="s">
        <v>23</v>
      </c>
      <c r="C264" s="1155" t="s">
        <v>73</v>
      </c>
      <c r="D264" s="1155" t="s">
        <v>73</v>
      </c>
      <c r="E264" s="1435" t="s">
        <v>73</v>
      </c>
      <c r="F264" s="1435" t="s">
        <v>73</v>
      </c>
      <c r="G264" s="1436" t="s">
        <v>73</v>
      </c>
      <c r="H264" s="1437" t="s">
        <v>73</v>
      </c>
      <c r="I264" s="1437" t="s">
        <v>73</v>
      </c>
      <c r="J264" s="1448" t="s">
        <v>73</v>
      </c>
      <c r="K264" s="1448" t="s">
        <v>73</v>
      </c>
      <c r="L264" s="1449" t="s">
        <v>73</v>
      </c>
    </row>
    <row r="265" spans="1:12">
      <c r="A265" s="1154" t="s">
        <v>88</v>
      </c>
      <c r="B265" s="1377" t="s">
        <v>30</v>
      </c>
      <c r="C265" s="1155" t="s">
        <v>73</v>
      </c>
      <c r="D265" s="1155" t="s">
        <v>73</v>
      </c>
      <c r="E265" s="1435" t="s">
        <v>73</v>
      </c>
      <c r="F265" s="1435" t="s">
        <v>73</v>
      </c>
      <c r="G265" s="1436" t="s">
        <v>73</v>
      </c>
      <c r="H265" s="1437" t="s">
        <v>73</v>
      </c>
      <c r="I265" s="1437" t="s">
        <v>73</v>
      </c>
      <c r="J265" s="1448" t="s">
        <v>73</v>
      </c>
      <c r="K265" s="1448" t="s">
        <v>73</v>
      </c>
      <c r="L265" s="1449" t="s">
        <v>73</v>
      </c>
    </row>
    <row r="266" spans="1:12">
      <c r="A266" s="1161" t="s">
        <v>88</v>
      </c>
      <c r="B266" s="1378" t="s">
        <v>24</v>
      </c>
      <c r="C266" s="1159" t="s">
        <v>73</v>
      </c>
      <c r="D266" s="1159" t="s">
        <v>73</v>
      </c>
      <c r="E266" s="1450" t="s">
        <v>73</v>
      </c>
      <c r="F266" s="1450" t="s">
        <v>73</v>
      </c>
      <c r="G266" s="1451" t="s">
        <v>73</v>
      </c>
      <c r="H266" s="1452" t="s">
        <v>73</v>
      </c>
      <c r="I266" s="1452" t="s">
        <v>73</v>
      </c>
      <c r="J266" s="1453" t="s">
        <v>73</v>
      </c>
      <c r="K266" s="1453" t="s">
        <v>73</v>
      </c>
      <c r="L266" s="1454" t="s">
        <v>73</v>
      </c>
    </row>
    <row r="267" spans="1:12">
      <c r="A267" s="1154" t="s">
        <v>88</v>
      </c>
      <c r="B267" s="1377" t="s">
        <v>26</v>
      </c>
      <c r="C267" s="1155" t="s">
        <v>73</v>
      </c>
      <c r="D267" s="1155" t="s">
        <v>73</v>
      </c>
      <c r="E267" s="1435" t="s">
        <v>73</v>
      </c>
      <c r="F267" s="1435" t="s">
        <v>73</v>
      </c>
      <c r="G267" s="1436" t="s">
        <v>73</v>
      </c>
      <c r="H267" s="1437" t="s">
        <v>73</v>
      </c>
      <c r="I267" s="1437" t="s">
        <v>73</v>
      </c>
      <c r="J267" s="1448" t="s">
        <v>73</v>
      </c>
      <c r="K267" s="1448" t="s">
        <v>73</v>
      </c>
      <c r="L267" s="1449" t="s">
        <v>73</v>
      </c>
    </row>
    <row r="268" spans="1:12">
      <c r="A268" s="1154" t="s">
        <v>88</v>
      </c>
      <c r="B268" s="1377" t="s">
        <v>31</v>
      </c>
      <c r="C268" s="1155" t="s">
        <v>73</v>
      </c>
      <c r="D268" s="1155" t="s">
        <v>73</v>
      </c>
      <c r="E268" s="1435" t="s">
        <v>73</v>
      </c>
      <c r="F268" s="1435" t="s">
        <v>73</v>
      </c>
      <c r="G268" s="1436" t="s">
        <v>73</v>
      </c>
      <c r="H268" s="1437" t="s">
        <v>73</v>
      </c>
      <c r="I268" s="1437" t="s">
        <v>73</v>
      </c>
      <c r="J268" s="1448" t="s">
        <v>73</v>
      </c>
      <c r="K268" s="1448" t="s">
        <v>73</v>
      </c>
      <c r="L268" s="1449" t="s">
        <v>73</v>
      </c>
    </row>
    <row r="269" spans="1:12">
      <c r="A269" s="1161" t="s">
        <v>88</v>
      </c>
      <c r="B269" s="1378" t="s">
        <v>27</v>
      </c>
      <c r="C269" s="1159" t="s">
        <v>73</v>
      </c>
      <c r="D269" s="1159" t="s">
        <v>73</v>
      </c>
      <c r="E269" s="1450" t="s">
        <v>73</v>
      </c>
      <c r="F269" s="1450" t="s">
        <v>73</v>
      </c>
      <c r="G269" s="1451" t="s">
        <v>73</v>
      </c>
      <c r="H269" s="1452" t="s">
        <v>73</v>
      </c>
      <c r="I269" s="1452" t="s">
        <v>73</v>
      </c>
      <c r="J269" s="1453" t="s">
        <v>73</v>
      </c>
      <c r="K269" s="1453" t="s">
        <v>73</v>
      </c>
      <c r="L269" s="1454" t="s">
        <v>73</v>
      </c>
    </row>
    <row r="270" spans="1:12">
      <c r="A270" s="1154" t="s">
        <v>88</v>
      </c>
      <c r="B270" s="1377" t="s">
        <v>29</v>
      </c>
      <c r="C270" s="1155" t="s">
        <v>73</v>
      </c>
      <c r="D270" s="1155" t="s">
        <v>73</v>
      </c>
      <c r="E270" s="1435" t="s">
        <v>73</v>
      </c>
      <c r="F270" s="1435" t="s">
        <v>73</v>
      </c>
      <c r="G270" s="1436" t="s">
        <v>73</v>
      </c>
      <c r="H270" s="1437" t="s">
        <v>73</v>
      </c>
      <c r="I270" s="1437" t="s">
        <v>73</v>
      </c>
      <c r="J270" s="1448" t="s">
        <v>73</v>
      </c>
      <c r="K270" s="1448" t="s">
        <v>73</v>
      </c>
      <c r="L270" s="1449" t="s">
        <v>73</v>
      </c>
    </row>
    <row r="271" spans="1:12" ht="15.75" thickBot="1">
      <c r="A271" s="1384" t="s">
        <v>88</v>
      </c>
      <c r="B271" s="1377" t="s">
        <v>32</v>
      </c>
      <c r="C271" s="1160" t="s">
        <v>73</v>
      </c>
      <c r="D271" s="1160" t="s">
        <v>73</v>
      </c>
      <c r="E271" s="1455" t="s">
        <v>73</v>
      </c>
      <c r="F271" s="1455" t="s">
        <v>73</v>
      </c>
      <c r="G271" s="1456" t="s">
        <v>73</v>
      </c>
      <c r="H271" s="1448" t="s">
        <v>73</v>
      </c>
      <c r="I271" s="1448" t="s">
        <v>73</v>
      </c>
      <c r="J271" s="1448" t="s">
        <v>73</v>
      </c>
      <c r="K271" s="1448" t="s">
        <v>73</v>
      </c>
      <c r="L271" s="1449" t="s">
        <v>73</v>
      </c>
    </row>
    <row r="272" spans="1:12" ht="15.75" thickBot="1">
      <c r="A272" s="1381"/>
      <c r="B272" s="1382"/>
      <c r="C272" s="1457"/>
      <c r="D272" s="1457"/>
      <c r="E272" s="1457"/>
      <c r="F272" s="1457"/>
      <c r="G272" s="1458"/>
      <c r="H272" s="1459"/>
      <c r="I272" s="1459"/>
      <c r="J272" s="1459"/>
      <c r="K272" s="1459"/>
      <c r="L272" s="1460"/>
    </row>
    <row r="273" spans="1:12">
      <c r="A273" s="1157" t="s">
        <v>20</v>
      </c>
      <c r="B273" s="1376" t="s">
        <v>24</v>
      </c>
      <c r="C273" s="1158">
        <v>17652.708859136877</v>
      </c>
      <c r="D273" s="1158">
        <v>17015.855081734837</v>
      </c>
      <c r="E273" s="1443">
        <v>18005.763036319615</v>
      </c>
      <c r="F273" s="1443">
        <v>17356.172183369534</v>
      </c>
      <c r="G273" s="1444">
        <v>3.7427080469535268</v>
      </c>
      <c r="H273" s="1445">
        <v>348.34578313253019</v>
      </c>
      <c r="I273" s="1445">
        <v>1.5900459619565526</v>
      </c>
      <c r="J273" s="1446">
        <v>-11.702127659574469</v>
      </c>
      <c r="K273" s="1446">
        <v>3.865859338612017</v>
      </c>
      <c r="L273" s="1447">
        <v>-0.71280602914248892</v>
      </c>
    </row>
    <row r="274" spans="1:12">
      <c r="A274" s="1153" t="s">
        <v>20</v>
      </c>
      <c r="B274" s="1377" t="s">
        <v>25</v>
      </c>
      <c r="C274" s="1155">
        <v>15865.554901960784</v>
      </c>
      <c r="D274" s="1155">
        <v>15924.108823529412</v>
      </c>
      <c r="E274" s="1435">
        <v>16182.866</v>
      </c>
      <c r="F274" s="1435">
        <v>16242.591</v>
      </c>
      <c r="G274" s="1436">
        <v>-0.36770611289787669</v>
      </c>
      <c r="H274" s="1437">
        <v>303.60000000000002</v>
      </c>
      <c r="I274" s="1437">
        <v>6.3397548161120918</v>
      </c>
      <c r="J274" s="1448">
        <v>27.27272727272727</v>
      </c>
      <c r="K274" s="1448">
        <v>0.65207265952491855</v>
      </c>
      <c r="L274" s="1449">
        <v>0.11627139308556156</v>
      </c>
    </row>
    <row r="275" spans="1:12">
      <c r="A275" s="1153" t="s">
        <v>20</v>
      </c>
      <c r="B275" s="1377" t="s">
        <v>26</v>
      </c>
      <c r="C275" s="1155">
        <v>18285.703921568627</v>
      </c>
      <c r="D275" s="1155">
        <v>17136.226470588237</v>
      </c>
      <c r="E275" s="1435">
        <v>18651.418000000001</v>
      </c>
      <c r="F275" s="1435">
        <v>17478.951000000001</v>
      </c>
      <c r="G275" s="1436">
        <v>6.7078796662339775</v>
      </c>
      <c r="H275" s="1437">
        <v>351.5</v>
      </c>
      <c r="I275" s="1437">
        <v>5.7142857142857144</v>
      </c>
      <c r="J275" s="1448">
        <v>-22.641509433962266</v>
      </c>
      <c r="K275" s="1448">
        <v>1.9096413600372613</v>
      </c>
      <c r="L275" s="1449">
        <v>-0.67194656007964082</v>
      </c>
    </row>
    <row r="276" spans="1:12">
      <c r="A276" s="1153" t="s">
        <v>20</v>
      </c>
      <c r="B276" s="1377" t="s">
        <v>31</v>
      </c>
      <c r="C276" s="1155">
        <v>17503.825490196075</v>
      </c>
      <c r="D276" s="1155">
        <v>17129.816666666666</v>
      </c>
      <c r="E276" s="1435">
        <v>17853.901999999998</v>
      </c>
      <c r="F276" s="1435">
        <v>17472.413</v>
      </c>
      <c r="G276" s="1436">
        <v>2.1833790215466964</v>
      </c>
      <c r="H276" s="1437">
        <v>366.1</v>
      </c>
      <c r="I276" s="1437">
        <v>-4.2375098090504801</v>
      </c>
      <c r="J276" s="1448">
        <v>-6.666666666666667</v>
      </c>
      <c r="K276" s="1448">
        <v>1.3041453190498371</v>
      </c>
      <c r="L276" s="1449">
        <v>-0.15713086214840932</v>
      </c>
    </row>
    <row r="277" spans="1:12">
      <c r="A277" s="1157" t="s">
        <v>20</v>
      </c>
      <c r="B277" s="1378" t="s">
        <v>27</v>
      </c>
      <c r="C277" s="1159">
        <v>17239.022946280336</v>
      </c>
      <c r="D277" s="1159">
        <v>16811.912990374371</v>
      </c>
      <c r="E277" s="1450">
        <v>17583.803405205945</v>
      </c>
      <c r="F277" s="1450">
        <v>17148.151250181858</v>
      </c>
      <c r="G277" s="1451">
        <v>2.5405196669201686</v>
      </c>
      <c r="H277" s="1452">
        <v>306.18320610687022</v>
      </c>
      <c r="I277" s="1452">
        <v>1.4240275830955798</v>
      </c>
      <c r="J277" s="1453">
        <v>10.641891891891891</v>
      </c>
      <c r="K277" s="1453">
        <v>30.507685142058687</v>
      </c>
      <c r="L277" s="1454">
        <v>1.6718351664132918</v>
      </c>
    </row>
    <row r="278" spans="1:12">
      <c r="A278" s="1153" t="s">
        <v>20</v>
      </c>
      <c r="B278" s="1377" t="s">
        <v>28</v>
      </c>
      <c r="C278" s="1155">
        <v>16622.954901960784</v>
      </c>
      <c r="D278" s="1155">
        <v>16036.257843137255</v>
      </c>
      <c r="E278" s="1435">
        <v>16955.414000000001</v>
      </c>
      <c r="F278" s="1435">
        <v>16356.983</v>
      </c>
      <c r="G278" s="1436">
        <v>3.6585658858971764</v>
      </c>
      <c r="H278" s="1437">
        <v>278.39999999999998</v>
      </c>
      <c r="I278" s="1437">
        <v>3.841850055949255</v>
      </c>
      <c r="J278" s="1448">
        <v>13.419913419913421</v>
      </c>
      <c r="K278" s="1448">
        <v>12.203074056823475</v>
      </c>
      <c r="L278" s="1449">
        <v>0.95124746159697615</v>
      </c>
    </row>
    <row r="279" spans="1:12">
      <c r="A279" s="1153" t="s">
        <v>20</v>
      </c>
      <c r="B279" s="1377" t="s">
        <v>29</v>
      </c>
      <c r="C279" s="1155">
        <v>17475.295098039216</v>
      </c>
      <c r="D279" s="1155">
        <v>17131.157843137255</v>
      </c>
      <c r="E279" s="1435">
        <v>17824.800999999999</v>
      </c>
      <c r="F279" s="1435">
        <v>17473.780999999999</v>
      </c>
      <c r="G279" s="1436">
        <v>2.0088382703205476</v>
      </c>
      <c r="H279" s="1437">
        <v>318.60000000000002</v>
      </c>
      <c r="I279" s="1437">
        <v>1.0145846544071166</v>
      </c>
      <c r="J279" s="1448">
        <v>16.96113074204947</v>
      </c>
      <c r="K279" s="1448">
        <v>15.416860735910573</v>
      </c>
      <c r="L279" s="1449">
        <v>1.632155426607115</v>
      </c>
    </row>
    <row r="280" spans="1:12">
      <c r="A280" s="1153" t="s">
        <v>20</v>
      </c>
      <c r="B280" s="1377" t="s">
        <v>32</v>
      </c>
      <c r="C280" s="1155">
        <v>18142.52549019608</v>
      </c>
      <c r="D280" s="1155">
        <v>17521.421568627451</v>
      </c>
      <c r="E280" s="1435">
        <v>18505.376</v>
      </c>
      <c r="F280" s="1435">
        <v>17871.849999999999</v>
      </c>
      <c r="G280" s="1436">
        <v>3.5448260812395009</v>
      </c>
      <c r="H280" s="1437">
        <v>357.3</v>
      </c>
      <c r="I280" s="1437">
        <v>1.2468121280816191</v>
      </c>
      <c r="J280" s="1448">
        <v>-20.512820512820511</v>
      </c>
      <c r="K280" s="1448">
        <v>2.887750349324639</v>
      </c>
      <c r="L280" s="1449">
        <v>-0.91156772179080159</v>
      </c>
    </row>
    <row r="281" spans="1:12">
      <c r="A281" s="1157" t="s">
        <v>20</v>
      </c>
      <c r="B281" s="1378" t="s">
        <v>33</v>
      </c>
      <c r="C281" s="1159">
        <v>14124.481535296398</v>
      </c>
      <c r="D281" s="1159">
        <v>14057.370725887102</v>
      </c>
      <c r="E281" s="1450">
        <v>14406.971166002326</v>
      </c>
      <c r="F281" s="1450">
        <v>14338.518140404844</v>
      </c>
      <c r="G281" s="1451">
        <v>0.47740655573456342</v>
      </c>
      <c r="H281" s="1452">
        <v>230.22925430210327</v>
      </c>
      <c r="I281" s="1452">
        <v>-1.083174378467828</v>
      </c>
      <c r="J281" s="1453">
        <v>20.785219399538107</v>
      </c>
      <c r="K281" s="1453">
        <v>24.359571495109456</v>
      </c>
      <c r="L281" s="1454">
        <v>3.2684852798147652</v>
      </c>
    </row>
    <row r="282" spans="1:12">
      <c r="A282" s="1153" t="s">
        <v>20</v>
      </c>
      <c r="B282" s="1377" t="s">
        <v>74</v>
      </c>
      <c r="C282" s="1155">
        <v>14290.309803921569</v>
      </c>
      <c r="D282" s="1155">
        <v>14145.304901960784</v>
      </c>
      <c r="E282" s="1435">
        <v>14576.116</v>
      </c>
      <c r="F282" s="1435">
        <v>14428.210999999999</v>
      </c>
      <c r="G282" s="1436">
        <v>1.0251097658607895</v>
      </c>
      <c r="H282" s="1437">
        <v>215.3</v>
      </c>
      <c r="I282" s="1437">
        <v>1.8448438978240329</v>
      </c>
      <c r="J282" s="1448">
        <v>24.30939226519337</v>
      </c>
      <c r="K282" s="1448">
        <v>10.47973917093619</v>
      </c>
      <c r="L282" s="1449">
        <v>1.6633728777067702</v>
      </c>
    </row>
    <row r="283" spans="1:12">
      <c r="A283" s="1153" t="s">
        <v>20</v>
      </c>
      <c r="B283" s="1377" t="s">
        <v>34</v>
      </c>
      <c r="C283" s="1155">
        <v>13979.632352941177</v>
      </c>
      <c r="D283" s="1155">
        <v>13908.425490196078</v>
      </c>
      <c r="E283" s="1435">
        <v>14259.225</v>
      </c>
      <c r="F283" s="1435">
        <v>14186.593999999999</v>
      </c>
      <c r="G283" s="1436">
        <v>0.51196925773727808</v>
      </c>
      <c r="H283" s="1437">
        <v>238.3</v>
      </c>
      <c r="I283" s="1437">
        <v>-1.7319587628865933</v>
      </c>
      <c r="J283" s="1448">
        <v>22.466960352422909</v>
      </c>
      <c r="K283" s="1448">
        <v>12.948299953423382</v>
      </c>
      <c r="L283" s="1449">
        <v>1.8913101823566496</v>
      </c>
    </row>
    <row r="284" spans="1:12" ht="15.75" thickBot="1">
      <c r="A284" s="1153" t="s">
        <v>20</v>
      </c>
      <c r="B284" s="1377" t="s">
        <v>35</v>
      </c>
      <c r="C284" s="1155">
        <v>14397.537254901959</v>
      </c>
      <c r="D284" s="1155">
        <v>14704.636274509803</v>
      </c>
      <c r="E284" s="1435">
        <v>14685.487999999999</v>
      </c>
      <c r="F284" s="1435">
        <v>14998.728999999999</v>
      </c>
      <c r="G284" s="1436">
        <v>-2.0884502946883035</v>
      </c>
      <c r="H284" s="1437">
        <v>286</v>
      </c>
      <c r="I284" s="1437">
        <v>-4.2838018741633235</v>
      </c>
      <c r="J284" s="1448">
        <v>-20</v>
      </c>
      <c r="K284" s="1448">
        <v>0.9315323707498836</v>
      </c>
      <c r="L284" s="1449">
        <v>-0.28619778024865516</v>
      </c>
    </row>
    <row r="285" spans="1:12" ht="15.75" thickBot="1">
      <c r="A285" s="1381"/>
      <c r="B285" s="1382"/>
      <c r="C285" s="1457"/>
      <c r="D285" s="1457"/>
      <c r="E285" s="1457"/>
      <c r="F285" s="1457"/>
      <c r="G285" s="1458"/>
      <c r="H285" s="1459"/>
      <c r="I285" s="1459"/>
      <c r="J285" s="1459"/>
      <c r="K285" s="1459"/>
      <c r="L285" s="1460"/>
    </row>
    <row r="286" spans="1:12">
      <c r="A286" s="1157" t="s">
        <v>89</v>
      </c>
      <c r="B286" s="1378" t="s">
        <v>21</v>
      </c>
      <c r="C286" s="1159">
        <v>21149.079542085128</v>
      </c>
      <c r="D286" s="1159">
        <v>20925.968207282913</v>
      </c>
      <c r="E286" s="1450">
        <v>21572.061132926832</v>
      </c>
      <c r="F286" s="1450">
        <v>21344.48757142857</v>
      </c>
      <c r="G286" s="1451">
        <v>1.0661936049609786</v>
      </c>
      <c r="H286" s="1452">
        <v>328.03199999999998</v>
      </c>
      <c r="I286" s="1452">
        <v>-2.0695596545474007</v>
      </c>
      <c r="J286" s="1453">
        <v>78.571428571428569</v>
      </c>
      <c r="K286" s="1453">
        <v>1.1644154634373545</v>
      </c>
      <c r="L286" s="1454">
        <v>0.48248657887817281</v>
      </c>
    </row>
    <row r="287" spans="1:12">
      <c r="A287" s="1153" t="s">
        <v>89</v>
      </c>
      <c r="B287" s="1377" t="s">
        <v>22</v>
      </c>
      <c r="C287" s="1155">
        <v>21428.283333333333</v>
      </c>
      <c r="D287" s="1155" t="s">
        <v>200</v>
      </c>
      <c r="E287" s="1435">
        <v>21856.848999999998</v>
      </c>
      <c r="F287" s="1435" t="s">
        <v>200</v>
      </c>
      <c r="G287" s="1436" t="s">
        <v>73</v>
      </c>
      <c r="H287" s="1437" t="s">
        <v>73</v>
      </c>
      <c r="I287" s="1437" t="s">
        <v>73</v>
      </c>
      <c r="J287" s="1448" t="s">
        <v>73</v>
      </c>
      <c r="K287" s="1448">
        <v>0.37261294829995345</v>
      </c>
      <c r="L287" s="1449" t="s">
        <v>73</v>
      </c>
    </row>
    <row r="288" spans="1:12">
      <c r="A288" s="1153" t="s">
        <v>89</v>
      </c>
      <c r="B288" s="1377" t="s">
        <v>23</v>
      </c>
      <c r="C288" s="1155">
        <v>21443.733333333334</v>
      </c>
      <c r="D288" s="1155">
        <v>21039.930392156861</v>
      </c>
      <c r="E288" s="1435">
        <v>21872.608</v>
      </c>
      <c r="F288" s="1435">
        <v>21460.728999999999</v>
      </c>
      <c r="G288" s="1436">
        <v>1.9192218493602937</v>
      </c>
      <c r="H288" s="1437">
        <v>336.7</v>
      </c>
      <c r="I288" s="1437">
        <v>-2.2641509433962299</v>
      </c>
      <c r="J288" s="1448">
        <v>9.0909090909090917</v>
      </c>
      <c r="K288" s="1448">
        <v>0.5589194224499302</v>
      </c>
      <c r="L288" s="1449">
        <v>2.311815601057321E-2</v>
      </c>
    </row>
    <row r="289" spans="1:12">
      <c r="A289" s="1153" t="s">
        <v>89</v>
      </c>
      <c r="B289" s="1377" t="s">
        <v>30</v>
      </c>
      <c r="C289" s="1155" t="s">
        <v>200</v>
      </c>
      <c r="D289" s="1155" t="s">
        <v>200</v>
      </c>
      <c r="E289" s="1435" t="s">
        <v>200</v>
      </c>
      <c r="F289" s="1435" t="s">
        <v>200</v>
      </c>
      <c r="G289" s="1436" t="s">
        <v>73</v>
      </c>
      <c r="H289" s="1437" t="s">
        <v>200</v>
      </c>
      <c r="I289" s="1437" t="s">
        <v>73</v>
      </c>
      <c r="J289" s="1448" t="s">
        <v>73</v>
      </c>
      <c r="K289" s="1448">
        <v>0.2328830926874709</v>
      </c>
      <c r="L289" s="1449" t="s">
        <v>73</v>
      </c>
    </row>
    <row r="290" spans="1:12">
      <c r="A290" s="1157" t="s">
        <v>89</v>
      </c>
      <c r="B290" s="1378" t="s">
        <v>24</v>
      </c>
      <c r="C290" s="1159">
        <v>20849.320399663557</v>
      </c>
      <c r="D290" s="1159">
        <v>20366.510250160274</v>
      </c>
      <c r="E290" s="1450">
        <v>21266.306807656827</v>
      </c>
      <c r="F290" s="1450">
        <v>20773.840455163481</v>
      </c>
      <c r="G290" s="1451">
        <v>2.3706081384241107</v>
      </c>
      <c r="H290" s="1452">
        <v>309.67571428571426</v>
      </c>
      <c r="I290" s="1452">
        <v>0.25534071868169278</v>
      </c>
      <c r="J290" s="1453">
        <v>40</v>
      </c>
      <c r="K290" s="1453">
        <v>6.5207265952491849</v>
      </c>
      <c r="L290" s="1454">
        <v>1.6498059912550298</v>
      </c>
    </row>
    <row r="291" spans="1:12">
      <c r="A291" s="1153" t="s">
        <v>89</v>
      </c>
      <c r="B291" s="1377" t="s">
        <v>25</v>
      </c>
      <c r="C291" s="1155">
        <v>20607.907843137255</v>
      </c>
      <c r="D291" s="1155">
        <v>19010.143137254901</v>
      </c>
      <c r="E291" s="1435">
        <v>21020.065999999999</v>
      </c>
      <c r="F291" s="1435">
        <v>19390.346000000001</v>
      </c>
      <c r="G291" s="1436">
        <v>8.4048010283055152</v>
      </c>
      <c r="H291" s="1437">
        <v>276</v>
      </c>
      <c r="I291" s="1437">
        <v>6.6048667439165794</v>
      </c>
      <c r="J291" s="1448">
        <v>233.33333333333334</v>
      </c>
      <c r="K291" s="1448">
        <v>1.3972985561248252</v>
      </c>
      <c r="L291" s="1449">
        <v>0.95891570176535124</v>
      </c>
    </row>
    <row r="292" spans="1:12">
      <c r="A292" s="1153" t="s">
        <v>89</v>
      </c>
      <c r="B292" s="1377" t="s">
        <v>26</v>
      </c>
      <c r="C292" s="1155">
        <v>21070.848039215685</v>
      </c>
      <c r="D292" s="1155">
        <v>20524.411764705885</v>
      </c>
      <c r="E292" s="1435">
        <v>21492.264999999999</v>
      </c>
      <c r="F292" s="1435">
        <v>20934.900000000001</v>
      </c>
      <c r="G292" s="1436">
        <v>2.6623724020654405</v>
      </c>
      <c r="H292" s="1437">
        <v>316.2</v>
      </c>
      <c r="I292" s="1437">
        <v>4.0816326530612166</v>
      </c>
      <c r="J292" s="1448">
        <v>39.682539682539684</v>
      </c>
      <c r="K292" s="1448">
        <v>4.0987424312994873</v>
      </c>
      <c r="L292" s="1449">
        <v>1.0300624507831695</v>
      </c>
    </row>
    <row r="293" spans="1:12">
      <c r="A293" s="1153" t="s">
        <v>89</v>
      </c>
      <c r="B293" s="1377" t="s">
        <v>31</v>
      </c>
      <c r="C293" s="1155">
        <v>20274.669607843138</v>
      </c>
      <c r="D293" s="1155">
        <v>20381.170588235294</v>
      </c>
      <c r="E293" s="1435">
        <v>20680.163</v>
      </c>
      <c r="F293" s="1435">
        <v>20788.794000000002</v>
      </c>
      <c r="G293" s="1436">
        <v>-0.52254594470463855</v>
      </c>
      <c r="H293" s="1437">
        <v>329.5</v>
      </c>
      <c r="I293" s="1437">
        <v>-2.0511296076099814</v>
      </c>
      <c r="J293" s="1448">
        <v>-21.428571428571427</v>
      </c>
      <c r="K293" s="1448">
        <v>1.0246856078248718</v>
      </c>
      <c r="L293" s="1449">
        <v>-0.33917216129349148</v>
      </c>
    </row>
    <row r="294" spans="1:12">
      <c r="A294" s="1157" t="s">
        <v>89</v>
      </c>
      <c r="B294" s="1378" t="s">
        <v>27</v>
      </c>
      <c r="C294" s="1159">
        <v>18245.143822565886</v>
      </c>
      <c r="D294" s="1159">
        <v>18286.891432180048</v>
      </c>
      <c r="E294" s="1450">
        <v>18610.046699017203</v>
      </c>
      <c r="F294" s="1450">
        <v>18796.344002611368</v>
      </c>
      <c r="G294" s="1451">
        <v>-0.99113584837712476</v>
      </c>
      <c r="H294" s="1452">
        <v>283.95058139534882</v>
      </c>
      <c r="I294" s="1452">
        <v>3.8118035541254409</v>
      </c>
      <c r="J294" s="1453">
        <v>-27.731092436974791</v>
      </c>
      <c r="K294" s="1453">
        <v>8.0111783884489984</v>
      </c>
      <c r="L294" s="1454">
        <v>-3.5816126490570888</v>
      </c>
    </row>
    <row r="295" spans="1:12">
      <c r="A295" s="1153" t="s">
        <v>89</v>
      </c>
      <c r="B295" s="1377" t="s">
        <v>28</v>
      </c>
      <c r="C295" s="1155">
        <v>18813.331372549022</v>
      </c>
      <c r="D295" s="1155">
        <v>18284.647058823528</v>
      </c>
      <c r="E295" s="1435">
        <v>19189.598000000002</v>
      </c>
      <c r="F295" s="1435">
        <v>18650.34</v>
      </c>
      <c r="G295" s="1436">
        <v>2.8914110949183858</v>
      </c>
      <c r="H295" s="1437">
        <v>257.39999999999998</v>
      </c>
      <c r="I295" s="1437">
        <v>5.6650246305418648</v>
      </c>
      <c r="J295" s="1448">
        <v>-56.944444444444443</v>
      </c>
      <c r="K295" s="1448">
        <v>1.4438751746623195</v>
      </c>
      <c r="L295" s="1449">
        <v>-2.0631876602134724</v>
      </c>
    </row>
    <row r="296" spans="1:12">
      <c r="A296" s="1153" t="s">
        <v>89</v>
      </c>
      <c r="B296" s="1377" t="s">
        <v>29</v>
      </c>
      <c r="C296" s="1155">
        <v>19871.276470588236</v>
      </c>
      <c r="D296" s="1155">
        <v>19716.2431372549</v>
      </c>
      <c r="E296" s="1435">
        <v>20268.702000000001</v>
      </c>
      <c r="F296" s="1435">
        <v>20110.567999999999</v>
      </c>
      <c r="G296" s="1436">
        <v>0.78632289252099608</v>
      </c>
      <c r="H296" s="1437">
        <v>285.3</v>
      </c>
      <c r="I296" s="1437">
        <v>0.95541401273884952</v>
      </c>
      <c r="J296" s="1437">
        <v>-20.422535211267608</v>
      </c>
      <c r="K296" s="1437">
        <v>5.2631578947368416</v>
      </c>
      <c r="L296" s="1438">
        <v>-1.653549362934859</v>
      </c>
    </row>
    <row r="297" spans="1:12" ht="15.75" thickBot="1">
      <c r="A297" s="1385" t="s">
        <v>89</v>
      </c>
      <c r="B297" s="1386" t="s">
        <v>32</v>
      </c>
      <c r="C297" s="1156">
        <v>11637.179411764706</v>
      </c>
      <c r="D297" s="1156">
        <v>11637.179411764706</v>
      </c>
      <c r="E297" s="1439">
        <v>11869.923000000001</v>
      </c>
      <c r="F297" s="1439">
        <v>12042.790999999999</v>
      </c>
      <c r="G297" s="1440">
        <v>-1.435447978794937</v>
      </c>
      <c r="H297" s="1441">
        <v>307.89999999999998</v>
      </c>
      <c r="I297" s="1441">
        <v>-0.54909560723515671</v>
      </c>
      <c r="J297" s="1441">
        <v>16.666666666666664</v>
      </c>
      <c r="K297" s="1441">
        <v>2.5454545454545454</v>
      </c>
      <c r="L297" s="1442">
        <v>0.57662763815347895</v>
      </c>
    </row>
    <row r="298" spans="1:12">
      <c r="G298" s="1364"/>
      <c r="H298" s="1364"/>
      <c r="I298" s="1364"/>
      <c r="J298" s="1364"/>
      <c r="K298" s="1364"/>
      <c r="L298" s="1364"/>
    </row>
    <row r="299" spans="1:12">
      <c r="G299" s="1364"/>
      <c r="H299" s="1364"/>
      <c r="I299" s="1364"/>
      <c r="J299" s="1364"/>
      <c r="K299" s="1364"/>
      <c r="L299" s="1364"/>
    </row>
    <row r="300" spans="1:12">
      <c r="G300" s="1364"/>
      <c r="H300" s="1364"/>
      <c r="I300" s="1364"/>
      <c r="J300" s="1364"/>
      <c r="K300" s="1364"/>
      <c r="L300" s="1364"/>
    </row>
    <row r="301" spans="1:12">
      <c r="G301" s="1364"/>
      <c r="H301" s="1364"/>
      <c r="I301" s="1364"/>
      <c r="J301" s="1364"/>
      <c r="K301" s="1364"/>
      <c r="L301" s="1364"/>
    </row>
    <row r="302" spans="1:12">
      <c r="G302" s="1364"/>
      <c r="H302" s="1364"/>
      <c r="I302" s="1364"/>
      <c r="J302" s="1364"/>
      <c r="K302" s="1364"/>
      <c r="L302" s="1364"/>
    </row>
    <row r="303" spans="1:12">
      <c r="G303" s="1364"/>
      <c r="H303" s="1364"/>
      <c r="I303" s="1364"/>
      <c r="J303" s="1364"/>
      <c r="K303" s="1364"/>
      <c r="L303" s="1364"/>
    </row>
    <row r="304" spans="1:12">
      <c r="G304" s="1364"/>
      <c r="H304" s="1364"/>
      <c r="I304" s="1364"/>
      <c r="J304" s="1364"/>
      <c r="K304" s="1364"/>
      <c r="L304" s="1364"/>
    </row>
    <row r="305" spans="7:12">
      <c r="G305" s="1364"/>
      <c r="H305" s="1364"/>
      <c r="I305" s="1364"/>
      <c r="J305" s="1364"/>
      <c r="K305" s="1364"/>
      <c r="L305" s="1364"/>
    </row>
    <row r="306" spans="7:12">
      <c r="G306" s="1364"/>
      <c r="H306" s="1364"/>
      <c r="I306" s="1364"/>
      <c r="J306" s="1364"/>
      <c r="K306" s="1364"/>
      <c r="L306" s="1364"/>
    </row>
    <row r="307" spans="7:12">
      <c r="G307" s="1364"/>
      <c r="H307" s="1364"/>
      <c r="I307" s="1364"/>
      <c r="J307" s="1364"/>
      <c r="K307" s="1364"/>
      <c r="L307" s="1364"/>
    </row>
    <row r="308" spans="7:12">
      <c r="G308" s="1364"/>
      <c r="H308" s="1364"/>
      <c r="I308" s="1364"/>
      <c r="J308" s="1364"/>
      <c r="K308" s="1364"/>
      <c r="L308" s="1364"/>
    </row>
    <row r="309" spans="7:12">
      <c r="G309" s="1364"/>
      <c r="H309" s="1364"/>
      <c r="I309" s="1364"/>
      <c r="J309" s="1364"/>
      <c r="K309" s="1364"/>
      <c r="L309" s="1364"/>
    </row>
    <row r="310" spans="7:12">
      <c r="G310" s="1364"/>
      <c r="H310" s="1364"/>
      <c r="I310" s="1364"/>
      <c r="J310" s="1364"/>
      <c r="K310" s="1364"/>
      <c r="L310" s="1364"/>
    </row>
    <row r="311" spans="7:12">
      <c r="G311" s="1364"/>
      <c r="H311" s="1364"/>
      <c r="I311" s="1364"/>
      <c r="J311" s="1364"/>
      <c r="K311" s="1364"/>
      <c r="L311" s="1364"/>
    </row>
    <row r="312" spans="7:12">
      <c r="G312" s="1364"/>
      <c r="H312" s="1364"/>
      <c r="I312" s="1364"/>
      <c r="J312" s="1364"/>
      <c r="K312" s="1364"/>
      <c r="L312" s="1364"/>
    </row>
    <row r="313" spans="7:12">
      <c r="G313" s="1364"/>
      <c r="H313" s="1364"/>
      <c r="I313" s="1364"/>
      <c r="J313" s="1364"/>
      <c r="K313" s="1364"/>
      <c r="L313" s="1364"/>
    </row>
    <row r="314" spans="7:12">
      <c r="G314" s="1364"/>
      <c r="H314" s="1364"/>
      <c r="I314" s="1364"/>
      <c r="J314" s="1364"/>
      <c r="K314" s="1364"/>
      <c r="L314" s="1364"/>
    </row>
    <row r="315" spans="7:12">
      <c r="G315" s="1364"/>
      <c r="H315" s="1364"/>
      <c r="I315" s="1364"/>
      <c r="J315" s="1364"/>
      <c r="K315" s="1364"/>
      <c r="L315" s="1364"/>
    </row>
    <row r="316" spans="7:12">
      <c r="G316" s="1364"/>
      <c r="H316" s="1364"/>
      <c r="I316" s="1364"/>
      <c r="J316" s="1364"/>
      <c r="K316" s="1364"/>
      <c r="L316" s="1364"/>
    </row>
    <row r="317" spans="7:12">
      <c r="G317" s="1364"/>
      <c r="H317" s="1364"/>
      <c r="I317" s="1364"/>
      <c r="J317" s="1364"/>
      <c r="K317" s="1364"/>
      <c r="L317" s="1364"/>
    </row>
    <row r="318" spans="7:12">
      <c r="G318" s="1364"/>
      <c r="H318" s="1364"/>
      <c r="I318" s="1364"/>
      <c r="J318" s="1364"/>
      <c r="K318" s="1364"/>
      <c r="L318" s="1364"/>
    </row>
    <row r="319" spans="7:12">
      <c r="G319" s="1364"/>
      <c r="H319" s="1364"/>
      <c r="I319" s="1364"/>
      <c r="J319" s="1364"/>
      <c r="K319" s="1364"/>
      <c r="L319" s="1364"/>
    </row>
    <row r="320" spans="7:12">
      <c r="G320" s="1364"/>
      <c r="H320" s="1364"/>
      <c r="I320" s="1364"/>
      <c r="J320" s="1364"/>
      <c r="K320" s="1364"/>
      <c r="L320" s="1364"/>
    </row>
    <row r="321" spans="7:12">
      <c r="G321" s="1364"/>
      <c r="H321" s="1364"/>
      <c r="I321" s="1364"/>
      <c r="J321" s="1364"/>
      <c r="K321" s="1364"/>
      <c r="L321" s="1364"/>
    </row>
    <row r="322" spans="7:12">
      <c r="G322" s="1364"/>
      <c r="H322" s="1364"/>
      <c r="I322" s="1364"/>
      <c r="J322" s="1364"/>
      <c r="K322" s="1364"/>
      <c r="L322" s="1364"/>
    </row>
    <row r="323" spans="7:12">
      <c r="G323" s="1364"/>
      <c r="H323" s="1364"/>
      <c r="I323" s="1364"/>
      <c r="J323" s="1364"/>
      <c r="K323" s="1364"/>
      <c r="L323" s="1364"/>
    </row>
    <row r="324" spans="7:12">
      <c r="G324" s="1364"/>
      <c r="H324" s="1364"/>
      <c r="I324" s="1364"/>
      <c r="J324" s="1364"/>
      <c r="K324" s="1364"/>
      <c r="L324" s="1364"/>
    </row>
    <row r="325" spans="7:12">
      <c r="G325" s="1364"/>
      <c r="H325" s="1364"/>
      <c r="I325" s="1364"/>
      <c r="J325" s="1364"/>
      <c r="K325" s="1364"/>
      <c r="L325" s="1364"/>
    </row>
    <row r="326" spans="7:12">
      <c r="G326" s="1364"/>
      <c r="H326" s="1364"/>
      <c r="I326" s="1364"/>
      <c r="J326" s="1364"/>
      <c r="K326" s="1364"/>
      <c r="L326" s="1364"/>
    </row>
    <row r="327" spans="7:12">
      <c r="G327" s="1364"/>
      <c r="H327" s="1364"/>
      <c r="I327" s="1364"/>
      <c r="J327" s="1364"/>
      <c r="K327" s="1364"/>
      <c r="L327" s="1364"/>
    </row>
    <row r="328" spans="7:12">
      <c r="G328" s="1364"/>
      <c r="H328" s="1364"/>
      <c r="I328" s="1364"/>
      <c r="J328" s="1364"/>
      <c r="K328" s="1364"/>
      <c r="L328" s="1364"/>
    </row>
    <row r="329" spans="7:12">
      <c r="G329" s="1364"/>
      <c r="H329" s="1364"/>
      <c r="I329" s="1364"/>
      <c r="J329" s="1364"/>
      <c r="K329" s="1364"/>
      <c r="L329" s="1364"/>
    </row>
    <row r="330" spans="7:12">
      <c r="G330" s="1364"/>
      <c r="H330" s="1364"/>
      <c r="I330" s="1364"/>
      <c r="J330" s="1364"/>
      <c r="K330" s="1364"/>
      <c r="L330" s="1364"/>
    </row>
    <row r="331" spans="7:12">
      <c r="G331" s="1364"/>
      <c r="H331" s="1364"/>
      <c r="I331" s="1364"/>
      <c r="J331" s="1364"/>
      <c r="K331" s="1364"/>
      <c r="L331" s="1364"/>
    </row>
    <row r="332" spans="7:12">
      <c r="G332" s="1364"/>
      <c r="H332" s="1364"/>
      <c r="I332" s="1364"/>
      <c r="J332" s="1364"/>
      <c r="K332" s="1364"/>
      <c r="L332" s="1364"/>
    </row>
    <row r="333" spans="7:12">
      <c r="G333" s="1364"/>
      <c r="H333" s="1364"/>
      <c r="I333" s="1364"/>
      <c r="J333" s="1364"/>
      <c r="K333" s="1364"/>
      <c r="L333" s="1364"/>
    </row>
    <row r="334" spans="7:12">
      <c r="G334" s="1364"/>
      <c r="H334" s="1364"/>
      <c r="I334" s="1364"/>
      <c r="J334" s="1364"/>
      <c r="K334" s="1364"/>
      <c r="L334" s="1364"/>
    </row>
    <row r="335" spans="7:12">
      <c r="G335" s="1364"/>
      <c r="H335" s="1364"/>
      <c r="I335" s="1364"/>
      <c r="J335" s="1364"/>
      <c r="K335" s="1364"/>
      <c r="L335" s="1364"/>
    </row>
    <row r="336" spans="7:12">
      <c r="G336" s="1364"/>
      <c r="H336" s="1364"/>
      <c r="I336" s="1364"/>
      <c r="J336" s="1364"/>
      <c r="K336" s="1364"/>
      <c r="L336" s="1364"/>
    </row>
    <row r="337" spans="7:12">
      <c r="G337" s="1364"/>
      <c r="H337" s="1364"/>
      <c r="I337" s="1364"/>
      <c r="J337" s="1364"/>
      <c r="K337" s="1364"/>
      <c r="L337" s="1364"/>
    </row>
    <row r="338" spans="7:12">
      <c r="G338" s="1364"/>
      <c r="H338" s="1364"/>
      <c r="I338" s="1364"/>
      <c r="J338" s="1364"/>
      <c r="K338" s="1364"/>
      <c r="L338" s="1364"/>
    </row>
    <row r="339" spans="7:12">
      <c r="G339" s="1364"/>
      <c r="H339" s="1364"/>
      <c r="I339" s="1364"/>
      <c r="J339" s="1364"/>
      <c r="K339" s="1364"/>
      <c r="L339" s="1364"/>
    </row>
    <row r="340" spans="7:12">
      <c r="G340" s="1364"/>
      <c r="H340" s="1364"/>
      <c r="I340" s="1364"/>
      <c r="J340" s="1364"/>
      <c r="K340" s="1364"/>
      <c r="L340" s="1364"/>
    </row>
    <row r="341" spans="7:12">
      <c r="G341" s="1364"/>
      <c r="H341" s="1364"/>
      <c r="I341" s="1364"/>
      <c r="J341" s="1364"/>
      <c r="K341" s="1364"/>
      <c r="L341" s="1364"/>
    </row>
    <row r="342" spans="7:12">
      <c r="G342" s="1364"/>
      <c r="H342" s="1364"/>
      <c r="I342" s="1364"/>
      <c r="J342" s="1364"/>
      <c r="K342" s="1364"/>
      <c r="L342" s="1364"/>
    </row>
    <row r="343" spans="7:12">
      <c r="G343" s="1364"/>
      <c r="H343" s="1364"/>
      <c r="I343" s="1364"/>
      <c r="J343" s="1364"/>
      <c r="K343" s="1364"/>
      <c r="L343" s="1364"/>
    </row>
    <row r="344" spans="7:12">
      <c r="G344" s="1364"/>
      <c r="H344" s="1364"/>
      <c r="I344" s="1364"/>
      <c r="J344" s="1364"/>
      <c r="K344" s="1364"/>
      <c r="L344" s="1364"/>
    </row>
    <row r="345" spans="7:12">
      <c r="G345" s="1364"/>
      <c r="H345" s="1364"/>
      <c r="I345" s="1364"/>
      <c r="J345" s="1364"/>
      <c r="K345" s="1364"/>
      <c r="L345" s="1364"/>
    </row>
    <row r="346" spans="7:12">
      <c r="G346" s="1364"/>
      <c r="H346" s="1364"/>
      <c r="I346" s="1364"/>
      <c r="J346" s="1364"/>
      <c r="K346" s="1364"/>
      <c r="L346" s="1364"/>
    </row>
    <row r="347" spans="7:12">
      <c r="G347" s="1364"/>
      <c r="H347" s="1364"/>
      <c r="I347" s="1364"/>
      <c r="J347" s="1364"/>
      <c r="K347" s="1364"/>
      <c r="L347" s="1364"/>
    </row>
    <row r="348" spans="7:12">
      <c r="G348" s="1364"/>
      <c r="H348" s="1364"/>
      <c r="I348" s="1364"/>
      <c r="J348" s="1364"/>
      <c r="K348" s="1364"/>
      <c r="L348" s="1364"/>
    </row>
    <row r="349" spans="7:12">
      <c r="G349" s="1364"/>
      <c r="H349" s="1364"/>
      <c r="I349" s="1364"/>
      <c r="J349" s="1364"/>
      <c r="K349" s="1364"/>
      <c r="L349" s="1364"/>
    </row>
    <row r="350" spans="7:12">
      <c r="G350" s="1364"/>
      <c r="H350" s="1364"/>
      <c r="I350" s="1364"/>
      <c r="J350" s="1364"/>
      <c r="K350" s="1364"/>
      <c r="L350" s="1364"/>
    </row>
    <row r="351" spans="7:12">
      <c r="G351" s="1364"/>
      <c r="H351" s="1364"/>
      <c r="I351" s="1364"/>
      <c r="J351" s="1364"/>
      <c r="K351" s="1364"/>
      <c r="L351" s="1364"/>
    </row>
    <row r="352" spans="7:12">
      <c r="G352" s="1364"/>
      <c r="H352" s="1364"/>
      <c r="I352" s="1364"/>
      <c r="J352" s="1364"/>
      <c r="K352" s="1364"/>
      <c r="L352" s="1364"/>
    </row>
    <row r="353" spans="7:12">
      <c r="G353" s="1364"/>
      <c r="H353" s="1364"/>
      <c r="I353" s="1364"/>
      <c r="J353" s="1364"/>
      <c r="K353" s="1364"/>
      <c r="L353" s="1364"/>
    </row>
    <row r="354" spans="7:12">
      <c r="G354" s="1364"/>
      <c r="H354" s="1364"/>
      <c r="I354" s="1364"/>
      <c r="J354" s="1364"/>
      <c r="K354" s="1364"/>
      <c r="L354" s="1364"/>
    </row>
    <row r="355" spans="7:12">
      <c r="G355" s="1364"/>
      <c r="H355" s="1364"/>
      <c r="I355" s="1364"/>
      <c r="J355" s="1364"/>
      <c r="K355" s="1364"/>
      <c r="L355" s="1364"/>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899" customWidth="1"/>
    <col min="2" max="2" width="12.85546875" style="899" customWidth="1"/>
    <col min="3" max="3" width="11.42578125" style="899" customWidth="1"/>
    <col min="4" max="4" width="13.42578125" style="899" customWidth="1"/>
    <col min="5" max="5" width="11.28515625" style="899" bestFit="1" customWidth="1"/>
    <col min="6" max="6" width="11.42578125" style="899" customWidth="1"/>
    <col min="7" max="7" width="12.140625" style="899" customWidth="1"/>
    <col min="8" max="8" width="10.85546875" style="899" bestFit="1" customWidth="1"/>
    <col min="9" max="9" width="13.28515625" style="899" customWidth="1"/>
    <col min="10" max="16384" width="9.140625" style="899"/>
  </cols>
  <sheetData>
    <row r="1" spans="1:18" ht="40.5" customHeight="1" thickBot="1">
      <c r="A1" s="1619" t="s">
        <v>406</v>
      </c>
      <c r="B1" s="1619"/>
      <c r="C1" s="1619"/>
      <c r="D1" s="1619"/>
      <c r="E1" s="1619"/>
      <c r="F1" s="1619"/>
      <c r="G1" s="1619"/>
      <c r="H1" s="1619"/>
    </row>
    <row r="2" spans="1:18" ht="45">
      <c r="A2" s="1559" t="s">
        <v>99</v>
      </c>
      <c r="B2" s="1006" t="s">
        <v>5</v>
      </c>
      <c r="C2" s="1265"/>
      <c r="D2" s="1180" t="s">
        <v>103</v>
      </c>
      <c r="E2" s="1620" t="s">
        <v>101</v>
      </c>
      <c r="F2" s="1621"/>
      <c r="G2" s="1622"/>
      <c r="H2" s="1266" t="s">
        <v>102</v>
      </c>
    </row>
    <row r="3" spans="1:18" ht="45.75" thickBot="1">
      <c r="A3" s="1007"/>
      <c r="B3" s="1267" t="s">
        <v>530</v>
      </c>
      <c r="C3" s="1267">
        <v>45277</v>
      </c>
      <c r="D3" s="1497" t="s">
        <v>50</v>
      </c>
      <c r="E3" s="1267" t="s">
        <v>530</v>
      </c>
      <c r="F3" s="1268">
        <v>45277</v>
      </c>
      <c r="G3" s="1180" t="s">
        <v>103</v>
      </c>
      <c r="H3" s="1269" t="s">
        <v>104</v>
      </c>
    </row>
    <row r="4" spans="1:18">
      <c r="A4" s="1270" t="s">
        <v>4</v>
      </c>
      <c r="B4" s="1271"/>
      <c r="C4" s="1271"/>
      <c r="D4" s="1272"/>
      <c r="E4" s="1273"/>
      <c r="F4" s="1273"/>
      <c r="G4" s="1274"/>
      <c r="H4" s="1275"/>
    </row>
    <row r="5" spans="1:18">
      <c r="A5" s="1161" t="s">
        <v>251</v>
      </c>
      <c r="B5" s="1159">
        <v>20283.669393341861</v>
      </c>
      <c r="C5" s="1159">
        <v>19862.214785914963</v>
      </c>
      <c r="D5" s="1276">
        <v>2.1218912994827117</v>
      </c>
      <c r="E5" s="1277">
        <v>100</v>
      </c>
      <c r="F5" s="1278">
        <v>100</v>
      </c>
      <c r="G5" s="1279" t="s">
        <v>73</v>
      </c>
      <c r="H5" s="1280">
        <v>53.377957952295638</v>
      </c>
    </row>
    <row r="6" spans="1:18">
      <c r="A6" s="1154" t="s">
        <v>105</v>
      </c>
      <c r="B6" s="1155">
        <v>18278.650000000001</v>
      </c>
      <c r="C6" s="1155">
        <v>16926.485000000001</v>
      </c>
      <c r="D6" s="1281">
        <v>7.9884571427558697</v>
      </c>
      <c r="E6" s="1282">
        <v>31.353265145554683</v>
      </c>
      <c r="F6" s="1283">
        <v>21.412274912793439</v>
      </c>
      <c r="G6" s="1284">
        <v>46.426595367602374</v>
      </c>
      <c r="H6" s="1285">
        <v>124.58612187389926</v>
      </c>
    </row>
    <row r="7" spans="1:18">
      <c r="A7" s="1154" t="s">
        <v>106</v>
      </c>
      <c r="B7" s="1155">
        <v>23971.65</v>
      </c>
      <c r="C7" s="1155">
        <v>23647.688999999998</v>
      </c>
      <c r="D7" s="1281">
        <v>1.3699478202711606</v>
      </c>
      <c r="E7" s="1282">
        <v>16.826071990558617</v>
      </c>
      <c r="F7" s="1283">
        <v>9.5616102573772039</v>
      </c>
      <c r="G7" s="1284">
        <v>75.975296395045604</v>
      </c>
      <c r="H7" s="1285">
        <v>169.90731611122067</v>
      </c>
    </row>
    <row r="8" spans="1:18" ht="16.5" thickBot="1">
      <c r="A8" s="1286" t="s">
        <v>107</v>
      </c>
      <c r="B8" s="1156">
        <v>20299.294000000002</v>
      </c>
      <c r="C8" s="1156">
        <v>20248.524000000001</v>
      </c>
      <c r="D8" s="1287">
        <v>0.25073432512908317</v>
      </c>
      <c r="E8" s="1288">
        <v>51.820662863886703</v>
      </c>
      <c r="F8" s="1289">
        <v>69.026114829829353</v>
      </c>
      <c r="G8" s="1290">
        <v>-24.926003742727506</v>
      </c>
      <c r="H8" s="1291">
        <v>15.146962412587412</v>
      </c>
    </row>
    <row r="9" spans="1:18">
      <c r="A9" s="1157" t="s">
        <v>252</v>
      </c>
      <c r="B9" s="1158">
        <v>15972.825530325426</v>
      </c>
      <c r="C9" s="1158">
        <v>16129.888941087553</v>
      </c>
      <c r="D9" s="1292">
        <v>-0.97374142708471956</v>
      </c>
      <c r="E9" s="1293">
        <v>100</v>
      </c>
      <c r="F9" s="1294">
        <v>100</v>
      </c>
      <c r="G9" s="1295" t="s">
        <v>73</v>
      </c>
      <c r="H9" s="1296">
        <v>59.375736160188453</v>
      </c>
    </row>
    <row r="10" spans="1:18">
      <c r="A10" s="1154" t="s">
        <v>105</v>
      </c>
      <c r="B10" s="1155">
        <v>12557.422</v>
      </c>
      <c r="C10" s="1155">
        <v>12788.401</v>
      </c>
      <c r="D10" s="1281">
        <v>-1.8061601290106508</v>
      </c>
      <c r="E10" s="1282">
        <v>2.8120611928164951</v>
      </c>
      <c r="F10" s="1283">
        <v>4.1264232430310166</v>
      </c>
      <c r="G10" s="1284">
        <v>-31.852332463333838</v>
      </c>
      <c r="H10" s="1285">
        <v>8.6108468125594619</v>
      </c>
    </row>
    <row r="11" spans="1:18">
      <c r="A11" s="1154" t="s">
        <v>106</v>
      </c>
      <c r="B11" s="1155" t="s">
        <v>200</v>
      </c>
      <c r="C11" s="1155" t="s">
        <v>200</v>
      </c>
      <c r="D11" s="1281" t="s">
        <v>73</v>
      </c>
      <c r="E11" s="1282">
        <v>2.1703249328701992</v>
      </c>
      <c r="F11" s="1283">
        <v>9.2265410286611685E-2</v>
      </c>
      <c r="G11" s="1284" t="s">
        <v>73</v>
      </c>
      <c r="H11" s="1285" t="s">
        <v>73</v>
      </c>
    </row>
    <row r="12" spans="1:18" ht="16.5" thickBot="1">
      <c r="A12" s="1297" t="s">
        <v>107</v>
      </c>
      <c r="B12" s="1155">
        <v>16048.879000000001</v>
      </c>
      <c r="C12" s="1155">
        <v>16262.427</v>
      </c>
      <c r="D12" s="1281">
        <v>-1.3131373318385926</v>
      </c>
      <c r="E12" s="1282">
        <v>95.017613874313298</v>
      </c>
      <c r="F12" s="1283">
        <v>95.781311346682372</v>
      </c>
      <c r="G12" s="1284">
        <v>-0.79733453387880215</v>
      </c>
      <c r="H12" s="1285">
        <v>58.104978377159711</v>
      </c>
      <c r="P12" s="855"/>
      <c r="Q12" s="855"/>
      <c r="R12" s="855"/>
    </row>
    <row r="13" spans="1:18">
      <c r="A13" s="1270" t="s">
        <v>108</v>
      </c>
      <c r="B13" s="1298"/>
      <c r="C13" s="1298"/>
      <c r="D13" s="1299"/>
      <c r="E13" s="1300"/>
      <c r="F13" s="1300"/>
      <c r="G13" s="1301"/>
      <c r="H13" s="1302"/>
      <c r="P13" s="855"/>
      <c r="Q13" s="855"/>
      <c r="R13" s="855"/>
    </row>
    <row r="14" spans="1:18">
      <c r="A14" s="1161" t="s">
        <v>251</v>
      </c>
      <c r="B14" s="1159">
        <v>19867.046872155566</v>
      </c>
      <c r="C14" s="1159">
        <v>19859.503704375245</v>
      </c>
      <c r="D14" s="1276">
        <v>3.79826600533777E-2</v>
      </c>
      <c r="E14" s="1277">
        <v>100</v>
      </c>
      <c r="F14" s="1278">
        <v>100</v>
      </c>
      <c r="G14" s="1279" t="s">
        <v>73</v>
      </c>
      <c r="H14" s="1280">
        <v>-4.7299960583366296</v>
      </c>
      <c r="P14" s="855"/>
      <c r="Q14" s="855"/>
      <c r="R14" s="855"/>
    </row>
    <row r="15" spans="1:18">
      <c r="A15" s="1154" t="s">
        <v>105</v>
      </c>
      <c r="B15" s="1155">
        <v>18182.435000000001</v>
      </c>
      <c r="C15" s="1155">
        <v>16953.7</v>
      </c>
      <c r="D15" s="1281">
        <v>7.247591971074165</v>
      </c>
      <c r="E15" s="1282">
        <v>5.0682664460074474</v>
      </c>
      <c r="F15" s="1283">
        <v>6.6219944816712655</v>
      </c>
      <c r="G15" s="1284">
        <v>-23.463143014756586</v>
      </c>
      <c r="H15" s="1285">
        <v>-27.083333333333336</v>
      </c>
    </row>
    <row r="16" spans="1:18">
      <c r="A16" s="1154" t="s">
        <v>106</v>
      </c>
      <c r="B16" s="1155">
        <v>25615.017</v>
      </c>
      <c r="C16" s="1155" t="s">
        <v>200</v>
      </c>
      <c r="D16" s="1281" t="s">
        <v>73</v>
      </c>
      <c r="E16" s="1282">
        <v>1.5584057371397049</v>
      </c>
      <c r="F16" s="1283">
        <v>1.2613322822230981</v>
      </c>
      <c r="G16" s="1284" t="s">
        <v>73</v>
      </c>
      <c r="H16" s="1285" t="s">
        <v>73</v>
      </c>
    </row>
    <row r="17" spans="1:13" ht="16.5" thickBot="1">
      <c r="A17" s="1286" t="s">
        <v>107</v>
      </c>
      <c r="B17" s="1156">
        <v>19862.553</v>
      </c>
      <c r="C17" s="1156">
        <v>19984.353999999999</v>
      </c>
      <c r="D17" s="1287">
        <v>-0.60948179761026788</v>
      </c>
      <c r="E17" s="1288">
        <v>93.373327816852864</v>
      </c>
      <c r="F17" s="1289">
        <v>92.11667323610564</v>
      </c>
      <c r="G17" s="1290">
        <v>1.3641988324157923</v>
      </c>
      <c r="H17" s="1291">
        <v>-3.4303237769219814</v>
      </c>
    </row>
    <row r="18" spans="1:13">
      <c r="A18" s="1157" t="s">
        <v>252</v>
      </c>
      <c r="B18" s="1158">
        <v>13943.272331712727</v>
      </c>
      <c r="C18" s="1158">
        <v>13765.123062015506</v>
      </c>
      <c r="D18" s="1292">
        <v>1.2942076063876251</v>
      </c>
      <c r="E18" s="1293">
        <v>100</v>
      </c>
      <c r="F18" s="1294">
        <v>100</v>
      </c>
      <c r="G18" s="1295" t="s">
        <v>73</v>
      </c>
      <c r="H18" s="1296">
        <v>58.05864509605663</v>
      </c>
    </row>
    <row r="19" spans="1:13">
      <c r="A19" s="1154" t="s">
        <v>105</v>
      </c>
      <c r="B19" s="1155" t="s">
        <v>200</v>
      </c>
      <c r="C19" s="1155" t="s">
        <v>200</v>
      </c>
      <c r="D19" s="1281" t="s">
        <v>73</v>
      </c>
      <c r="E19" s="1282">
        <v>5.1603548277038547</v>
      </c>
      <c r="F19" s="1283">
        <v>3.1007751937984498</v>
      </c>
      <c r="G19" s="1284" t="s">
        <v>73</v>
      </c>
      <c r="H19" s="1285" t="s">
        <v>73</v>
      </c>
    </row>
    <row r="20" spans="1:13">
      <c r="A20" s="1154" t="s">
        <v>106</v>
      </c>
      <c r="B20" s="1155" t="s">
        <v>73</v>
      </c>
      <c r="C20" s="1155" t="s">
        <v>73</v>
      </c>
      <c r="D20" s="1281" t="s">
        <v>73</v>
      </c>
      <c r="E20" s="1282">
        <v>0</v>
      </c>
      <c r="F20" s="1283">
        <v>0</v>
      </c>
      <c r="G20" s="1284" t="s">
        <v>73</v>
      </c>
      <c r="H20" s="1285" t="s">
        <v>73</v>
      </c>
    </row>
    <row r="21" spans="1:13" ht="16.5" thickBot="1">
      <c r="A21" s="1297" t="s">
        <v>107</v>
      </c>
      <c r="B21" s="1155">
        <v>14016.243</v>
      </c>
      <c r="C21" s="1155">
        <v>13796.135</v>
      </c>
      <c r="D21" s="1281">
        <v>1.5954323439137132</v>
      </c>
      <c r="E21" s="1282">
        <v>94.839645172296144</v>
      </c>
      <c r="F21" s="1283">
        <v>96.899224806201559</v>
      </c>
      <c r="G21" s="1284">
        <v>-2.1254861821903877</v>
      </c>
      <c r="H21" s="1285">
        <v>54.699130434782603</v>
      </c>
    </row>
    <row r="22" spans="1:13">
      <c r="A22" s="1270" t="s">
        <v>109</v>
      </c>
      <c r="B22" s="1298"/>
      <c r="C22" s="1298"/>
      <c r="D22" s="1299"/>
      <c r="E22" s="1300"/>
      <c r="F22" s="1300"/>
      <c r="G22" s="1301"/>
      <c r="H22" s="1302"/>
    </row>
    <row r="23" spans="1:13">
      <c r="A23" s="1161" t="s">
        <v>251</v>
      </c>
      <c r="B23" s="1159">
        <v>20341.990856552136</v>
      </c>
      <c r="C23" s="1303">
        <v>19506.533887916074</v>
      </c>
      <c r="D23" s="1276">
        <v>4.2829596146428273</v>
      </c>
      <c r="E23" s="1277">
        <v>100</v>
      </c>
      <c r="F23" s="1278">
        <v>100</v>
      </c>
      <c r="G23" s="1279" t="s">
        <v>73</v>
      </c>
      <c r="H23" s="1280">
        <v>117.58725035303608</v>
      </c>
    </row>
    <row r="24" spans="1:13">
      <c r="A24" s="1154" t="s">
        <v>105</v>
      </c>
      <c r="B24" s="1155">
        <v>18281.505000000001</v>
      </c>
      <c r="C24" s="1155">
        <v>16923.833999999999</v>
      </c>
      <c r="D24" s="1281">
        <v>8.0222424776797148</v>
      </c>
      <c r="E24" s="1282">
        <v>45.928906525246163</v>
      </c>
      <c r="F24" s="1283">
        <v>41.751059108331653</v>
      </c>
      <c r="G24" s="1284">
        <v>10.006566315058574</v>
      </c>
      <c r="H24" s="1285">
        <v>139.36026285272513</v>
      </c>
    </row>
    <row r="25" spans="1:13">
      <c r="A25" s="1154" t="s">
        <v>106</v>
      </c>
      <c r="B25" s="1155">
        <v>23944.059000000001</v>
      </c>
      <c r="C25" s="1155">
        <v>23555.238000000001</v>
      </c>
      <c r="D25" s="1281">
        <v>1.65067744167985</v>
      </c>
      <c r="E25" s="1282">
        <v>24.960596339631742</v>
      </c>
      <c r="F25" s="1283">
        <v>19.685293524309056</v>
      </c>
      <c r="G25" s="1284">
        <v>26.798192309443074</v>
      </c>
      <c r="H25" s="1285">
        <v>175.89670014347206</v>
      </c>
    </row>
    <row r="26" spans="1:13" ht="16.5" thickBot="1">
      <c r="A26" s="1286" t="s">
        <v>107</v>
      </c>
      <c r="B26" s="1156">
        <v>20504.341</v>
      </c>
      <c r="C26" s="1156">
        <v>20235.991000000002</v>
      </c>
      <c r="D26" s="1287">
        <v>1.3261025862286582</v>
      </c>
      <c r="E26" s="1288">
        <v>29.11049713512211</v>
      </c>
      <c r="F26" s="1289">
        <v>38.563647367359287</v>
      </c>
      <c r="G26" s="1290">
        <v>-24.513112419543678</v>
      </c>
      <c r="H26" s="1291">
        <v>64.249843063402395</v>
      </c>
      <c r="K26" s="855"/>
      <c r="L26" s="855"/>
      <c r="M26" s="855"/>
    </row>
    <row r="27" spans="1:13">
      <c r="A27" s="1157" t="s">
        <v>252</v>
      </c>
      <c r="B27" s="1158">
        <v>14121.216</v>
      </c>
      <c r="C27" s="1158">
        <v>13413.511717198668</v>
      </c>
      <c r="D27" s="1292">
        <v>5.2760552025605758</v>
      </c>
      <c r="E27" s="1293">
        <v>100</v>
      </c>
      <c r="F27" s="1294">
        <v>100</v>
      </c>
      <c r="G27" s="1295" t="s">
        <v>73</v>
      </c>
      <c r="H27" s="1296">
        <v>138.74225821819914</v>
      </c>
      <c r="J27" s="1618"/>
      <c r="K27" s="1618"/>
      <c r="L27" s="1618"/>
      <c r="M27" s="1618"/>
    </row>
    <row r="28" spans="1:13">
      <c r="A28" s="1154" t="s">
        <v>105</v>
      </c>
      <c r="B28" s="1155" t="s">
        <v>73</v>
      </c>
      <c r="C28" s="1155" t="s">
        <v>200</v>
      </c>
      <c r="D28" s="1281" t="s">
        <v>73</v>
      </c>
      <c r="E28" s="1282">
        <v>0</v>
      </c>
      <c r="F28" s="1283">
        <v>0.89566460219151978</v>
      </c>
      <c r="G28" s="1284" t="s">
        <v>73</v>
      </c>
      <c r="H28" s="1285" t="s">
        <v>73</v>
      </c>
    </row>
    <row r="29" spans="1:13">
      <c r="A29" s="1154" t="s">
        <v>106</v>
      </c>
      <c r="B29" s="1155" t="s">
        <v>73</v>
      </c>
      <c r="C29" s="1155" t="s">
        <v>200</v>
      </c>
      <c r="D29" s="1281" t="s">
        <v>73</v>
      </c>
      <c r="E29" s="1282">
        <v>0</v>
      </c>
      <c r="F29" s="1283">
        <v>0.44783230109575989</v>
      </c>
      <c r="G29" s="1284" t="s">
        <v>73</v>
      </c>
      <c r="H29" s="1285" t="s">
        <v>73</v>
      </c>
    </row>
    <row r="30" spans="1:13" ht="16.5" thickBot="1">
      <c r="A30" s="1297" t="s">
        <v>107</v>
      </c>
      <c r="B30" s="1155">
        <v>14121.216</v>
      </c>
      <c r="C30" s="1155">
        <v>13340.168</v>
      </c>
      <c r="D30" s="1281">
        <v>5.8548587993794436</v>
      </c>
      <c r="E30" s="1282">
        <v>100</v>
      </c>
      <c r="F30" s="1283">
        <v>98.656503096712726</v>
      </c>
      <c r="G30" s="1284">
        <v>1.3617925439443639</v>
      </c>
      <c r="H30" s="1285">
        <v>141.99343248985898</v>
      </c>
    </row>
    <row r="31" spans="1:13">
      <c r="A31" s="1270" t="s">
        <v>110</v>
      </c>
      <c r="B31" s="1298"/>
      <c r="C31" s="1298"/>
      <c r="D31" s="1299"/>
      <c r="E31" s="1300"/>
      <c r="F31" s="1300"/>
      <c r="G31" s="1301"/>
      <c r="H31" s="1302"/>
    </row>
    <row r="32" spans="1:13">
      <c r="A32" s="1161" t="s">
        <v>251</v>
      </c>
      <c r="B32" s="1159">
        <v>20507.990000000002</v>
      </c>
      <c r="C32" s="1159">
        <v>20542.044000000002</v>
      </c>
      <c r="D32" s="1276">
        <v>-0.16577707651682611</v>
      </c>
      <c r="E32" s="1277">
        <v>100</v>
      </c>
      <c r="F32" s="1278">
        <v>100</v>
      </c>
      <c r="G32" s="1279" t="s">
        <v>73</v>
      </c>
      <c r="H32" s="1280">
        <v>-0.88271415412957155</v>
      </c>
    </row>
    <row r="33" spans="1:8">
      <c r="A33" s="1154" t="s">
        <v>105</v>
      </c>
      <c r="B33" s="1155" t="s">
        <v>73</v>
      </c>
      <c r="C33" s="1155" t="s">
        <v>73</v>
      </c>
      <c r="D33" s="1281" t="s">
        <v>73</v>
      </c>
      <c r="E33" s="1282">
        <v>0</v>
      </c>
      <c r="F33" s="1283">
        <v>0</v>
      </c>
      <c r="G33" s="1284" t="s">
        <v>73</v>
      </c>
      <c r="H33" s="1285" t="s">
        <v>73</v>
      </c>
    </row>
    <row r="34" spans="1:8">
      <c r="A34" s="1154" t="s">
        <v>106</v>
      </c>
      <c r="B34" s="1155" t="s">
        <v>73</v>
      </c>
      <c r="C34" s="1155" t="s">
        <v>73</v>
      </c>
      <c r="D34" s="1281" t="s">
        <v>73</v>
      </c>
      <c r="E34" s="1282">
        <v>0</v>
      </c>
      <c r="F34" s="1283">
        <v>0</v>
      </c>
      <c r="G34" s="1284" t="s">
        <v>73</v>
      </c>
      <c r="H34" s="1285" t="s">
        <v>73</v>
      </c>
    </row>
    <row r="35" spans="1:8" ht="16.5" thickBot="1">
      <c r="A35" s="1286" t="s">
        <v>107</v>
      </c>
      <c r="B35" s="1156">
        <v>20507.990000000002</v>
      </c>
      <c r="C35" s="1156">
        <v>20542.044000000002</v>
      </c>
      <c r="D35" s="1287">
        <v>-0.16577707651682611</v>
      </c>
      <c r="E35" s="1288">
        <v>100</v>
      </c>
      <c r="F35" s="1289">
        <v>100</v>
      </c>
      <c r="G35" s="1290">
        <v>0</v>
      </c>
      <c r="H35" s="1291">
        <v>-0.88271415412957155</v>
      </c>
    </row>
    <row r="36" spans="1:8">
      <c r="A36" s="1157" t="s">
        <v>252</v>
      </c>
      <c r="B36" s="1158">
        <v>18848.502908175749</v>
      </c>
      <c r="C36" s="1158">
        <v>18612.891213588442</v>
      </c>
      <c r="D36" s="1292">
        <v>1.2658522090071516</v>
      </c>
      <c r="E36" s="1293">
        <v>100</v>
      </c>
      <c r="F36" s="1294">
        <v>100</v>
      </c>
      <c r="G36" s="1295" t="s">
        <v>73</v>
      </c>
      <c r="H36" s="1296">
        <v>27.614213197969551</v>
      </c>
    </row>
    <row r="37" spans="1:8">
      <c r="A37" s="1154" t="s">
        <v>105</v>
      </c>
      <c r="B37" s="1155" t="s">
        <v>200</v>
      </c>
      <c r="C37" s="1155" t="s">
        <v>200</v>
      </c>
      <c r="D37" s="1281" t="s">
        <v>73</v>
      </c>
      <c r="E37" s="1282">
        <v>3.2831528058258361</v>
      </c>
      <c r="F37" s="1283">
        <v>6.044513861772745</v>
      </c>
      <c r="G37" s="1284" t="s">
        <v>73</v>
      </c>
      <c r="H37" s="1285" t="s">
        <v>73</v>
      </c>
    </row>
    <row r="38" spans="1:8">
      <c r="A38" s="1154" t="s">
        <v>106</v>
      </c>
      <c r="B38" s="1155" t="s">
        <v>200</v>
      </c>
      <c r="C38" s="1155" t="s">
        <v>73</v>
      </c>
      <c r="D38" s="1281" t="s">
        <v>73</v>
      </c>
      <c r="E38" s="1282">
        <v>5.3913469187932188</v>
      </c>
      <c r="F38" s="1283">
        <v>0</v>
      </c>
      <c r="G38" s="1284" t="s">
        <v>73</v>
      </c>
      <c r="H38" s="1285" t="s">
        <v>73</v>
      </c>
    </row>
    <row r="39" spans="1:8" ht="16.5" thickBot="1">
      <c r="A39" s="1286" t="s">
        <v>107</v>
      </c>
      <c r="B39" s="1156">
        <v>19181.564999999999</v>
      </c>
      <c r="C39" s="1156">
        <v>18993.29</v>
      </c>
      <c r="D39" s="1287">
        <v>0.99127112785619453</v>
      </c>
      <c r="E39" s="1288">
        <v>91.325500275380932</v>
      </c>
      <c r="F39" s="1289">
        <v>93.955486138227258</v>
      </c>
      <c r="G39" s="1290">
        <v>-2.7991828587604686</v>
      </c>
      <c r="H39" s="1291">
        <v>24.042058016789969</v>
      </c>
    </row>
    <row r="40" spans="1:8" ht="14.25" customHeight="1">
      <c r="A40" s="1009" t="s">
        <v>253</v>
      </c>
      <c r="B40" s="1003"/>
      <c r="C40" s="1009"/>
      <c r="D40" s="1003"/>
      <c r="E40" s="1009"/>
      <c r="F40" s="1009"/>
      <c r="G40" s="1009"/>
      <c r="H40" s="1009"/>
    </row>
    <row r="41" spans="1:8" ht="5.25" customHeight="1">
      <c r="A41" s="1623"/>
      <c r="B41" s="1623"/>
      <c r="C41" s="1623"/>
      <c r="D41" s="1623"/>
    </row>
    <row r="42" spans="1:8">
      <c r="A42" s="1036" t="s">
        <v>41</v>
      </c>
    </row>
    <row r="43" spans="1:8">
      <c r="A43" s="1037" t="s">
        <v>70</v>
      </c>
      <c r="B43" s="1624" t="s">
        <v>42</v>
      </c>
      <c r="C43" s="1625"/>
      <c r="D43" s="1625"/>
      <c r="E43" s="1625"/>
      <c r="F43" s="1625"/>
      <c r="G43" s="1625"/>
      <c r="H43" s="1626"/>
    </row>
    <row r="44" spans="1:8">
      <c r="A44" s="1037" t="s">
        <v>43</v>
      </c>
      <c r="B44" s="1624" t="s">
        <v>44</v>
      </c>
      <c r="C44" s="1625"/>
      <c r="D44" s="1625"/>
      <c r="E44" s="1625"/>
      <c r="F44" s="1625"/>
      <c r="G44" s="1625"/>
      <c r="H44" s="1626"/>
    </row>
    <row r="45" spans="1:8">
      <c r="A45" s="1037" t="s">
        <v>45</v>
      </c>
      <c r="B45" s="1624" t="s">
        <v>46</v>
      </c>
      <c r="C45" s="1625"/>
      <c r="D45" s="1625"/>
      <c r="E45" s="1625"/>
      <c r="F45" s="1625"/>
      <c r="G45" s="1625"/>
      <c r="H45" s="1626"/>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896" t="s">
        <v>531</v>
      </c>
      <c r="B2" s="901"/>
      <c r="C2" s="901"/>
      <c r="D2" s="901"/>
      <c r="E2" s="901"/>
      <c r="F2" s="902"/>
      <c r="G2" s="902"/>
      <c r="H2" s="909"/>
      <c r="I2" s="903"/>
    </row>
    <row r="3" spans="1:9" ht="18" customHeight="1">
      <c r="A3"/>
      <c r="B3"/>
      <c r="C3"/>
      <c r="D3"/>
      <c r="E3"/>
      <c r="G3"/>
      <c r="H3"/>
    </row>
    <row r="4" spans="1:9" ht="18" customHeight="1" thickBot="1">
      <c r="A4" s="1038"/>
      <c r="B4" s="1038"/>
      <c r="C4"/>
      <c r="D4"/>
      <c r="E4"/>
      <c r="F4"/>
      <c r="G4"/>
      <c r="H4"/>
    </row>
    <row r="5" spans="1:9" s="750" customFormat="1" ht="18" customHeight="1">
      <c r="A5" s="1627" t="s">
        <v>111</v>
      </c>
      <c r="B5" s="1304" t="s">
        <v>432</v>
      </c>
      <c r="C5" s="1305"/>
      <c r="D5" s="1305"/>
      <c r="E5" s="1306" t="s">
        <v>255</v>
      </c>
      <c r="F5" s="1307"/>
      <c r="G5" s="1308"/>
      <c r="H5" s="749"/>
    </row>
    <row r="6" spans="1:9" s="750" customFormat="1" ht="30" customHeight="1" thickBot="1">
      <c r="A6" s="1628"/>
      <c r="B6" s="1309" t="s">
        <v>112</v>
      </c>
      <c r="C6" s="1310" t="s">
        <v>113</v>
      </c>
      <c r="D6" s="1311" t="s">
        <v>431</v>
      </c>
      <c r="E6" s="1312" t="s">
        <v>112</v>
      </c>
      <c r="F6" s="1312" t="s">
        <v>113</v>
      </c>
      <c r="G6" s="1313" t="s">
        <v>431</v>
      </c>
      <c r="H6" s="749"/>
    </row>
    <row r="7" spans="1:9" s="752" customFormat="1" ht="24.95" customHeight="1" thickBot="1">
      <c r="A7" s="1314" t="s">
        <v>114</v>
      </c>
      <c r="B7" s="1472">
        <v>41021.544000000002</v>
      </c>
      <c r="C7" s="1472">
        <v>35500.807999999997</v>
      </c>
      <c r="D7" s="1473">
        <v>24715.995999999999</v>
      </c>
      <c r="E7" s="1474">
        <v>-8.6442818394652186</v>
      </c>
      <c r="F7" s="1474">
        <v>-8.6750870323098375E-2</v>
      </c>
      <c r="G7" s="1475">
        <v>0.71051122327881377</v>
      </c>
      <c r="H7" s="751"/>
    </row>
    <row r="8" spans="1:9" s="752" customFormat="1" ht="24.95" customHeight="1">
      <c r="A8" s="1315" t="s">
        <v>268</v>
      </c>
      <c r="B8" s="1476">
        <v>38370.178999999996</v>
      </c>
      <c r="C8" s="1476">
        <v>34083.165999999997</v>
      </c>
      <c r="D8" s="1477" t="s">
        <v>200</v>
      </c>
      <c r="E8" s="1478">
        <v>3.1358778343620246</v>
      </c>
      <c r="F8" s="1478">
        <v>2.9982489204395755</v>
      </c>
      <c r="G8" s="1479" t="s">
        <v>73</v>
      </c>
      <c r="H8" s="751"/>
    </row>
    <row r="9" spans="1:9" s="752" customFormat="1" ht="24.95" customHeight="1">
      <c r="A9" s="1316" t="s">
        <v>266</v>
      </c>
      <c r="B9" s="1480">
        <v>43555.754000000001</v>
      </c>
      <c r="C9" s="1480">
        <v>35609.499000000003</v>
      </c>
      <c r="D9" s="1480" t="s">
        <v>200</v>
      </c>
      <c r="E9" s="1481">
        <v>-13.557961385300032</v>
      </c>
      <c r="F9" s="1481">
        <v>-0.2580163390367482</v>
      </c>
      <c r="G9" s="1482" t="s">
        <v>73</v>
      </c>
      <c r="H9" s="751"/>
    </row>
    <row r="10" spans="1:9" s="752" customFormat="1" ht="24.95" customHeight="1" thickBot="1">
      <c r="A10" s="1317" t="s">
        <v>269</v>
      </c>
      <c r="B10" s="1483" t="s">
        <v>200</v>
      </c>
      <c r="C10" s="1484" t="s">
        <v>200</v>
      </c>
      <c r="D10" s="1485" t="s">
        <v>73</v>
      </c>
      <c r="E10" s="1486" t="s">
        <v>73</v>
      </c>
      <c r="F10" s="1486" t="s">
        <v>73</v>
      </c>
      <c r="G10" s="1487" t="s">
        <v>73</v>
      </c>
      <c r="H10" s="751"/>
    </row>
    <row r="11" spans="1:9" ht="15">
      <c r="A11" s="1013" t="s">
        <v>253</v>
      </c>
      <c r="B11" s="1011"/>
      <c r="C11" s="1013"/>
      <c r="D11" s="1011"/>
      <c r="E11" s="1012"/>
      <c r="F11" s="1012"/>
      <c r="G11" s="1014"/>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M20" sqref="M20"/>
    </sheetView>
  </sheetViews>
  <sheetFormatPr defaultRowHeight="15"/>
  <cols>
    <col min="1" max="1" width="42.85546875" style="1003" customWidth="1"/>
    <col min="2" max="2" width="13.85546875" style="1003" customWidth="1"/>
    <col min="3" max="3" width="14.7109375" style="1003" customWidth="1"/>
    <col min="4" max="4" width="22.42578125" style="1003" customWidth="1"/>
    <col min="5" max="16384" width="9.140625" style="1003"/>
  </cols>
  <sheetData>
    <row r="2" spans="1:14" ht="18.75">
      <c r="A2" s="1629" t="s">
        <v>533</v>
      </c>
      <c r="B2" s="1629"/>
      <c r="C2" s="1629"/>
      <c r="D2" s="1629"/>
      <c r="E2" s="1629"/>
      <c r="F2" s="1629"/>
      <c r="G2" s="1629"/>
      <c r="H2" s="1629"/>
    </row>
    <row r="3" spans="1:14" ht="4.5" customHeight="1" thickBot="1">
      <c r="A3" s="1004"/>
      <c r="B3" s="1004"/>
      <c r="C3" s="1004"/>
      <c r="D3" s="1004"/>
      <c r="E3" s="1004"/>
      <c r="F3" s="1004"/>
      <c r="G3" s="1004"/>
      <c r="H3" s="1004"/>
    </row>
    <row r="4" spans="1:14" ht="45.75" customHeight="1">
      <c r="A4" s="1005" t="s">
        <v>99</v>
      </c>
      <c r="B4" s="1006" t="s">
        <v>5</v>
      </c>
      <c r="C4" s="1006"/>
      <c r="D4" s="1630" t="s">
        <v>100</v>
      </c>
    </row>
    <row r="5" spans="1:14" ht="16.5" customHeight="1" thickBot="1">
      <c r="A5" s="1007"/>
      <c r="B5" s="1267">
        <v>45291</v>
      </c>
      <c r="C5" s="1267">
        <v>45277</v>
      </c>
      <c r="D5" s="1631"/>
    </row>
    <row r="6" spans="1:14" ht="15.75" thickBot="1">
      <c r="A6" s="1008"/>
      <c r="C6" s="1318"/>
      <c r="D6" s="1319"/>
      <c r="J6"/>
      <c r="K6"/>
      <c r="L6"/>
      <c r="M6"/>
      <c r="N6"/>
    </row>
    <row r="7" spans="1:14" ht="15.75" thickBot="1">
      <c r="A7" s="1320" t="s">
        <v>251</v>
      </c>
      <c r="B7" s="1564">
        <v>20145.740000000002</v>
      </c>
      <c r="C7" s="1565">
        <v>19802.669999999998</v>
      </c>
      <c r="D7" s="1566">
        <f>(B7-C7)/C7*100</f>
        <v>1.7324431503428748</v>
      </c>
      <c r="J7"/>
      <c r="K7"/>
      <c r="L7"/>
      <c r="M7"/>
      <c r="N7"/>
    </row>
    <row r="8" spans="1:14">
      <c r="A8" s="1153" t="s">
        <v>105</v>
      </c>
      <c r="B8" s="1567">
        <v>18279.375</v>
      </c>
      <c r="C8" s="1568">
        <v>17905.922999999999</v>
      </c>
      <c r="D8" s="1569">
        <f>(B8-C8)/C8*100</f>
        <v>2.085633898905972</v>
      </c>
      <c r="J8"/>
      <c r="K8"/>
      <c r="L8"/>
      <c r="M8"/>
      <c r="N8"/>
    </row>
    <row r="9" spans="1:14">
      <c r="A9" s="1154" t="s">
        <v>106</v>
      </c>
      <c r="B9" s="1570">
        <v>23563.945</v>
      </c>
      <c r="C9" s="1571">
        <v>23656.18</v>
      </c>
      <c r="D9" s="1572">
        <f>(B9-C9)/C9*100</f>
        <v>-0.38989811541846819</v>
      </c>
      <c r="J9"/>
      <c r="K9"/>
      <c r="L9"/>
      <c r="M9"/>
      <c r="N9"/>
    </row>
    <row r="10" spans="1:14" ht="15.75" thickBot="1">
      <c r="A10" s="1321" t="s">
        <v>107</v>
      </c>
      <c r="B10" s="1573">
        <v>20031.32</v>
      </c>
      <c r="C10" s="1574">
        <v>19601.669000000002</v>
      </c>
      <c r="D10" s="1575">
        <f>(B10-C10)/C10*100</f>
        <v>2.1919102909042998</v>
      </c>
      <c r="J10"/>
      <c r="K10"/>
      <c r="L10"/>
      <c r="M10"/>
      <c r="N10"/>
    </row>
    <row r="11" spans="1:14" ht="15.75" thickBot="1">
      <c r="A11" s="1320" t="s">
        <v>252</v>
      </c>
      <c r="B11" s="1564">
        <v>15368.05</v>
      </c>
      <c r="C11" s="1565">
        <v>16102.63</v>
      </c>
      <c r="D11" s="1566">
        <f>(B11-C11)/C11*100</f>
        <v>-4.5618634968325047</v>
      </c>
      <c r="J11"/>
      <c r="K11"/>
      <c r="L11"/>
      <c r="M11"/>
      <c r="N11"/>
    </row>
    <row r="12" spans="1:14" ht="13.5" customHeight="1">
      <c r="A12" s="1153" t="s">
        <v>105</v>
      </c>
      <c r="B12" s="1576" t="s">
        <v>200</v>
      </c>
      <c r="C12" s="1577" t="s">
        <v>200</v>
      </c>
      <c r="D12" s="1580" t="s">
        <v>73</v>
      </c>
      <c r="J12"/>
      <c r="K12"/>
      <c r="L12"/>
      <c r="M12"/>
      <c r="N12"/>
    </row>
    <row r="13" spans="1:14" ht="14.25" customHeight="1">
      <c r="A13" s="1154" t="s">
        <v>106</v>
      </c>
      <c r="B13" s="1570" t="s">
        <v>200</v>
      </c>
      <c r="C13" s="1571" t="s">
        <v>200</v>
      </c>
      <c r="D13" s="1581" t="s">
        <v>73</v>
      </c>
      <c r="F13" s="1031"/>
      <c r="J13"/>
      <c r="K13"/>
      <c r="L13"/>
      <c r="M13"/>
      <c r="N13"/>
    </row>
    <row r="14" spans="1:14" ht="16.5" customHeight="1" thickBot="1">
      <c r="A14" s="1286" t="s">
        <v>107</v>
      </c>
      <c r="B14" s="1578">
        <v>15554.871999999999</v>
      </c>
      <c r="C14" s="1579">
        <v>15671.218000000001</v>
      </c>
      <c r="D14" s="1575">
        <f>(B14-C14)/C14*100</f>
        <v>-0.74241836212093637</v>
      </c>
      <c r="G14"/>
      <c r="H14"/>
      <c r="I14"/>
      <c r="J14"/>
      <c r="K14"/>
      <c r="L14"/>
      <c r="M14"/>
      <c r="N14"/>
    </row>
    <row r="15" spans="1:14">
      <c r="A15" s="1009" t="s">
        <v>253</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s="3"/>
      <c r="B20" s="3"/>
      <c r="C20"/>
      <c r="D20"/>
      <c r="G20"/>
      <c r="H20"/>
      <c r="I20"/>
      <c r="J20"/>
      <c r="K20"/>
      <c r="L20"/>
      <c r="M20"/>
      <c r="N20"/>
    </row>
    <row r="21" spans="1:14">
      <c r="A21" s="3"/>
      <c r="B21" s="3"/>
      <c r="C21"/>
      <c r="D21"/>
      <c r="G21"/>
      <c r="H21"/>
      <c r="I21"/>
      <c r="J21"/>
      <c r="K21"/>
      <c r="L21"/>
      <c r="M21"/>
      <c r="N21"/>
    </row>
    <row r="22" spans="1:14">
      <c r="A22" s="3"/>
      <c r="B22" s="1032"/>
      <c r="C22"/>
      <c r="D22"/>
      <c r="G22"/>
      <c r="H22"/>
      <c r="I22"/>
      <c r="J22"/>
      <c r="K22"/>
      <c r="L22"/>
      <c r="M22"/>
      <c r="N22"/>
    </row>
    <row r="23" spans="1:14">
      <c r="A23" s="3"/>
      <c r="B23" s="3"/>
      <c r="C23"/>
      <c r="D23"/>
      <c r="G23"/>
      <c r="H23"/>
      <c r="I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row>
    <row r="29" spans="1:14">
      <c r="A29" s="3"/>
      <c r="B29" s="3"/>
      <c r="C29"/>
      <c r="D29"/>
    </row>
  </sheetData>
  <mergeCells count="2">
    <mergeCell ref="A2:H2"/>
    <mergeCell ref="D4:D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G26" sqref="G26"/>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896" t="s">
        <v>532</v>
      </c>
      <c r="B2" s="896"/>
      <c r="C2" s="896"/>
      <c r="D2" s="896"/>
      <c r="E2" s="896"/>
      <c r="F2" s="909"/>
      <c r="G2" s="909"/>
      <c r="H2" s="909"/>
    </row>
    <row r="3" spans="1:8" ht="18" customHeight="1">
      <c r="A3" s="3"/>
      <c r="B3" s="3"/>
      <c r="C3" s="3"/>
      <c r="D3" s="3"/>
      <c r="E3" s="3"/>
      <c r="G3" s="3"/>
      <c r="H3" s="3"/>
    </row>
    <row r="4" spans="1:8" ht="18" customHeight="1" thickBot="1">
      <c r="A4" s="3"/>
      <c r="B4" s="3"/>
      <c r="C4" s="3"/>
      <c r="D4" s="3"/>
      <c r="E4" s="3"/>
      <c r="F4" s="3"/>
      <c r="G4" s="3"/>
      <c r="H4" s="3"/>
    </row>
    <row r="5" spans="1:8" s="750" customFormat="1" ht="18" customHeight="1" thickBot="1">
      <c r="A5" s="1632" t="s">
        <v>434</v>
      </c>
      <c r="B5" s="1322" t="s">
        <v>432</v>
      </c>
      <c r="C5" s="1323"/>
      <c r="D5" s="1324"/>
      <c r="E5" s="1325" t="s">
        <v>255</v>
      </c>
      <c r="F5" s="1326"/>
      <c r="G5" s="1266"/>
      <c r="H5" s="749"/>
    </row>
    <row r="6" spans="1:8" s="750" customFormat="1" ht="30" customHeight="1" thickBot="1">
      <c r="A6" s="1633"/>
      <c r="B6" s="1327" t="s">
        <v>112</v>
      </c>
      <c r="C6" s="1328" t="s">
        <v>113</v>
      </c>
      <c r="D6" s="1329" t="s">
        <v>431</v>
      </c>
      <c r="E6" s="1330" t="s">
        <v>112</v>
      </c>
      <c r="F6" s="1331" t="s">
        <v>113</v>
      </c>
      <c r="G6" s="1332" t="s">
        <v>431</v>
      </c>
      <c r="H6" s="749"/>
    </row>
    <row r="7" spans="1:8" s="752" customFormat="1" ht="24.95" customHeight="1" thickBot="1">
      <c r="A7" s="898"/>
      <c r="B7" s="1488">
        <v>35820.620000000003</v>
      </c>
      <c r="C7" s="1489">
        <v>30692.63</v>
      </c>
      <c r="D7" s="1490" t="s">
        <v>73</v>
      </c>
      <c r="E7" s="1491">
        <v>-8.731637337296954</v>
      </c>
      <c r="F7" s="1492">
        <v>-2.9805095726229269</v>
      </c>
      <c r="G7" s="1493" t="s">
        <v>73</v>
      </c>
      <c r="H7" s="751"/>
    </row>
    <row r="8" spans="1:8" customFormat="1" ht="15.75" customHeight="1">
      <c r="A8" s="1009" t="s">
        <v>253</v>
      </c>
      <c r="B8" s="1003"/>
      <c r="C8" s="1003"/>
      <c r="D8" s="1003"/>
      <c r="E8" s="1003"/>
      <c r="F8" s="1003"/>
      <c r="G8" s="1003"/>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I-X_ 2023</vt:lpstr>
      <vt:lpstr>Eksport_I-X_ 2023</vt:lpstr>
      <vt:lpstr>Import_I-X_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Banasiewicz Dariusz</cp:lastModifiedBy>
  <cp:lastPrinted>2019-09-12T10:05:47Z</cp:lastPrinted>
  <dcterms:created xsi:type="dcterms:W3CDTF">2005-01-11T09:21:45Z</dcterms:created>
  <dcterms:modified xsi:type="dcterms:W3CDTF">2024-01-05T13:32:44Z</dcterms:modified>
</cp:coreProperties>
</file>