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KFILES\Zasoby\Grupy\AET\2. CIEPŁOWNICTWO\4. PROGRAMY PRIORYTETOWE\3. Fundusz Modernizacyjny\6. Stacje ładowania pojazdów\19. Regulamin IV naboru\4. publikacja na stronie\"/>
    </mc:Choice>
  </mc:AlternateContent>
  <bookViews>
    <workbookView xWindow="-28920" yWindow="-120" windowWidth="29040" windowHeight="15720" tabRatio="960" activeTab="3"/>
  </bookViews>
  <sheets>
    <sheet name="Strona tytułowa" sheetId="1" r:id="rId1"/>
    <sheet name="Tab. 1 Linie energet.-modern." sheetId="9" r:id="rId2"/>
    <sheet name="Tab. 2 Nowa linia WN" sheetId="16" r:id="rId3"/>
    <sheet name="Tab. 3 Nowy GPZ" sheetId="15" r:id="rId4"/>
    <sheet name="Tabela 4. Transformatory-modern" sheetId="3" r:id="rId5"/>
    <sheet name="Tabela 5. Ef. ekol_sieć modern." sheetId="10" r:id="rId6"/>
    <sheet name="Tabela 6.Ef.ekol_sieć nowa" sheetId="13" r:id="rId7"/>
    <sheet name="Tabela.3 Obliczenie DGC" sheetId="4" state="hidden" r:id="rId8"/>
    <sheet name="Instrukcja do tab.3" sheetId="5" state="hidden" r:id="rId9"/>
  </sheets>
  <definedNames>
    <definedName name="__xlnm.Print_Area_1">'Strona tytułowa'!$A$1:$I$53</definedName>
    <definedName name="__xlnm.Print_Area_1_1">'Strona tytułowa'!$A$1:$I$53</definedName>
    <definedName name="__xlnm.Print_Area_2">#REF!</definedName>
    <definedName name="__xlnm.Print_Area_2_1">#REF!</definedName>
    <definedName name="__xlnm.Print_Area_3">'Tabela 4. Transformatory-modern'!$A$1:$D$1</definedName>
    <definedName name="__xlnm.Print_Area_3_1">'Tabela 4. Transformatory-modern'!$A$1:$D$1</definedName>
    <definedName name="__xlnm.Print_Area_4">'Tabela.3 Obliczenie DGC'!$A$1:$H$41</definedName>
    <definedName name="__xlnm.Print_Area_4_1">'Tabela.3 Obliczenie DGC'!$A$1:$H$41</definedName>
    <definedName name="_xlnm.Print_Area" localSheetId="8">'Instrukcja do tab.3'!$A$1:$P$28</definedName>
    <definedName name="_xlnm.Print_Area" localSheetId="0">'Strona tytułowa'!$A$1:$I$53</definedName>
    <definedName name="_xlnm.Print_Area" localSheetId="1">'Tab. 1 Linie energet.-modern.'!$B$2:$F$32</definedName>
    <definedName name="_xlnm.Print_Area" localSheetId="4">'Tabela 4. Transformatory-modern'!$A$1:$F$71</definedName>
    <definedName name="_xlnm.Print_Area" localSheetId="5">'Tabela 5. Ef. ekol_sieć modern.'!$B$2:$I$18</definedName>
    <definedName name="_xlnm.Print_Area" localSheetId="7">'Tabela.3 Obliczenie DGC'!$A$1:$L$45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E28" i="15"/>
  <c r="E27" i="15"/>
  <c r="E28" i="9"/>
  <c r="E29" i="9"/>
  <c r="E24" i="16"/>
  <c r="E25" i="16" s="1"/>
  <c r="E26" i="16" s="1"/>
  <c r="F8" i="13" s="1"/>
  <c r="F10" i="3"/>
  <c r="E10" i="3"/>
  <c r="D10" i="3"/>
  <c r="E21" i="3"/>
  <c r="E46" i="3" s="1"/>
  <c r="E45" i="3" s="1"/>
  <c r="F21" i="3"/>
  <c r="F46" i="3" s="1"/>
  <c r="F45" i="3" s="1"/>
  <c r="F69" i="3" s="1"/>
  <c r="D21" i="3"/>
  <c r="D59" i="3" s="1"/>
  <c r="D33" i="3"/>
  <c r="F33" i="3"/>
  <c r="F47" i="3" s="1"/>
  <c r="E33" i="3"/>
  <c r="E47" i="3" s="1"/>
  <c r="B8" i="4"/>
  <c r="G8" i="4" s="1"/>
  <c r="B9" i="4"/>
  <c r="F9" i="4" s="1"/>
  <c r="B10" i="4"/>
  <c r="F10" i="4" s="1"/>
  <c r="B11" i="4"/>
  <c r="F11" i="4" s="1"/>
  <c r="G11" i="4"/>
  <c r="B12" i="4"/>
  <c r="F12" i="4"/>
  <c r="B13" i="4"/>
  <c r="F13" i="4" s="1"/>
  <c r="B14" i="4"/>
  <c r="F14" i="4" s="1"/>
  <c r="B15" i="4"/>
  <c r="G15" i="4" s="1"/>
  <c r="B16" i="4"/>
  <c r="G16" i="4" s="1"/>
  <c r="B17" i="4"/>
  <c r="F17" i="4" s="1"/>
  <c r="G17" i="4"/>
  <c r="B18" i="4"/>
  <c r="F18" i="4"/>
  <c r="B19" i="4"/>
  <c r="G19" i="4" s="1"/>
  <c r="B20" i="4"/>
  <c r="G20" i="4" s="1"/>
  <c r="B21" i="4"/>
  <c r="F21" i="4" s="1"/>
  <c r="B22" i="4"/>
  <c r="G22" i="4" s="1"/>
  <c r="B23" i="4"/>
  <c r="F23" i="4" s="1"/>
  <c r="G23" i="4"/>
  <c r="B24" i="4"/>
  <c r="F24" i="4" s="1"/>
  <c r="G24" i="4"/>
  <c r="B25" i="4"/>
  <c r="F25" i="4" s="1"/>
  <c r="B26" i="4"/>
  <c r="G26" i="4" s="1"/>
  <c r="D45" i="3"/>
  <c r="D69" i="3"/>
  <c r="F22" i="4"/>
  <c r="G14" i="4"/>
  <c r="G12" i="4"/>
  <c r="G10" i="4"/>
  <c r="F26" i="4"/>
  <c r="E29" i="15"/>
  <c r="F9" i="13" s="1"/>
  <c r="E30" i="9"/>
  <c r="E31" i="9" s="1"/>
  <c r="F8" i="10" s="1"/>
  <c r="F10" i="10" s="1"/>
  <c r="F20" i="4"/>
  <c r="G9" i="4"/>
  <c r="G18" i="4"/>
  <c r="E69" i="3" l="1"/>
  <c r="D58" i="3"/>
  <c r="D57" i="3" s="1"/>
  <c r="F10" i="13"/>
  <c r="D67" i="3"/>
  <c r="F16" i="10"/>
  <c r="F15" i="10"/>
  <c r="F17" i="10"/>
  <c r="F14" i="10"/>
  <c r="F11" i="10"/>
  <c r="F13" i="10"/>
  <c r="F16" i="4"/>
  <c r="G25" i="4"/>
  <c r="F15" i="4"/>
  <c r="G21" i="4"/>
  <c r="F8" i="4"/>
  <c r="G13" i="4"/>
  <c r="G27" i="4" s="1"/>
  <c r="F19" i="4"/>
  <c r="F11" i="13" l="1"/>
  <c r="F17" i="13"/>
  <c r="F16" i="13"/>
  <c r="F15" i="13"/>
  <c r="F14" i="13"/>
  <c r="F13" i="13"/>
  <c r="F27" i="4"/>
  <c r="H27" i="4" s="1"/>
</calcChain>
</file>

<file path=xl/sharedStrings.xml><?xml version="1.0" encoding="utf-8"?>
<sst xmlns="http://schemas.openxmlformats.org/spreadsheetml/2006/main" count="283" uniqueCount="185">
  <si>
    <t>Tabela 3. ARKUSZ OBLICZENIOWY DGC (dynamicznego kosztu jednostkowego)</t>
  </si>
  <si>
    <t>Stopa dyskonta:</t>
  </si>
  <si>
    <t>rok</t>
  </si>
  <si>
    <t>Czynnik dyskontujący</t>
  </si>
  <si>
    <t>Koszty inwestycyjne netto (całkowite)</t>
  </si>
  <si>
    <t>DGC</t>
  </si>
  <si>
    <t>KI</t>
  </si>
  <si>
    <t>EE</t>
  </si>
  <si>
    <t>Instrukcje:</t>
  </si>
  <si>
    <t>W roku "0" należy wpisać nakłady inwestycyjne całkowite netto poniesione w okresie kwalifikowalności oraz w roku, w którym składany jest wniosek.</t>
  </si>
  <si>
    <t>W roku "1" i latach następnych wpisać nakłady inwestycyjne całkowite netto planowane do poniesienia. Podział na lata - zgodnie z harmonogramem rzeczowo - finansowym.</t>
  </si>
  <si>
    <t>Okres analizy obejmuje 15 lat po zakończeniu realizacji projektu (efekty i koszty eksploatacyjne należy wykazywać od pierwszego roku po roku, w którym zakończono realizację projektu)</t>
  </si>
  <si>
    <t>Stopa dyskonta przyjęta do obliczeń - 8%</t>
  </si>
  <si>
    <t>Roczne koszty eksploatacyjne ponoszone po realizacji przedsięwzięcia wykazać w cenach stałych. Powinny być przeniesione z tabeli 2.</t>
  </si>
  <si>
    <t>Pola wyróżnione szarym cieniowaniem komórki nie podlegają edycji.</t>
  </si>
  <si>
    <t>Instrukcja do Tabeli 3. ARKUSZ OBLICZENIOWY DGC (dynamicznego kosztu jednostkowego)</t>
  </si>
  <si>
    <t>Wzór na obliczenie wskaźnika DGC</t>
  </si>
  <si>
    <t>–</t>
  </si>
  <si>
    <t>stopa dyskontowa (w postaci ułamka dziesiętnego);</t>
  </si>
  <si>
    <t>rok, przyjmuje wartości od 0 do n, gdzie 0 jest rokiem, w którym ponosimy pierwsze koszty, natomiast n jest ostatnim rokiem działania instalacji;</t>
  </si>
  <si>
    <t>cena za jednostkę fizyczną efektu ekologicznego.</t>
  </si>
  <si>
    <t xml:space="preserve">KIt </t>
  </si>
  <si>
    <t xml:space="preserve">– </t>
  </si>
  <si>
    <t>ΔKEt</t>
  </si>
  <si>
    <t xml:space="preserve">i </t>
  </si>
  <si>
    <t xml:space="preserve">t </t>
  </si>
  <si>
    <t xml:space="preserve">EEt </t>
  </si>
  <si>
    <t>miara efektu ekologicznego w jednostkach fizycznych uzyskiwanego w poszczególnych latach. Efekt ekologiczny, któremu przypisujemy cenę pEE za jednostkę fizyczną (przy założeniu, że cena ta jest stała w całym okresie analizy</t>
  </si>
  <si>
    <t xml:space="preserve">pEE </t>
  </si>
  <si>
    <t>Uwaga:</t>
  </si>
  <si>
    <t xml:space="preserve">Wielkość redukcji zanieczyszeń dla scenariusza bazowego </t>
  </si>
  <si>
    <t>różnica pomiędzy wysokością kosztów eksploatacyjnych wycofywanego taboru poniesionych w roku poprzedzającym realizację projektu  a wysokością planowanych, rocznych kosztów eksploatacyjnych nowego taboru;</t>
  </si>
  <si>
    <t xml:space="preserve">kwalifikowane koszty inwestycyjne poniesione w danym roku – t;          </t>
  </si>
  <si>
    <t>Różnica kosztów ekspoatacyjnych  netto</t>
  </si>
  <si>
    <t>ΔKE</t>
  </si>
  <si>
    <t>Zdyskontowany efekt ekologiczny (EE)</t>
  </si>
  <si>
    <t>Zdyskontowane koszty łączne 
(KI-ΔKE)</t>
  </si>
  <si>
    <t>EE - efekt ekologiczny powinien zostać sprowadzony do redukcji emisji dwutlenku węgla zgodnie z informacjami podanymi pod tabelami z wyliczonym efektem ekologicznym</t>
  </si>
  <si>
    <t>równoważnik CO2 [Mg/rok]</t>
  </si>
  <si>
    <t>[zł]</t>
  </si>
  <si>
    <r>
      <t xml:space="preserve"> [MgCO</t>
    </r>
    <r>
      <rPr>
        <vertAlign val="sub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>]</t>
    </r>
  </si>
  <si>
    <t>FORMULARZ EKOLOGICZNO-TECHNICZNY -</t>
  </si>
  <si>
    <t>Rozwój infrastruktury elektroenergetycznej na potrzeby rozwoju stacji ładowania pojazdów elektrycznych</t>
  </si>
  <si>
    <t>Program priorytetowy NFOŚiGW pn.:</t>
  </si>
  <si>
    <t>Arkusz do obliczeń efektu ekologicznego - energia elektryczna</t>
  </si>
  <si>
    <t>REDUKCJA EMISJI (ton/rok)</t>
  </si>
  <si>
    <t>kg/MWh</t>
  </si>
  <si>
    <t>CO</t>
  </si>
  <si>
    <t>pyły zawieszone (pył całkowity)</t>
  </si>
  <si>
    <t>Założenia do obliczeń rocznych strat energii</t>
  </si>
  <si>
    <t>I</t>
  </si>
  <si>
    <t>A</t>
  </si>
  <si>
    <t>l</t>
  </si>
  <si>
    <t>km</t>
  </si>
  <si>
    <t>s1</t>
  </si>
  <si>
    <t>s2</t>
  </si>
  <si>
    <t>kWh</t>
  </si>
  <si>
    <t>MWh</t>
  </si>
  <si>
    <t xml:space="preserve">    WYLICZENIE EFEKTU EKOLOGICZNEGO </t>
  </si>
  <si>
    <t>DANE</t>
  </si>
  <si>
    <t>określenie danej</t>
  </si>
  <si>
    <t>Dane liczbowe</t>
  </si>
  <si>
    <t>cosϕ</t>
  </si>
  <si>
    <t>założony współczynnik mocy – 0,90</t>
  </si>
  <si>
    <t>T [h]</t>
  </si>
  <si>
    <t>roczny czas pracy transformatora (T=8760 h)</t>
  </si>
  <si>
    <t>WZÓR 1</t>
  </si>
  <si>
    <t>WZÓR 2</t>
  </si>
  <si>
    <t>WZÓR 3</t>
  </si>
  <si>
    <t>WZÓR 4</t>
  </si>
  <si>
    <t>W celu obliczenia wysokości rocznych strat energii w starym transformatorze należy skorzystać z następującego wzoru:</t>
  </si>
  <si>
    <t>III</t>
  </si>
  <si>
    <t>straty energii elektrycznej w starym transformatorze (przed wymianą)</t>
  </si>
  <si>
    <t>k</t>
  </si>
  <si>
    <t>znamionowe straty jałowe starego transformatora</t>
  </si>
  <si>
    <t>znamionowe straty obciążeniowe starego transformatora,</t>
  </si>
  <si>
    <t>W celu obliczenia wysokości rocznych strat energii w nowym transformatorze należy skorzystać z następującego wzoru:</t>
  </si>
  <si>
    <t>IV</t>
  </si>
  <si>
    <t>WZÓR 5</t>
  </si>
  <si>
    <t>straty energii elektrycznej w nowym transformatorze</t>
  </si>
  <si>
    <t>znamionowe straty jałowe nowego transformatora</t>
  </si>
  <si>
    <t>znamionowe straty obciążeniowe nowego transformatora</t>
  </si>
  <si>
    <t>WZÓR 6</t>
  </si>
  <si>
    <t>V</t>
  </si>
  <si>
    <t>W celu obliczenia wielkości ograniczenia rocznych strat energii wynikających z wymiany starego transformatora na nowy należy skorzystać z następującego wzoru:</t>
  </si>
  <si>
    <t>ograniczenie strat wynikających z wymiany starego transformatora na nowy</t>
  </si>
  <si>
    <t>procentowy wskaźnik strat energii elektrycznej w sieci średniego napięcia, liczony jako iloraz strat w sieci SN do całkowitej energii wprowadzonej do sieci spółki; przy obliczeniach ograniczenia strat dla transformatorów mocy wskaźnik jest równy 0</t>
  </si>
  <si>
    <t>procentowy wskaźnik strat energii elektrycznej w sieci wysokiego napięcia, liczony jako iloraz strat w sieci WN do całkowitej energii wprowadzonej do sieci spółki</t>
  </si>
  <si>
    <t>VI</t>
  </si>
  <si>
    <t>W celu obliczenia wskaźnika redukcji jednostkowych strat energii elektrycznej na poziomie projektu należy skorzystać z następującego wzoru:</t>
  </si>
  <si>
    <t>O [%]</t>
  </si>
  <si>
    <t>wskaźnik redukcji jednostkowych strat energii elektrycznej na poziomie projektu,</t>
  </si>
  <si>
    <t>suma rocznego ograniczenia strat energii wynikających z wymiany wszystkich starych transformatorów na nowe w ramach projektu</t>
  </si>
  <si>
    <t>suma rocznych strat energii elektrycznej we wszystkich starych transformatorach (przed wymianą) w ramach projektu.</t>
  </si>
  <si>
    <t>W celu obliczenia kosztu uzyskania oszczędności 1MWh energii elektrycznej należy skorzystać ze wzoru:</t>
  </si>
  <si>
    <t>N [zł]</t>
  </si>
  <si>
    <t>koszt uzyskania oszczędności 1 MWh energii elektrycznej</t>
  </si>
  <si>
    <t>nakłady na realizację projektu</t>
  </si>
  <si>
    <t>ograniczenie strat energii elektrycznej po wymianie transformatora, na nowy wg wzoru 6</t>
  </si>
  <si>
    <t>rzeczywisty czas pracy transformatora z dokładnością do 1 miesiąca, uwzględniający harmonogram wymian, obliczony dla każdego transformatora osobno – będzie to czas od 30 lat (dla jednostek wymienionych w pierwszym roku realizacji projektu) do 25 lat (dla jednostek wymienianych jako ostatnie). Czas podajemy w liczbach dziesiętnych z dokładnością do dwóch miejsc po przecinku (np. 29,92).</t>
  </si>
  <si>
    <t>Transformatory w projekcie</t>
  </si>
  <si>
    <t>Mg/rok</t>
  </si>
  <si>
    <r>
      <t>CO</t>
    </r>
    <r>
      <rPr>
        <vertAlign val="subscript"/>
        <sz val="10"/>
        <rFont val="Calibri"/>
        <family val="2"/>
        <charset val="238"/>
      </rPr>
      <t>2</t>
    </r>
  </si>
  <si>
    <r>
      <t>SO</t>
    </r>
    <r>
      <rPr>
        <vertAlign val="subscript"/>
        <sz val="10"/>
        <rFont val="Calibri"/>
        <family val="2"/>
        <charset val="238"/>
      </rPr>
      <t>2</t>
    </r>
  </si>
  <si>
    <r>
      <t>NO</t>
    </r>
    <r>
      <rPr>
        <vertAlign val="subscript"/>
        <sz val="10"/>
        <rFont val="Calibri"/>
        <family val="2"/>
        <charset val="238"/>
      </rPr>
      <t>x</t>
    </r>
  </si>
  <si>
    <r>
      <t>E</t>
    </r>
    <r>
      <rPr>
        <b/>
        <vertAlign val="subscript"/>
        <sz val="10"/>
        <rFont val="Calibri"/>
        <family val="2"/>
        <charset val="238"/>
      </rPr>
      <t>trs</t>
    </r>
    <r>
      <rPr>
        <b/>
        <sz val="10"/>
        <rFont val="Calibri"/>
        <family val="2"/>
        <charset val="238"/>
      </rPr>
      <t xml:space="preserve"> = T × (P</t>
    </r>
    <r>
      <rPr>
        <b/>
        <vertAlign val="subscript"/>
        <sz val="10"/>
        <rFont val="Calibri"/>
        <family val="2"/>
        <charset val="238"/>
      </rPr>
      <t>js</t>
    </r>
    <r>
      <rPr>
        <b/>
        <sz val="10"/>
        <rFont val="Calibri"/>
        <family val="2"/>
        <charset val="238"/>
      </rPr>
      <t xml:space="preserve"> + P</t>
    </r>
    <r>
      <rPr>
        <b/>
        <vertAlign val="subscript"/>
        <sz val="10"/>
        <rFont val="Calibri"/>
        <family val="2"/>
        <charset val="238"/>
      </rPr>
      <t>os</t>
    </r>
    <r>
      <rPr>
        <b/>
        <sz val="10"/>
        <rFont val="Calibri"/>
        <family val="2"/>
        <charset val="238"/>
      </rPr>
      <t xml:space="preserve"> × k</t>
    </r>
    <r>
      <rPr>
        <b/>
        <vertAlign val="superscript"/>
        <sz val="9"/>
        <rFont val="Calibri"/>
        <family val="2"/>
        <charset val="238"/>
      </rPr>
      <t>2</t>
    </r>
    <r>
      <rPr>
        <b/>
        <sz val="10"/>
        <rFont val="Calibri"/>
        <family val="2"/>
        <charset val="238"/>
      </rPr>
      <t>) / 1000 [MWh]</t>
    </r>
  </si>
  <si>
    <r>
      <t>E</t>
    </r>
    <r>
      <rPr>
        <vertAlign val="subscript"/>
        <sz val="11"/>
        <color indexed="8"/>
        <rFont val="Calibri"/>
        <family val="2"/>
        <charset val="238"/>
      </rPr>
      <t>trs</t>
    </r>
    <r>
      <rPr>
        <sz val="11"/>
        <color indexed="8"/>
        <rFont val="Calibri"/>
        <family val="2"/>
        <charset val="238"/>
      </rPr>
      <t xml:space="preserve"> [MWh]</t>
    </r>
  </si>
  <si>
    <r>
      <t>P</t>
    </r>
    <r>
      <rPr>
        <vertAlign val="subscript"/>
        <sz val="11"/>
        <color indexed="8"/>
        <rFont val="Calibri"/>
        <family val="2"/>
        <charset val="238"/>
      </rPr>
      <t>js</t>
    </r>
    <r>
      <rPr>
        <sz val="11"/>
        <color indexed="8"/>
        <rFont val="Calibri"/>
        <family val="2"/>
        <charset val="238"/>
      </rPr>
      <t xml:space="preserve"> [kW]</t>
    </r>
  </si>
  <si>
    <r>
      <t>P</t>
    </r>
    <r>
      <rPr>
        <vertAlign val="subscript"/>
        <sz val="11"/>
        <color indexed="8"/>
        <rFont val="Calibri"/>
        <family val="2"/>
        <charset val="238"/>
      </rPr>
      <t>os</t>
    </r>
    <r>
      <rPr>
        <sz val="11"/>
        <color indexed="8"/>
        <rFont val="Calibri"/>
        <family val="2"/>
        <charset val="238"/>
      </rPr>
      <t xml:space="preserve"> [kW]</t>
    </r>
  </si>
  <si>
    <r>
      <t>E</t>
    </r>
    <r>
      <rPr>
        <b/>
        <vertAlign val="subscript"/>
        <sz val="10"/>
        <rFont val="Calibri"/>
        <family val="2"/>
        <charset val="238"/>
      </rPr>
      <t>trn</t>
    </r>
    <r>
      <rPr>
        <b/>
        <sz val="10"/>
        <rFont val="Calibri"/>
        <family val="2"/>
        <charset val="238"/>
      </rPr>
      <t xml:space="preserve"> = T × (P</t>
    </r>
    <r>
      <rPr>
        <b/>
        <vertAlign val="subscript"/>
        <sz val="10"/>
        <rFont val="Calibri"/>
        <family val="2"/>
        <charset val="238"/>
      </rPr>
      <t>jn</t>
    </r>
    <r>
      <rPr>
        <b/>
        <sz val="10"/>
        <rFont val="Calibri"/>
        <family val="2"/>
        <charset val="238"/>
      </rPr>
      <t xml:space="preserve"> + P</t>
    </r>
    <r>
      <rPr>
        <b/>
        <vertAlign val="subscript"/>
        <sz val="10"/>
        <rFont val="Calibri"/>
        <family val="2"/>
        <charset val="238"/>
      </rPr>
      <t>on</t>
    </r>
    <r>
      <rPr>
        <b/>
        <sz val="10"/>
        <rFont val="Calibri"/>
        <family val="2"/>
        <charset val="238"/>
      </rPr>
      <t xml:space="preserve"> × k</t>
    </r>
    <r>
      <rPr>
        <b/>
        <vertAlign val="superscript"/>
        <sz val="10"/>
        <rFont val="Calibri"/>
        <family val="2"/>
        <charset val="238"/>
      </rPr>
      <t>2</t>
    </r>
    <r>
      <rPr>
        <b/>
        <sz val="10"/>
        <rFont val="Calibri"/>
        <family val="2"/>
        <charset val="238"/>
      </rPr>
      <t>) / 1000 [MWh]</t>
    </r>
  </si>
  <si>
    <r>
      <t>E</t>
    </r>
    <r>
      <rPr>
        <vertAlign val="subscript"/>
        <sz val="11"/>
        <color indexed="8"/>
        <rFont val="Calibri"/>
        <family val="2"/>
        <charset val="238"/>
      </rPr>
      <t>trn</t>
    </r>
    <r>
      <rPr>
        <sz val="11"/>
        <color indexed="8"/>
        <rFont val="Calibri"/>
        <family val="2"/>
        <charset val="238"/>
      </rPr>
      <t xml:space="preserve"> [MWh]</t>
    </r>
  </si>
  <si>
    <r>
      <t>P</t>
    </r>
    <r>
      <rPr>
        <vertAlign val="subscript"/>
        <sz val="11"/>
        <color indexed="8"/>
        <rFont val="Calibri"/>
        <family val="2"/>
        <charset val="238"/>
      </rPr>
      <t>jn</t>
    </r>
    <r>
      <rPr>
        <sz val="11"/>
        <color indexed="8"/>
        <rFont val="Calibri"/>
        <family val="2"/>
        <charset val="238"/>
      </rPr>
      <t xml:space="preserve"> [kW]</t>
    </r>
  </si>
  <si>
    <r>
      <t>P</t>
    </r>
    <r>
      <rPr>
        <vertAlign val="subscript"/>
        <sz val="11"/>
        <color indexed="8"/>
        <rFont val="Calibri"/>
        <family val="2"/>
        <charset val="238"/>
      </rPr>
      <t>on</t>
    </r>
    <r>
      <rPr>
        <sz val="11"/>
        <color indexed="8"/>
        <rFont val="Calibri"/>
        <family val="2"/>
        <charset val="238"/>
      </rPr>
      <t xml:space="preserve"> [kW]</t>
    </r>
  </si>
  <si>
    <r>
      <t>ΔE</t>
    </r>
    <r>
      <rPr>
        <b/>
        <vertAlign val="subscript"/>
        <sz val="10"/>
        <rFont val="Calibri"/>
        <family val="2"/>
        <charset val="238"/>
      </rPr>
      <t>tr</t>
    </r>
    <r>
      <rPr>
        <b/>
        <sz val="10"/>
        <rFont val="Calibri"/>
        <family val="2"/>
        <charset val="238"/>
      </rPr>
      <t xml:space="preserve"> = (E</t>
    </r>
    <r>
      <rPr>
        <b/>
        <vertAlign val="subscript"/>
        <sz val="10"/>
        <rFont val="Calibri"/>
        <family val="2"/>
        <charset val="238"/>
      </rPr>
      <t>trs</t>
    </r>
    <r>
      <rPr>
        <b/>
        <sz val="10"/>
        <rFont val="Calibri"/>
        <family val="2"/>
        <charset val="238"/>
      </rPr>
      <t>-E</t>
    </r>
    <r>
      <rPr>
        <b/>
        <vertAlign val="subscript"/>
        <sz val="10"/>
        <rFont val="Calibri"/>
        <family val="2"/>
        <charset val="238"/>
      </rPr>
      <t>trn</t>
    </r>
    <r>
      <rPr>
        <b/>
        <sz val="10"/>
        <rFont val="Calibri"/>
        <family val="2"/>
        <charset val="238"/>
      </rPr>
      <t>) × (1+(ΔP</t>
    </r>
    <r>
      <rPr>
        <b/>
        <vertAlign val="subscript"/>
        <sz val="10"/>
        <rFont val="Calibri"/>
        <family val="2"/>
        <charset val="238"/>
      </rPr>
      <t>SN</t>
    </r>
    <r>
      <rPr>
        <b/>
        <sz val="10"/>
        <rFont val="Calibri"/>
        <family val="2"/>
        <charset val="238"/>
      </rPr>
      <t xml:space="preserve"> + ΔE</t>
    </r>
    <r>
      <rPr>
        <b/>
        <vertAlign val="subscript"/>
        <sz val="10"/>
        <rFont val="Calibri"/>
        <family val="2"/>
        <charset val="238"/>
      </rPr>
      <t>WN</t>
    </r>
    <r>
      <rPr>
        <b/>
        <sz val="10"/>
        <rFont val="Calibri"/>
        <family val="2"/>
        <charset val="238"/>
      </rPr>
      <t>) / 100) [MWh]</t>
    </r>
  </si>
  <si>
    <r>
      <t>ΔE</t>
    </r>
    <r>
      <rPr>
        <vertAlign val="subscript"/>
        <sz val="11"/>
        <color indexed="8"/>
        <rFont val="Calibri"/>
        <family val="2"/>
        <charset val="238"/>
      </rPr>
      <t>tr</t>
    </r>
    <r>
      <rPr>
        <sz val="11"/>
        <color indexed="8"/>
        <rFont val="Calibri"/>
        <family val="2"/>
        <charset val="238"/>
      </rPr>
      <t xml:space="preserve"> [MWh]</t>
    </r>
  </si>
  <si>
    <r>
      <t>ΔP</t>
    </r>
    <r>
      <rPr>
        <vertAlign val="subscript"/>
        <sz val="11"/>
        <color indexed="8"/>
        <rFont val="Calibri"/>
        <family val="2"/>
        <charset val="238"/>
      </rPr>
      <t>SN</t>
    </r>
    <r>
      <rPr>
        <sz val="11"/>
        <color indexed="8"/>
        <rFont val="Calibri"/>
        <family val="2"/>
        <charset val="238"/>
      </rPr>
      <t xml:space="preserve"> [%]</t>
    </r>
  </si>
  <si>
    <r>
      <t>ΔP</t>
    </r>
    <r>
      <rPr>
        <vertAlign val="subscript"/>
        <sz val="11"/>
        <color indexed="8"/>
        <rFont val="Calibri"/>
        <family val="2"/>
        <charset val="238"/>
      </rPr>
      <t>WN</t>
    </r>
    <r>
      <rPr>
        <sz val="11"/>
        <color indexed="8"/>
        <rFont val="Calibri"/>
        <family val="2"/>
        <charset val="238"/>
      </rPr>
      <t xml:space="preserve"> [%]</t>
    </r>
  </si>
  <si>
    <r>
      <t>O=(ΣΔE</t>
    </r>
    <r>
      <rPr>
        <b/>
        <vertAlign val="subscript"/>
        <sz val="10"/>
        <rFont val="Calibri"/>
        <family val="2"/>
        <charset val="238"/>
      </rPr>
      <t>tr</t>
    </r>
    <r>
      <rPr>
        <b/>
        <sz val="10"/>
        <rFont val="Calibri"/>
        <family val="2"/>
        <charset val="238"/>
      </rPr>
      <t>/ΣE</t>
    </r>
    <r>
      <rPr>
        <b/>
        <vertAlign val="subscript"/>
        <sz val="10"/>
        <rFont val="Calibri"/>
        <family val="2"/>
        <charset val="238"/>
      </rPr>
      <t>trs</t>
    </r>
    <r>
      <rPr>
        <b/>
        <sz val="10"/>
        <rFont val="Calibri"/>
        <family val="2"/>
        <charset val="238"/>
      </rPr>
      <t>) * 100 [%]</t>
    </r>
  </si>
  <si>
    <r>
      <t>ΣΔE</t>
    </r>
    <r>
      <rPr>
        <vertAlign val="subscript"/>
        <sz val="11"/>
        <color indexed="8"/>
        <rFont val="Calibri"/>
        <family val="2"/>
        <charset val="238"/>
      </rPr>
      <t>tr</t>
    </r>
    <r>
      <rPr>
        <sz val="11"/>
        <color indexed="8"/>
        <rFont val="Calibri"/>
        <family val="2"/>
        <charset val="238"/>
      </rPr>
      <t xml:space="preserve"> [MWh]</t>
    </r>
  </si>
  <si>
    <r>
      <t>ΣEt</t>
    </r>
    <r>
      <rPr>
        <vertAlign val="subscript"/>
        <sz val="11"/>
        <color indexed="8"/>
        <rFont val="Calibri"/>
        <family val="2"/>
        <charset val="238"/>
      </rPr>
      <t>rs</t>
    </r>
    <r>
      <rPr>
        <sz val="11"/>
        <color indexed="8"/>
        <rFont val="Calibri"/>
        <family val="2"/>
        <charset val="238"/>
      </rPr>
      <t xml:space="preserve"> [MWh]</t>
    </r>
  </si>
  <si>
    <r>
      <t>W</t>
    </r>
    <r>
      <rPr>
        <b/>
        <vertAlign val="subscript"/>
        <sz val="10"/>
        <rFont val="Calibri"/>
        <family val="2"/>
        <charset val="238"/>
      </rPr>
      <t>tr</t>
    </r>
    <r>
      <rPr>
        <b/>
        <sz val="10"/>
        <rFont val="Calibri"/>
        <family val="2"/>
        <charset val="238"/>
      </rPr>
      <t>=N/Σ(ΔE</t>
    </r>
    <r>
      <rPr>
        <b/>
        <vertAlign val="subscript"/>
        <sz val="10"/>
        <rFont val="Calibri"/>
        <family val="2"/>
        <charset val="238"/>
      </rPr>
      <t>tr</t>
    </r>
    <r>
      <rPr>
        <b/>
        <sz val="10"/>
        <rFont val="Calibri"/>
        <family val="2"/>
        <charset val="238"/>
      </rPr>
      <t>×T</t>
    </r>
    <r>
      <rPr>
        <b/>
        <vertAlign val="subscript"/>
        <sz val="10"/>
        <rFont val="Calibri"/>
        <family val="2"/>
        <charset val="238"/>
      </rPr>
      <t>tr</t>
    </r>
    <r>
      <rPr>
        <b/>
        <sz val="10"/>
        <rFont val="Calibri"/>
        <family val="2"/>
        <charset val="238"/>
      </rPr>
      <t>) [zł/MWh]</t>
    </r>
  </si>
  <si>
    <r>
      <t>W</t>
    </r>
    <r>
      <rPr>
        <vertAlign val="subscript"/>
        <sz val="11"/>
        <color indexed="8"/>
        <rFont val="Calibri"/>
        <family val="2"/>
        <charset val="238"/>
      </rPr>
      <t>tr</t>
    </r>
    <r>
      <rPr>
        <sz val="11"/>
        <color indexed="8"/>
        <rFont val="Calibri"/>
        <family val="2"/>
        <charset val="238"/>
      </rPr>
      <t xml:space="preserve"> [zł/MWh]</t>
    </r>
  </si>
  <si>
    <r>
      <t>T</t>
    </r>
    <r>
      <rPr>
        <vertAlign val="subscript"/>
        <sz val="11"/>
        <color indexed="8"/>
        <rFont val="Calibri"/>
        <family val="2"/>
        <charset val="238"/>
      </rPr>
      <t>tr</t>
    </r>
  </si>
  <si>
    <t>MWh/rok</t>
  </si>
  <si>
    <t>* Przyjęto wskaźnik nieodnawialnej energii pierwotnej dla energii elektrycznej wi=3.</t>
  </si>
  <si>
    <t>Ograniczenie zapotrzebowania na energię elektryczną końcową razem:</t>
  </si>
  <si>
    <t>Ograniczenie zapotrzebowania na energię elektryczną pierwotną razem:</t>
  </si>
  <si>
    <t>Różnica:</t>
  </si>
  <si>
    <t>Dane do obliczeń:</t>
  </si>
  <si>
    <t>Obliczenia:</t>
  </si>
  <si>
    <t>straty energii A (przed modernizacją):</t>
  </si>
  <si>
    <t>straty energii AM (po modernizacji):</t>
  </si>
  <si>
    <t>przekrój znamionowy przed:</t>
  </si>
  <si>
    <t>przekrój znamionowy po:</t>
  </si>
  <si>
    <t>długość linii:</t>
  </si>
  <si>
    <t>średnia wartosć prądu w linii:</t>
  </si>
  <si>
    <t>Iśr</t>
  </si>
  <si>
    <t>konduktywność przewodu:</t>
  </si>
  <si>
    <t>* w przypadku konieczności należy odpowiednio zmodyfikować tabelę.</t>
  </si>
  <si>
    <t>Ograniczenie zapotrzebowania na energię elektryczną:</t>
  </si>
  <si>
    <t>Tabela 1. Linie energetyczne.*</t>
  </si>
  <si>
    <t>średnie obciążenie transformatora</t>
  </si>
  <si>
    <t>moc znamionowa transformatora</t>
  </si>
  <si>
    <r>
      <t>S</t>
    </r>
    <r>
      <rPr>
        <vertAlign val="subscript"/>
        <sz val="11"/>
        <color indexed="8"/>
        <rFont val="Calibri"/>
        <family val="2"/>
        <charset val="238"/>
      </rPr>
      <t>110</t>
    </r>
    <r>
      <rPr>
        <sz val="11"/>
        <color indexed="8"/>
        <rFont val="Calibri"/>
        <family val="2"/>
        <charset val="238"/>
      </rPr>
      <t xml:space="preserve"> [MVA]</t>
    </r>
    <r>
      <rPr>
        <sz val="11"/>
        <color indexed="8"/>
        <rFont val="Calibri"/>
        <family val="2"/>
        <charset val="238"/>
      </rPr>
      <t>, S</t>
    </r>
    <r>
      <rPr>
        <vertAlign val="subscript"/>
        <sz val="11"/>
        <color indexed="8"/>
        <rFont val="Calibri"/>
        <family val="2"/>
        <charset val="238"/>
      </rPr>
      <t>SN</t>
    </r>
    <r>
      <rPr>
        <sz val="11"/>
        <color indexed="8"/>
        <rFont val="Calibri"/>
        <family val="2"/>
        <charset val="238"/>
      </rPr>
      <t xml:space="preserve"> [kVA]</t>
    </r>
  </si>
  <si>
    <r>
      <t>P</t>
    </r>
    <r>
      <rPr>
        <vertAlign val="subscript"/>
        <sz val="11"/>
        <color indexed="8"/>
        <rFont val="Calibri"/>
        <family val="2"/>
        <charset val="238"/>
      </rPr>
      <t>110</t>
    </r>
    <r>
      <rPr>
        <sz val="11"/>
        <color indexed="8"/>
        <rFont val="Calibri"/>
        <family val="2"/>
        <charset val="238"/>
      </rPr>
      <t xml:space="preserve"> [MW]</t>
    </r>
    <r>
      <rPr>
        <sz val="11"/>
        <color indexed="8"/>
        <rFont val="Calibri"/>
        <family val="2"/>
        <charset val="238"/>
      </rPr>
      <t>, P</t>
    </r>
    <r>
      <rPr>
        <vertAlign val="subscript"/>
        <sz val="11"/>
        <color indexed="8"/>
        <rFont val="Calibri"/>
        <family val="2"/>
        <charset val="238"/>
      </rPr>
      <t>SN</t>
    </r>
    <r>
      <rPr>
        <sz val="11"/>
        <color indexed="8"/>
        <rFont val="Calibri"/>
        <family val="2"/>
        <charset val="238"/>
      </rPr>
      <t xml:space="preserve"> [kW]</t>
    </r>
  </si>
  <si>
    <t>W celu obliczenia średniego obciążenia transformatora dwuuzwojeniowego 110/SN lub transformatora SN/nn należy skorzystać z następującego wzoru:</t>
  </si>
  <si>
    <t xml:space="preserve">średni stopień obciążenia transformatora; </t>
  </si>
  <si>
    <t>średni stopień obciążenia transformatora</t>
  </si>
  <si>
    <r>
      <t>mm</t>
    </r>
    <r>
      <rPr>
        <vertAlign val="superscript"/>
        <sz val="10"/>
        <rFont val="Calibri"/>
        <family val="2"/>
        <charset val="238"/>
      </rPr>
      <t>2</t>
    </r>
  </si>
  <si>
    <r>
      <t>m/</t>
    </r>
    <r>
      <rPr>
        <sz val="10"/>
        <rFont val="Calibri"/>
        <family val="2"/>
        <charset val="238"/>
      </rPr>
      <t xml:space="preserve">Ω x </t>
    </r>
    <r>
      <rPr>
        <sz val="10"/>
        <rFont val="Calibri"/>
        <family val="2"/>
        <charset val="238"/>
      </rPr>
      <t>mm</t>
    </r>
    <r>
      <rPr>
        <vertAlign val="superscript"/>
        <sz val="10"/>
        <rFont val="Calibri"/>
        <family val="2"/>
        <charset val="238"/>
      </rPr>
      <t>2</t>
    </r>
  </si>
  <si>
    <t>straty energii elektrycznej w starym transformatorze (przed wymianą) wg wzoru 2</t>
  </si>
  <si>
    <t>straty energii elektrycznej w nowym transformatorze wg wzoru 3</t>
  </si>
  <si>
    <t>II</t>
  </si>
  <si>
    <t>Wartość ograniczenia strat energii elektrycznej [MWh] - tabela 1. Linie energetyczne - modernizacja.</t>
  </si>
  <si>
    <r>
      <t>k</t>
    </r>
    <r>
      <rPr>
        <b/>
        <sz val="10"/>
        <rFont val="Calibri"/>
        <family val="2"/>
        <charset val="238"/>
      </rPr>
      <t xml:space="preserve"> = P</t>
    </r>
    <r>
      <rPr>
        <b/>
        <vertAlign val="subscript"/>
        <sz val="10"/>
        <rFont val="Calibri"/>
        <family val="2"/>
        <charset val="238"/>
      </rPr>
      <t>110</t>
    </r>
    <r>
      <rPr>
        <b/>
        <sz val="10"/>
        <rFont val="Calibri"/>
        <family val="2"/>
        <charset val="238"/>
      </rPr>
      <t xml:space="preserve"> / S</t>
    </r>
    <r>
      <rPr>
        <b/>
        <vertAlign val="subscript"/>
        <sz val="10"/>
        <rFont val="Calibri"/>
        <family val="2"/>
        <charset val="238"/>
      </rPr>
      <t>N110</t>
    </r>
    <r>
      <rPr>
        <b/>
        <sz val="10"/>
        <rFont val="Calibri"/>
        <family val="2"/>
        <charset val="238"/>
      </rPr>
      <t xml:space="preserve"> × cosϕ</t>
    </r>
    <r>
      <rPr>
        <b/>
        <sz val="10"/>
        <rFont val="Calibri"/>
        <family val="2"/>
        <charset val="238"/>
      </rPr>
      <t>; k = P110 / (SN110 × cosϕ)</t>
    </r>
  </si>
  <si>
    <t>Tabela 3. Efekt Ekologiczny - sieci energetyczne - sieć nowa.*</t>
  </si>
  <si>
    <t>szt.</t>
  </si>
  <si>
    <t>Straty energii elektrycznej na WN SN i nn</t>
  </si>
  <si>
    <t>MWh/1GPZ</t>
  </si>
  <si>
    <t>MWh/1km</t>
  </si>
  <si>
    <t>Długość nowej linii WN</t>
  </si>
  <si>
    <t>Ograniczenie strat energii w wyniku budowy 1 km nowej linii WN:</t>
  </si>
  <si>
    <t>Długość linii 110 kV na obszarze OSD</t>
  </si>
  <si>
    <t>Wskaźnik procentowy ograniczenia strat energii</t>
  </si>
  <si>
    <t>Tabela 4.Transformatory (dla wyliczeń przyjęto 3 nowe transformatory)*</t>
  </si>
  <si>
    <t>Tabela 5. Efekt Ekologiczny - sieci energetyczne - modernizacja.*</t>
  </si>
  <si>
    <t>Wartość ograniczenia strat energii elektrycznej [MWh] - tabela 1. Linie energetyczne - nowe</t>
  </si>
  <si>
    <t>Wartość ograniczenia strat energii elektrycznej [MWh] - tabela 4 Transformatory-modernizacja.</t>
  </si>
  <si>
    <t>Wartość ograniczenia strat energii elektrycznej [MWh] - tabela 3 Nowy GPZ</t>
  </si>
  <si>
    <t>g1</t>
  </si>
  <si>
    <t>g2</t>
  </si>
  <si>
    <r>
      <t>Tabela 2</t>
    </r>
    <r>
      <rPr>
        <b/>
        <sz val="10"/>
        <rFont val="Calibri"/>
        <family val="2"/>
        <charset val="238"/>
      </rPr>
      <t>. Budowa nowej linii WN</t>
    </r>
    <r>
      <rPr>
        <b/>
        <sz val="10"/>
        <rFont val="Calibri"/>
        <family val="2"/>
        <charset val="238"/>
      </rPr>
      <t>*</t>
    </r>
  </si>
  <si>
    <r>
      <t>Tabela 3</t>
    </r>
    <r>
      <rPr>
        <b/>
        <sz val="10"/>
        <rFont val="Calibri"/>
        <family val="2"/>
        <charset val="238"/>
      </rPr>
      <t>. Budowa nowego GPZ</t>
    </r>
    <r>
      <rPr>
        <b/>
        <sz val="10"/>
        <rFont val="Calibri"/>
        <family val="2"/>
        <charset val="238"/>
      </rPr>
      <t>*</t>
    </r>
  </si>
  <si>
    <t>Średnia wielkość strat na 1 km linii WN:</t>
  </si>
  <si>
    <t>Długość linii SN na obszarze Rejonu Energetycznego (OSD), na którym zlokalizowany jest nowy GPZ</t>
  </si>
  <si>
    <t>Liczba GPZ na obszarze Rejonu Energetycznego (OSD), na którym zlokalizowany jest nowy GPZ</t>
  </si>
  <si>
    <t>Średnia wielkość strat na 1 GPZ:</t>
  </si>
  <si>
    <t>Gęstość linii SN:</t>
  </si>
  <si>
    <t>Straty energii elektrycznej na WN SN i nn, na obszarze OSD</t>
  </si>
  <si>
    <t>Ograniczenie zapotrzebowania na energię elektryczną dla 1GPZ:</t>
  </si>
  <si>
    <t>Liczba GPZ, na obszarze OSD</t>
  </si>
  <si>
    <r>
      <t>wskaźnik gdy gęstośc linii SN</t>
    </r>
    <r>
      <rPr>
        <sz val="10"/>
        <rFont val="Calibri"/>
        <family val="2"/>
        <charset val="238"/>
      </rPr>
      <t>≤</t>
    </r>
    <r>
      <rPr>
        <sz val="10"/>
        <rFont val="Calibri"/>
        <family val="2"/>
        <charset val="238"/>
      </rPr>
      <t xml:space="preserve"> 300 km / 1 GPZ</t>
    </r>
  </si>
  <si>
    <t>wskaźnik gdy gęstośc linii SN&gt; 300 km / 1 GPZ</t>
  </si>
  <si>
    <r>
      <t xml:space="preserve">Na podstawie raportu: "Wskaźniki emisyjności CO2, SO2, NOx, CO i pyłu całkowitego dla energii elektrycznej na podstawie informacji zawartych w krajowej bazie o emisjach gazów cieplarnianych i innych substancji za </t>
    </r>
    <r>
      <rPr>
        <i/>
        <sz val="10"/>
        <color indexed="60"/>
        <rFont val="Arial"/>
        <family val="2"/>
        <charset val="238"/>
      </rPr>
      <t>2021</t>
    </r>
    <r>
      <rPr>
        <i/>
        <sz val="10"/>
        <rFont val="Arial"/>
        <family val="2"/>
        <charset val="238"/>
      </rPr>
      <t xml:space="preserve"> rok, IOŚ-PIB, grudzień </t>
    </r>
    <r>
      <rPr>
        <i/>
        <sz val="10"/>
        <color indexed="60"/>
        <rFont val="Arial"/>
        <family val="2"/>
        <charset val="238"/>
      </rPr>
      <t>2022</t>
    </r>
    <r>
      <rPr>
        <i/>
        <sz val="10"/>
        <rFont val="Arial"/>
        <family val="2"/>
        <charset val="238"/>
      </rPr>
      <t>"</t>
    </r>
  </si>
  <si>
    <r>
      <t xml:space="preserve">Na podstawie raportu: "Wskaźniki emisyjności CO2, SO2, NOx, CO i pyłu całkowitego dla energii elektrycznej na podstawie informacji zawartych w krajowej bazie o emisjach gazów cieplarnianych i innych substancji za </t>
    </r>
    <r>
      <rPr>
        <i/>
        <sz val="10"/>
        <color indexed="60"/>
        <rFont val="Arial"/>
        <family val="2"/>
        <charset val="238"/>
      </rPr>
      <t xml:space="preserve">2021 </t>
    </r>
    <r>
      <rPr>
        <i/>
        <sz val="10"/>
        <rFont val="Arial"/>
        <family val="2"/>
        <charset val="238"/>
      </rPr>
      <t xml:space="preserve">rok, IOŚ-PIB, grudzień </t>
    </r>
    <r>
      <rPr>
        <i/>
        <sz val="10"/>
        <color indexed="60"/>
        <rFont val="Arial"/>
        <family val="2"/>
        <charset val="238"/>
      </rPr>
      <t>2022</t>
    </r>
    <r>
      <rPr>
        <i/>
        <sz val="10"/>
        <rFont val="Arial"/>
        <family val="2"/>
        <charset val="238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</si>
</sst>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"/>
    <numFmt numFmtId="166" formatCode="#,##0.0"/>
    <numFmt numFmtId="167" formatCode="#,##0.00_ ;\-#,##0.00\ "/>
  </numFmts>
  <fonts count="45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6"/>
      <name val="Czcionka tekstu podstawowego"/>
      <family val="2"/>
      <charset val="238"/>
    </font>
    <font>
      <b/>
      <sz val="14"/>
      <color indexed="8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b/>
      <sz val="11"/>
      <color indexed="17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sz val="10"/>
      <color indexed="10"/>
      <name val="Cambria"/>
      <family val="1"/>
      <charset val="238"/>
    </font>
    <font>
      <vertAlign val="subscript"/>
      <sz val="10"/>
      <name val="Cambria"/>
      <family val="1"/>
      <charset val="238"/>
    </font>
    <font>
      <b/>
      <u/>
      <sz val="10"/>
      <name val="Cambria"/>
      <family val="1"/>
      <charset val="238"/>
    </font>
    <font>
      <b/>
      <sz val="12"/>
      <name val="Cambria"/>
      <family val="1"/>
      <charset val="238"/>
    </font>
    <font>
      <sz val="10"/>
      <name val="Arial"/>
      <family val="2"/>
      <charset val="238"/>
    </font>
    <font>
      <vertAlign val="subscript"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vertAlign val="subscript"/>
      <sz val="10"/>
      <name val="Calibri"/>
      <family val="2"/>
      <charset val="238"/>
    </font>
    <font>
      <vertAlign val="subscript"/>
      <sz val="11"/>
      <color indexed="8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Calibri"/>
      <family val="2"/>
      <charset val="238"/>
    </font>
    <font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0"/>
      <color indexed="6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4" tint="0.39997558519241921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</borders>
  <cellStyleXfs count="7">
    <xf numFmtId="0" fontId="0" fillId="0" borderId="0"/>
    <xf numFmtId="164" fontId="1" fillId="0" borderId="0" applyFill="0" applyBorder="0" applyAlignment="0" applyProtection="0"/>
    <xf numFmtId="0" fontId="2" fillId="0" borderId="0"/>
    <xf numFmtId="0" fontId="9" fillId="0" borderId="0"/>
    <xf numFmtId="0" fontId="17" fillId="0" borderId="0"/>
    <xf numFmtId="0" fontId="32" fillId="0" borderId="0"/>
    <xf numFmtId="9" fontId="1" fillId="0" borderId="0" applyFill="0" applyBorder="0" applyAlignment="0" applyProtection="0"/>
  </cellStyleXfs>
  <cellXfs count="268">
    <xf numFmtId="0" fontId="0" fillId="0" borderId="0" xfId="0"/>
    <xf numFmtId="0" fontId="2" fillId="2" borderId="0" xfId="2" applyFill="1"/>
    <xf numFmtId="0" fontId="2" fillId="2" borderId="1" xfId="2" applyFill="1" applyBorder="1"/>
    <xf numFmtId="0" fontId="2" fillId="2" borderId="2" xfId="2" applyFill="1" applyBorder="1"/>
    <xf numFmtId="0" fontId="2" fillId="2" borderId="3" xfId="2" applyFill="1" applyBorder="1"/>
    <xf numFmtId="0" fontId="2" fillId="2" borderId="0" xfId="2" applyFill="1" applyBorder="1"/>
    <xf numFmtId="0" fontId="2" fillId="2" borderId="4" xfId="2" applyFill="1" applyBorder="1"/>
    <xf numFmtId="0" fontId="2" fillId="2" borderId="5" xfId="2" applyFill="1" applyBorder="1"/>
    <xf numFmtId="0" fontId="3" fillId="2" borderId="0" xfId="2" applyFont="1" applyFill="1" applyBorder="1"/>
    <xf numFmtId="0" fontId="2" fillId="2" borderId="0" xfId="2" applyFill="1" applyBorder="1" applyAlignment="1">
      <alignment horizontal="left"/>
    </xf>
    <xf numFmtId="0" fontId="6" fillId="2" borderId="4" xfId="2" applyFont="1" applyFill="1" applyBorder="1"/>
    <xf numFmtId="0" fontId="6" fillId="2" borderId="0" xfId="2" applyFont="1" applyFill="1" applyBorder="1"/>
    <xf numFmtId="0" fontId="6" fillId="2" borderId="5" xfId="2" applyFont="1" applyFill="1" applyBorder="1"/>
    <xf numFmtId="0" fontId="8" fillId="2" borderId="0" xfId="2" applyFont="1" applyFill="1" applyBorder="1" applyAlignment="1">
      <alignment horizontal="center"/>
    </xf>
    <xf numFmtId="0" fontId="2" fillId="2" borderId="6" xfId="2" applyFill="1" applyBorder="1"/>
    <xf numFmtId="0" fontId="2" fillId="2" borderId="7" xfId="2" applyFill="1" applyBorder="1"/>
    <xf numFmtId="0" fontId="2" fillId="2" borderId="8" xfId="2" applyFill="1" applyBorder="1"/>
    <xf numFmtId="49" fontId="10" fillId="3" borderId="9" xfId="3" applyNumberFormat="1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0" fillId="2" borderId="0" xfId="3" applyFont="1" applyFill="1"/>
    <xf numFmtId="0" fontId="10" fillId="2" borderId="0" xfId="3" applyFont="1" applyFill="1" applyAlignment="1">
      <alignment vertical="center"/>
    </xf>
    <xf numFmtId="0" fontId="5" fillId="2" borderId="0" xfId="2" applyFont="1" applyFill="1" applyBorder="1" applyAlignment="1"/>
    <xf numFmtId="0" fontId="10" fillId="0" borderId="0" xfId="4" applyFont="1" applyBorder="1" applyAlignment="1">
      <alignment vertical="top"/>
    </xf>
    <xf numFmtId="0" fontId="15" fillId="0" borderId="0" xfId="4" applyFont="1" applyBorder="1" applyAlignment="1">
      <alignment vertical="top"/>
    </xf>
    <xf numFmtId="0" fontId="10" fillId="2" borderId="0" xfId="3" applyFont="1" applyFill="1" applyBorder="1"/>
    <xf numFmtId="49" fontId="11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49" fontId="12" fillId="4" borderId="0" xfId="3" applyNumberFormat="1" applyFont="1" applyFill="1" applyAlignment="1">
      <alignment horizontal="left" vertical="center"/>
    </xf>
    <xf numFmtId="49" fontId="10" fillId="4" borderId="0" xfId="3" applyNumberFormat="1" applyFont="1" applyFill="1" applyAlignment="1">
      <alignment horizontal="center" vertical="center"/>
    </xf>
    <xf numFmtId="0" fontId="12" fillId="4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49" fontId="12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 wrapText="1"/>
    </xf>
    <xf numFmtId="49" fontId="10" fillId="3" borderId="9" xfId="3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vertical="center"/>
    </xf>
    <xf numFmtId="0" fontId="10" fillId="3" borderId="10" xfId="3" applyFont="1" applyFill="1" applyBorder="1" applyAlignment="1">
      <alignment vertical="center"/>
    </xf>
    <xf numFmtId="0" fontId="12" fillId="0" borderId="0" xfId="3" applyFont="1" applyAlignment="1">
      <alignment vertical="center"/>
    </xf>
    <xf numFmtId="0" fontId="10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" fontId="10" fillId="3" borderId="9" xfId="3" applyNumberFormat="1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3" fontId="10" fillId="7" borderId="9" xfId="3" applyNumberFormat="1" applyFont="1" applyFill="1" applyBorder="1" applyAlignment="1">
      <alignment vertical="center"/>
    </xf>
    <xf numFmtId="4" fontId="10" fillId="3" borderId="9" xfId="3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vertical="center"/>
    </xf>
    <xf numFmtId="165" fontId="10" fillId="3" borderId="9" xfId="3" applyNumberFormat="1" applyFont="1" applyFill="1" applyBorder="1" applyAlignment="1">
      <alignment horizontal="center" vertical="center"/>
    </xf>
    <xf numFmtId="1" fontId="10" fillId="3" borderId="10" xfId="3" applyNumberFormat="1" applyFont="1" applyFill="1" applyBorder="1" applyAlignment="1">
      <alignment horizontal="center" vertical="center"/>
    </xf>
    <xf numFmtId="165" fontId="10" fillId="3" borderId="10" xfId="3" applyNumberFormat="1" applyFont="1" applyFill="1" applyBorder="1" applyAlignment="1">
      <alignment horizontal="center" vertical="center"/>
    </xf>
    <xf numFmtId="3" fontId="10" fillId="7" borderId="10" xfId="3" applyNumberFormat="1" applyFont="1" applyFill="1" applyBorder="1" applyAlignment="1">
      <alignment vertical="center"/>
    </xf>
    <xf numFmtId="4" fontId="10" fillId="6" borderId="12" xfId="3" applyNumberFormat="1" applyFont="1" applyFill="1" applyBorder="1" applyAlignment="1">
      <alignment vertical="center"/>
    </xf>
    <xf numFmtId="4" fontId="10" fillId="6" borderId="13" xfId="3" applyNumberFormat="1" applyFont="1" applyFill="1" applyBorder="1" applyAlignment="1">
      <alignment vertical="center"/>
    </xf>
    <xf numFmtId="0" fontId="10" fillId="5" borderId="0" xfId="3" applyFont="1" applyFill="1" applyAlignment="1">
      <alignment vertical="center"/>
    </xf>
    <xf numFmtId="49" fontId="10" fillId="0" borderId="0" xfId="3" applyNumberFormat="1" applyFont="1" applyBorder="1" applyAlignment="1">
      <alignment horizontal="center" vertical="center"/>
    </xf>
    <xf numFmtId="3" fontId="10" fillId="0" borderId="0" xfId="3" applyNumberFormat="1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49" fontId="15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left" vertical="center"/>
    </xf>
    <xf numFmtId="0" fontId="10" fillId="6" borderId="9" xfId="3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wrapText="1"/>
    </xf>
    <xf numFmtId="0" fontId="33" fillId="0" borderId="14" xfId="0" applyFont="1" applyBorder="1" applyAlignment="1">
      <alignment horizontal="left" vertical="center" wrapText="1"/>
    </xf>
    <xf numFmtId="0" fontId="34" fillId="2" borderId="0" xfId="2" applyFont="1" applyFill="1" applyAlignment="1">
      <alignment vertical="center"/>
    </xf>
    <xf numFmtId="0" fontId="35" fillId="0" borderId="15" xfId="0" applyFont="1" applyBorder="1" applyAlignment="1">
      <alignment horizontal="center" vertical="center" wrapText="1"/>
    </xf>
    <xf numFmtId="0" fontId="36" fillId="8" borderId="14" xfId="2" applyFont="1" applyFill="1" applyBorder="1" applyAlignment="1">
      <alignment horizontal="center" vertical="center"/>
    </xf>
    <xf numFmtId="0" fontId="34" fillId="2" borderId="14" xfId="2" applyFont="1" applyFill="1" applyBorder="1" applyAlignment="1">
      <alignment vertical="center"/>
    </xf>
    <xf numFmtId="0" fontId="34" fillId="9" borderId="14" xfId="2" applyFont="1" applyFill="1" applyBorder="1" applyAlignment="1">
      <alignment vertical="center"/>
    </xf>
    <xf numFmtId="0" fontId="33" fillId="0" borderId="0" xfId="0" applyFont="1" applyAlignment="1">
      <alignment wrapText="1"/>
    </xf>
    <xf numFmtId="0" fontId="35" fillId="0" borderId="15" xfId="0" applyFont="1" applyBorder="1" applyAlignment="1">
      <alignment horizontal="center"/>
    </xf>
    <xf numFmtId="0" fontId="34" fillId="2" borderId="0" xfId="2" applyFont="1" applyFill="1" applyBorder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/>
    <xf numFmtId="0" fontId="36" fillId="10" borderId="0" xfId="2" applyFont="1" applyFill="1" applyAlignment="1">
      <alignment horizontal="center" vertical="center"/>
    </xf>
    <xf numFmtId="0" fontId="33" fillId="0" borderId="0" xfId="0" applyFont="1" applyAlignment="1">
      <alignment vertical="center" wrapText="1"/>
    </xf>
    <xf numFmtId="164" fontId="35" fillId="11" borderId="16" xfId="1" applyFont="1" applyFill="1" applyBorder="1" applyAlignment="1">
      <alignment vertical="center"/>
    </xf>
    <xf numFmtId="164" fontId="35" fillId="11" borderId="17" xfId="1" applyFont="1" applyFill="1" applyBorder="1" applyAlignment="1">
      <alignment vertical="center"/>
    </xf>
    <xf numFmtId="0" fontId="35" fillId="0" borderId="14" xfId="0" applyFont="1" applyBorder="1" applyAlignment="1">
      <alignment horizontal="center" vertical="center"/>
    </xf>
    <xf numFmtId="4" fontId="33" fillId="12" borderId="18" xfId="0" applyNumberFormat="1" applyFont="1" applyFill="1" applyBorder="1" applyAlignment="1">
      <alignment horizontal="right" vertical="center"/>
    </xf>
    <xf numFmtId="4" fontId="33" fillId="12" borderId="19" xfId="1" applyNumberFormat="1" applyFont="1" applyFill="1" applyBorder="1" applyAlignment="1">
      <alignment horizontal="right" vertical="center"/>
    </xf>
    <xf numFmtId="4" fontId="33" fillId="11" borderId="20" xfId="0" applyNumberFormat="1" applyFont="1" applyFill="1" applyBorder="1" applyAlignment="1">
      <alignment horizontal="right" vertical="center" wrapText="1"/>
    </xf>
    <xf numFmtId="0" fontId="33" fillId="12" borderId="21" xfId="0" applyFont="1" applyFill="1" applyBorder="1" applyAlignment="1">
      <alignment horizontal="left" vertical="center"/>
    </xf>
    <xf numFmtId="0" fontId="33" fillId="12" borderId="16" xfId="0" applyFont="1" applyFill="1" applyBorder="1" applyAlignment="1">
      <alignment horizontal="left" vertical="center"/>
    </xf>
    <xf numFmtId="0" fontId="33" fillId="11" borderId="22" xfId="0" applyFont="1" applyFill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/>
    </xf>
    <xf numFmtId="0" fontId="33" fillId="12" borderId="24" xfId="0" applyFont="1" applyFill="1" applyBorder="1" applyAlignment="1">
      <alignment horizontal="right" vertical="center"/>
    </xf>
    <xf numFmtId="0" fontId="33" fillId="12" borderId="25" xfId="0" applyFont="1" applyFill="1" applyBorder="1" applyAlignment="1">
      <alignment horizontal="left" vertical="center"/>
    </xf>
    <xf numFmtId="4" fontId="33" fillId="12" borderId="26" xfId="0" applyNumberFormat="1" applyFont="1" applyFill="1" applyBorder="1" applyAlignment="1">
      <alignment horizontal="right" vertical="center"/>
    </xf>
    <xf numFmtId="0" fontId="33" fillId="12" borderId="27" xfId="0" applyFont="1" applyFill="1" applyBorder="1" applyAlignment="1">
      <alignment horizontal="left" vertical="center"/>
    </xf>
    <xf numFmtId="164" fontId="33" fillId="0" borderId="17" xfId="1" applyFont="1" applyFill="1" applyBorder="1" applyAlignment="1">
      <alignment vertical="center"/>
    </xf>
    <xf numFmtId="164" fontId="33" fillId="0" borderId="25" xfId="1" applyFont="1" applyFill="1" applyBorder="1" applyAlignment="1">
      <alignment vertical="center"/>
    </xf>
    <xf numFmtId="2" fontId="33" fillId="0" borderId="28" xfId="0" applyNumberFormat="1" applyFont="1" applyBorder="1" applyAlignment="1">
      <alignment horizontal="left" vertical="center"/>
    </xf>
    <xf numFmtId="2" fontId="33" fillId="0" borderId="29" xfId="0" applyNumberFormat="1" applyFont="1" applyBorder="1" applyAlignment="1">
      <alignment horizontal="left" vertical="center"/>
    </xf>
    <xf numFmtId="2" fontId="33" fillId="0" borderId="30" xfId="0" applyNumberFormat="1" applyFont="1" applyBorder="1" applyAlignment="1">
      <alignment horizontal="left" vertical="center"/>
    </xf>
    <xf numFmtId="2" fontId="34" fillId="9" borderId="14" xfId="2" applyNumberFormat="1" applyFont="1" applyFill="1" applyBorder="1" applyAlignment="1">
      <alignment vertical="center"/>
    </xf>
    <xf numFmtId="2" fontId="34" fillId="2" borderId="14" xfId="2" applyNumberFormat="1" applyFont="1" applyFill="1" applyBorder="1" applyAlignment="1">
      <alignment vertical="center"/>
    </xf>
    <xf numFmtId="4" fontId="34" fillId="9" borderId="14" xfId="2" applyNumberFormat="1" applyFont="1" applyFill="1" applyBorder="1" applyAlignment="1">
      <alignment vertical="center"/>
    </xf>
    <xf numFmtId="4" fontId="34" fillId="2" borderId="14" xfId="2" applyNumberFormat="1" applyFont="1" applyFill="1" applyBorder="1" applyAlignment="1">
      <alignment vertical="center"/>
    </xf>
    <xf numFmtId="0" fontId="34" fillId="0" borderId="14" xfId="2" applyFont="1" applyFill="1" applyBorder="1" applyAlignment="1">
      <alignment vertical="center"/>
    </xf>
    <xf numFmtId="0" fontId="33" fillId="0" borderId="18" xfId="0" applyFont="1" applyFill="1" applyBorder="1" applyAlignment="1">
      <alignment horizontal="left" vertical="center" wrapText="1"/>
    </xf>
    <xf numFmtId="0" fontId="37" fillId="2" borderId="14" xfId="2" applyFont="1" applyFill="1" applyBorder="1" applyAlignment="1">
      <alignment vertical="center"/>
    </xf>
    <xf numFmtId="1" fontId="33" fillId="0" borderId="18" xfId="0" applyNumberFormat="1" applyFont="1" applyFill="1" applyBorder="1" applyAlignment="1">
      <alignment horizontal="right" vertical="center"/>
    </xf>
    <xf numFmtId="0" fontId="33" fillId="0" borderId="31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32" xfId="0" applyFont="1" applyFill="1" applyBorder="1" applyAlignment="1">
      <alignment vertical="center" wrapText="1"/>
    </xf>
    <xf numFmtId="0" fontId="0" fillId="5" borderId="0" xfId="0" applyFill="1"/>
    <xf numFmtId="0" fontId="33" fillId="0" borderId="21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horizontal="left" vertical="center"/>
    </xf>
    <xf numFmtId="4" fontId="33" fillId="0" borderId="26" xfId="0" applyNumberFormat="1" applyFont="1" applyFill="1" applyBorder="1" applyAlignment="1">
      <alignment horizontal="right" vertical="center"/>
    </xf>
    <xf numFmtId="0" fontId="33" fillId="0" borderId="27" xfId="0" applyFont="1" applyFill="1" applyBorder="1" applyAlignment="1">
      <alignment horizontal="left" vertical="center"/>
    </xf>
    <xf numFmtId="4" fontId="33" fillId="0" borderId="18" xfId="0" applyNumberFormat="1" applyFont="1" applyFill="1" applyBorder="1" applyAlignment="1">
      <alignment horizontal="right" vertical="center"/>
    </xf>
    <xf numFmtId="0" fontId="0" fillId="13" borderId="0" xfId="0" applyFill="1"/>
    <xf numFmtId="0" fontId="33" fillId="0" borderId="3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4" fontId="33" fillId="0" borderId="24" xfId="0" applyNumberFormat="1" applyFont="1" applyFill="1" applyBorder="1" applyAlignment="1">
      <alignment horizontal="right" vertical="center"/>
    </xf>
    <xf numFmtId="9" fontId="33" fillId="0" borderId="26" xfId="6" applyFont="1" applyFill="1" applyBorder="1" applyAlignment="1">
      <alignment horizontal="right" vertical="center"/>
    </xf>
    <xf numFmtId="0" fontId="38" fillId="13" borderId="0" xfId="0" applyFont="1" applyFill="1"/>
    <xf numFmtId="165" fontId="33" fillId="0" borderId="0" xfId="0" applyNumberFormat="1" applyFont="1" applyAlignment="1">
      <alignment vertical="center" wrapText="1"/>
    </xf>
    <xf numFmtId="1" fontId="33" fillId="0" borderId="0" xfId="0" applyNumberFormat="1" applyFont="1"/>
    <xf numFmtId="166" fontId="35" fillId="0" borderId="17" xfId="0" applyNumberFormat="1" applyFont="1" applyFill="1" applyBorder="1" applyAlignment="1">
      <alignment vertical="center"/>
    </xf>
    <xf numFmtId="166" fontId="35" fillId="0" borderId="21" xfId="0" applyNumberFormat="1" applyFont="1" applyFill="1" applyBorder="1" applyAlignment="1">
      <alignment vertical="center"/>
    </xf>
    <xf numFmtId="166" fontId="35" fillId="0" borderId="16" xfId="0" applyNumberFormat="1" applyFont="1" applyFill="1" applyBorder="1" applyAlignment="1">
      <alignment vertical="center"/>
    </xf>
    <xf numFmtId="0" fontId="44" fillId="15" borderId="18" xfId="0" applyFont="1" applyFill="1" applyBorder="1" applyAlignment="1">
      <alignment horizontal="right" vertical="center"/>
    </xf>
    <xf numFmtId="3" fontId="44" fillId="15" borderId="18" xfId="0" applyNumberFormat="1" applyFont="1" applyFill="1" applyBorder="1" applyAlignment="1">
      <alignment horizontal="right" vertical="center"/>
    </xf>
    <xf numFmtId="2" fontId="44" fillId="0" borderId="54" xfId="0" applyNumberFormat="1" applyFont="1" applyBorder="1" applyAlignment="1">
      <alignment horizontal="right" vertical="center"/>
    </xf>
    <xf numFmtId="2" fontId="44" fillId="0" borderId="18" xfId="0" applyNumberFormat="1" applyFont="1" applyBorder="1" applyAlignment="1">
      <alignment horizontal="right" vertical="center"/>
    </xf>
    <xf numFmtId="2" fontId="44" fillId="0" borderId="19" xfId="0" applyNumberFormat="1" applyFont="1" applyBorder="1" applyAlignment="1">
      <alignment horizontal="right" vertical="center"/>
    </xf>
    <xf numFmtId="0" fontId="4" fillId="2" borderId="11" xfId="2" applyFont="1" applyFill="1" applyBorder="1" applyAlignment="1">
      <alignment horizontal="center"/>
    </xf>
    <xf numFmtId="49" fontId="2" fillId="2" borderId="11" xfId="2" applyNumberForma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7" fillId="2" borderId="4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 wrapText="1"/>
    </xf>
    <xf numFmtId="0" fontId="7" fillId="2" borderId="5" xfId="2" applyFont="1" applyFill="1" applyBorder="1" applyAlignment="1">
      <alignment horizontal="center" wrapText="1"/>
    </xf>
    <xf numFmtId="0" fontId="39" fillId="0" borderId="0" xfId="0" applyFont="1" applyAlignment="1">
      <alignment horizontal="left" vertical="center" wrapText="1"/>
    </xf>
    <xf numFmtId="0" fontId="35" fillId="11" borderId="33" xfId="0" applyFont="1" applyFill="1" applyBorder="1" applyAlignment="1">
      <alignment horizontal="right" vertical="center" wrapText="1"/>
    </xf>
    <xf numFmtId="0" fontId="35" fillId="11" borderId="34" xfId="0" applyFont="1" applyFill="1" applyBorder="1" applyAlignment="1">
      <alignment horizontal="right" vertical="center" wrapText="1"/>
    </xf>
    <xf numFmtId="0" fontId="35" fillId="11" borderId="35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40" fillId="14" borderId="33" xfId="2" applyFont="1" applyFill="1" applyBorder="1" applyAlignment="1">
      <alignment horizontal="center" vertical="center" wrapText="1"/>
    </xf>
    <xf numFmtId="0" fontId="40" fillId="14" borderId="34" xfId="2" applyFont="1" applyFill="1" applyBorder="1" applyAlignment="1">
      <alignment horizontal="center" vertical="center" wrapText="1"/>
    </xf>
    <xf numFmtId="0" fontId="40" fillId="14" borderId="35" xfId="2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right" vertical="center" wrapText="1"/>
    </xf>
    <xf numFmtId="0" fontId="35" fillId="0" borderId="14" xfId="0" applyFont="1" applyBorder="1" applyAlignment="1">
      <alignment horizontal="right" vertical="center" wrapText="1"/>
    </xf>
    <xf numFmtId="0" fontId="35" fillId="11" borderId="33" xfId="0" applyFont="1" applyFill="1" applyBorder="1" applyAlignment="1">
      <alignment horizontal="left" vertical="center" wrapText="1"/>
    </xf>
    <xf numFmtId="0" fontId="35" fillId="11" borderId="34" xfId="0" applyFont="1" applyFill="1" applyBorder="1" applyAlignment="1">
      <alignment horizontal="left" vertical="center" wrapText="1"/>
    </xf>
    <xf numFmtId="0" fontId="35" fillId="11" borderId="35" xfId="0" applyFont="1" applyFill="1" applyBorder="1" applyAlignment="1">
      <alignment horizontal="left" vertical="center" wrapText="1"/>
    </xf>
    <xf numFmtId="0" fontId="35" fillId="0" borderId="38" xfId="0" applyFont="1" applyBorder="1" applyAlignment="1">
      <alignment horizontal="right" vertical="center" wrapText="1"/>
    </xf>
    <xf numFmtId="0" fontId="35" fillId="0" borderId="30" xfId="0" applyFont="1" applyBorder="1" applyAlignment="1">
      <alignment horizontal="right" vertical="center" wrapText="1"/>
    </xf>
    <xf numFmtId="0" fontId="35" fillId="0" borderId="39" xfId="0" applyFont="1" applyBorder="1" applyAlignment="1">
      <alignment horizontal="right" vertical="center" wrapText="1"/>
    </xf>
    <xf numFmtId="0" fontId="33" fillId="11" borderId="33" xfId="0" applyFont="1" applyFill="1" applyBorder="1" applyAlignment="1">
      <alignment horizontal="left" vertical="center" wrapText="1"/>
    </xf>
    <xf numFmtId="0" fontId="33" fillId="11" borderId="34" xfId="0" applyFont="1" applyFill="1" applyBorder="1" applyAlignment="1">
      <alignment horizontal="left" vertical="center" wrapText="1"/>
    </xf>
    <xf numFmtId="0" fontId="33" fillId="11" borderId="35" xfId="0" applyFont="1" applyFill="1" applyBorder="1" applyAlignment="1">
      <alignment horizontal="left" vertical="center" wrapText="1"/>
    </xf>
    <xf numFmtId="0" fontId="35" fillId="0" borderId="40" xfId="0" applyFont="1" applyBorder="1" applyAlignment="1">
      <alignment horizontal="right" vertical="center" wrapText="1"/>
    </xf>
    <xf numFmtId="0" fontId="35" fillId="0" borderId="41" xfId="0" applyFont="1" applyBorder="1" applyAlignment="1">
      <alignment horizontal="right" vertical="center" wrapText="1"/>
    </xf>
    <xf numFmtId="0" fontId="35" fillId="0" borderId="42" xfId="0" applyFont="1" applyBorder="1" applyAlignment="1">
      <alignment horizontal="right" vertical="center" wrapText="1"/>
    </xf>
    <xf numFmtId="0" fontId="35" fillId="0" borderId="43" xfId="0" applyFont="1" applyBorder="1" applyAlignment="1">
      <alignment horizontal="right" vertical="center" wrapText="1"/>
    </xf>
    <xf numFmtId="0" fontId="35" fillId="0" borderId="29" xfId="0" applyFont="1" applyBorder="1" applyAlignment="1">
      <alignment horizontal="right" vertical="center" wrapText="1"/>
    </xf>
    <xf numFmtId="0" fontId="35" fillId="0" borderId="44" xfId="0" applyFont="1" applyBorder="1" applyAlignment="1">
      <alignment horizontal="right" vertical="center" wrapText="1"/>
    </xf>
    <xf numFmtId="0" fontId="39" fillId="0" borderId="0" xfId="0" applyFont="1" applyFill="1" applyAlignment="1">
      <alignment horizontal="left" vertical="center" wrapText="1"/>
    </xf>
    <xf numFmtId="0" fontId="33" fillId="0" borderId="43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35" fillId="0" borderId="40" xfId="0" applyFont="1" applyFill="1" applyBorder="1" applyAlignment="1">
      <alignment horizontal="right" vertical="center" wrapText="1"/>
    </xf>
    <xf numFmtId="0" fontId="35" fillId="0" borderId="41" xfId="0" applyFont="1" applyFill="1" applyBorder="1" applyAlignment="1">
      <alignment horizontal="right" vertical="center" wrapText="1"/>
    </xf>
    <xf numFmtId="0" fontId="35" fillId="0" borderId="42" xfId="0" applyFont="1" applyFill="1" applyBorder="1" applyAlignment="1">
      <alignment horizontal="right" vertical="center" wrapText="1"/>
    </xf>
    <xf numFmtId="0" fontId="40" fillId="11" borderId="33" xfId="2" applyFont="1" applyFill="1" applyBorder="1" applyAlignment="1">
      <alignment horizontal="center" vertical="center" wrapText="1"/>
    </xf>
    <xf numFmtId="0" fontId="40" fillId="11" borderId="34" xfId="2" applyFont="1" applyFill="1" applyBorder="1" applyAlignment="1">
      <alignment horizontal="center" vertical="center" wrapText="1"/>
    </xf>
    <xf numFmtId="0" fontId="40" fillId="11" borderId="35" xfId="2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49" fontId="41" fillId="14" borderId="33" xfId="2" applyNumberFormat="1" applyFont="1" applyFill="1" applyBorder="1" applyAlignment="1">
      <alignment horizontal="left" vertical="center"/>
    </xf>
    <xf numFmtId="49" fontId="41" fillId="14" borderId="34" xfId="2" applyNumberFormat="1" applyFont="1" applyFill="1" applyBorder="1" applyAlignment="1">
      <alignment horizontal="left" vertical="center"/>
    </xf>
    <xf numFmtId="49" fontId="41" fillId="14" borderId="35" xfId="2" applyNumberFormat="1" applyFont="1" applyFill="1" applyBorder="1" applyAlignment="1">
      <alignment horizontal="left" vertical="center"/>
    </xf>
    <xf numFmtId="0" fontId="36" fillId="8" borderId="18" xfId="2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4" fillId="10" borderId="0" xfId="2" applyFont="1" applyFill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" fontId="36" fillId="8" borderId="24" xfId="2" applyNumberFormat="1" applyFont="1" applyFill="1" applyBorder="1" applyAlignment="1">
      <alignment horizontal="center" vertical="center"/>
    </xf>
    <xf numFmtId="4" fontId="33" fillId="0" borderId="45" xfId="0" applyNumberFormat="1" applyFont="1" applyBorder="1" applyAlignment="1">
      <alignment horizontal="center" vertical="center"/>
    </xf>
    <xf numFmtId="4" fontId="33" fillId="0" borderId="46" xfId="0" applyNumberFormat="1" applyFont="1" applyBorder="1" applyAlignment="1">
      <alignment horizontal="center" vertical="center"/>
    </xf>
    <xf numFmtId="4" fontId="34" fillId="2" borderId="33" xfId="2" applyNumberFormat="1" applyFont="1" applyFill="1" applyBorder="1" applyAlignment="1">
      <alignment horizontal="center" vertical="center"/>
    </xf>
    <xf numFmtId="4" fontId="33" fillId="0" borderId="34" xfId="0" applyNumberFormat="1" applyFont="1" applyBorder="1" applyAlignment="1">
      <alignment horizontal="center" vertical="center"/>
    </xf>
    <xf numFmtId="4" fontId="33" fillId="0" borderId="35" xfId="0" applyNumberFormat="1" applyFont="1" applyBorder="1" applyAlignment="1">
      <alignment horizontal="center" vertical="center"/>
    </xf>
    <xf numFmtId="4" fontId="34" fillId="2" borderId="26" xfId="2" applyNumberFormat="1" applyFont="1" applyFill="1" applyBorder="1" applyAlignment="1">
      <alignment horizontal="center" vertical="center"/>
    </xf>
    <xf numFmtId="4" fontId="33" fillId="0" borderId="41" xfId="0" applyNumberFormat="1" applyFont="1" applyBorder="1" applyAlignment="1">
      <alignment horizontal="center" vertical="center"/>
    </xf>
    <xf numFmtId="4" fontId="33" fillId="0" borderId="42" xfId="0" applyNumberFormat="1" applyFont="1" applyBorder="1" applyAlignment="1">
      <alignment horizontal="center" vertical="center"/>
    </xf>
    <xf numFmtId="0" fontId="42" fillId="2" borderId="0" xfId="2" applyFont="1" applyFill="1" applyBorder="1" applyAlignment="1">
      <alignment horizontal="left" vertical="center"/>
    </xf>
    <xf numFmtId="4" fontId="37" fillId="2" borderId="18" xfId="2" applyNumberFormat="1" applyFont="1" applyFill="1" applyBorder="1" applyAlignment="1">
      <alignment vertical="center"/>
    </xf>
    <xf numFmtId="4" fontId="43" fillId="0" borderId="29" xfId="0" applyNumberFormat="1" applyFont="1" applyBorder="1" applyAlignment="1">
      <alignment vertical="center"/>
    </xf>
    <xf numFmtId="4" fontId="43" fillId="0" borderId="44" xfId="0" applyNumberFormat="1" applyFont="1" applyBorder="1" applyAlignment="1">
      <alignment vertical="center"/>
    </xf>
    <xf numFmtId="2" fontId="34" fillId="9" borderId="18" xfId="2" applyNumberFormat="1" applyFont="1" applyFill="1" applyBorder="1" applyAlignment="1">
      <alignment vertical="center"/>
    </xf>
    <xf numFmtId="2" fontId="33" fillId="0" borderId="29" xfId="0" applyNumberFormat="1" applyFont="1" applyBorder="1" applyAlignment="1">
      <alignment vertical="center"/>
    </xf>
    <xf numFmtId="2" fontId="33" fillId="0" borderId="44" xfId="0" applyNumberFormat="1" applyFont="1" applyBorder="1" applyAlignment="1">
      <alignment vertical="center"/>
    </xf>
    <xf numFmtId="0" fontId="34" fillId="10" borderId="0" xfId="2" applyFont="1" applyFill="1" applyAlignment="1">
      <alignment horizontal="center" vertical="center" wrapText="1"/>
    </xf>
    <xf numFmtId="0" fontId="34" fillId="10" borderId="0" xfId="2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9" fillId="0" borderId="20" xfId="0" applyFont="1" applyFill="1" applyBorder="1" applyAlignment="1">
      <alignment horizontal="left" vertical="center"/>
    </xf>
    <xf numFmtId="0" fontId="39" fillId="0" borderId="47" xfId="0" applyFont="1" applyFill="1" applyBorder="1" applyAlignment="1">
      <alignment horizontal="left" vertical="center"/>
    </xf>
    <xf numFmtId="0" fontId="39" fillId="0" borderId="22" xfId="0" applyFont="1" applyFill="1" applyBorder="1" applyAlignment="1">
      <alignment horizontal="left" vertical="center"/>
    </xf>
    <xf numFmtId="4" fontId="35" fillId="0" borderId="48" xfId="0" applyNumberFormat="1" applyFont="1" applyFill="1" applyBorder="1" applyAlignment="1">
      <alignment horizontal="right" vertical="center"/>
    </xf>
    <xf numFmtId="4" fontId="35" fillId="0" borderId="28" xfId="0" applyNumberFormat="1" applyFont="1" applyFill="1" applyBorder="1" applyAlignment="1">
      <alignment horizontal="right" vertical="center"/>
    </xf>
    <xf numFmtId="4" fontId="35" fillId="0" borderId="43" xfId="0" applyNumberFormat="1" applyFont="1" applyFill="1" applyBorder="1" applyAlignment="1">
      <alignment horizontal="right" vertical="center"/>
    </xf>
    <xf numFmtId="4" fontId="35" fillId="0" borderId="29" xfId="0" applyNumberFormat="1" applyFont="1" applyFill="1" applyBorder="1" applyAlignment="1">
      <alignment horizontal="right" vertical="center"/>
    </xf>
    <xf numFmtId="4" fontId="35" fillId="0" borderId="38" xfId="0" applyNumberFormat="1" applyFont="1" applyFill="1" applyBorder="1" applyAlignment="1">
      <alignment horizontal="right" vertical="center"/>
    </xf>
    <xf numFmtId="4" fontId="35" fillId="0" borderId="30" xfId="0" applyNumberFormat="1" applyFont="1" applyFill="1" applyBorder="1" applyAlignment="1">
      <alignment horizontal="right" vertical="center"/>
    </xf>
    <xf numFmtId="0" fontId="33" fillId="0" borderId="4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11" borderId="33" xfId="0" applyFont="1" applyFill="1" applyBorder="1" applyAlignment="1">
      <alignment horizontal="left" vertical="center"/>
    </xf>
    <xf numFmtId="0" fontId="27" fillId="11" borderId="34" xfId="0" applyFont="1" applyFill="1" applyBorder="1" applyAlignment="1">
      <alignment horizontal="left" vertical="center"/>
    </xf>
    <xf numFmtId="0" fontId="27" fillId="11" borderId="35" xfId="0" applyFont="1" applyFill="1" applyBorder="1" applyAlignment="1">
      <alignment horizontal="left"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33" fillId="0" borderId="50" xfId="0" applyFont="1" applyBorder="1" applyAlignment="1">
      <alignment horizontal="left" vertical="center" wrapText="1"/>
    </xf>
    <xf numFmtId="0" fontId="33" fillId="0" borderId="54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35" fillId="0" borderId="56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left" vertical="center" wrapText="1"/>
    </xf>
    <xf numFmtId="0" fontId="35" fillId="0" borderId="54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167" fontId="33" fillId="0" borderId="48" xfId="1" applyNumberFormat="1" applyFont="1" applyFill="1" applyBorder="1" applyAlignment="1">
      <alignment horizontal="right" vertical="center"/>
    </xf>
    <xf numFmtId="167" fontId="33" fillId="0" borderId="28" xfId="1" applyNumberFormat="1" applyFont="1" applyFill="1" applyBorder="1" applyAlignment="1">
      <alignment horizontal="right" vertical="center"/>
    </xf>
    <xf numFmtId="167" fontId="33" fillId="0" borderId="60" xfId="1" applyNumberFormat="1" applyFont="1" applyFill="1" applyBorder="1" applyAlignment="1">
      <alignment horizontal="right" vertical="center"/>
    </xf>
    <xf numFmtId="167" fontId="33" fillId="0" borderId="45" xfId="1" applyNumberFormat="1" applyFont="1" applyFill="1" applyBorder="1" applyAlignment="1">
      <alignment horizontal="right" vertical="center"/>
    </xf>
    <xf numFmtId="167" fontId="35" fillId="11" borderId="48" xfId="1" applyNumberFormat="1" applyFont="1" applyFill="1" applyBorder="1" applyAlignment="1">
      <alignment horizontal="right" vertical="center"/>
    </xf>
    <xf numFmtId="167" fontId="35" fillId="11" borderId="28" xfId="1" applyNumberFormat="1" applyFont="1" applyFill="1" applyBorder="1" applyAlignment="1">
      <alignment horizontal="right" vertical="center"/>
    </xf>
    <xf numFmtId="167" fontId="35" fillId="11" borderId="38" xfId="1" applyNumberFormat="1" applyFont="1" applyFill="1" applyBorder="1" applyAlignment="1">
      <alignment horizontal="right" vertical="center"/>
    </xf>
    <xf numFmtId="167" fontId="35" fillId="11" borderId="30" xfId="1" applyNumberFormat="1" applyFont="1" applyFill="1" applyBorder="1" applyAlignment="1">
      <alignment horizontal="right" vertical="center"/>
    </xf>
    <xf numFmtId="49" fontId="10" fillId="0" borderId="0" xfId="3" applyNumberFormat="1" applyFont="1" applyAlignment="1">
      <alignment horizontal="left" vertical="center" wrapText="1"/>
    </xf>
    <xf numFmtId="0" fontId="12" fillId="0" borderId="0" xfId="3" applyFont="1" applyBorder="1" applyAlignment="1">
      <alignment horizontal="center" vertical="center"/>
    </xf>
    <xf numFmtId="0" fontId="10" fillId="5" borderId="61" xfId="3" applyFont="1" applyFill="1" applyBorder="1" applyAlignment="1">
      <alignment horizontal="left" vertical="center"/>
    </xf>
    <xf numFmtId="0" fontId="10" fillId="5" borderId="62" xfId="3" applyFont="1" applyFill="1" applyBorder="1" applyAlignment="1">
      <alignment horizontal="left" vertical="center"/>
    </xf>
    <xf numFmtId="0" fontId="10" fillId="5" borderId="63" xfId="3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left" wrapText="1"/>
    </xf>
    <xf numFmtId="0" fontId="10" fillId="2" borderId="0" xfId="3" applyFont="1" applyFill="1" applyBorder="1" applyAlignment="1">
      <alignment horizontal="left" vertical="top" wrapText="1"/>
    </xf>
    <xf numFmtId="0" fontId="10" fillId="0" borderId="0" xfId="4" applyFont="1" applyBorder="1" applyAlignment="1">
      <alignment horizontal="left" vertical="top" wrapText="1"/>
    </xf>
    <xf numFmtId="0" fontId="10" fillId="0" borderId="0" xfId="4" applyFont="1" applyBorder="1" applyAlignment="1">
      <alignment vertical="top" wrapText="1"/>
    </xf>
    <xf numFmtId="0" fontId="10" fillId="2" borderId="0" xfId="3" applyFont="1" applyFill="1" applyBorder="1" applyAlignment="1">
      <alignment horizontal="left" vertical="center" wrapText="1"/>
    </xf>
  </cellXfs>
  <cellStyles count="7">
    <cellStyle name="Dziesiętny" xfId="1" builtinId="3"/>
    <cellStyle name="Excel Built-in Normal" xfId="2"/>
    <cellStyle name="Excel Built-in Normalny 2" xfId="3"/>
    <cellStyle name="Normalny" xfId="0" builtinId="0"/>
    <cellStyle name="Normalny 2" xfId="4"/>
    <cellStyle name="Normalny 3" xfId="5"/>
    <cellStyle name="Procentowy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708660</xdr:colOff>
      <xdr:row>4</xdr:row>
      <xdr:rowOff>99060</xdr:rowOff>
    </xdr:from>
    <xdr:to>
      <xdr:col>4</xdr:col>
      <xdr:colOff>1150620</xdr:colOff>
      <xdr:row>13</xdr:row>
      <xdr:rowOff>68580</xdr:rowOff>
    </xdr:to>
    <xdr:pic>
      <xdr:nvPicPr>
        <xdr:cNvPr id="8583" name="Obraz 2" descr="Obraz przedsatwia wzór na wyliczenie rocznych strat energii elektrycznej w liniach elektroenergetycznych." title="Wzór 1 - linie energetyczne">
          <a:extLst>
            <a:ext uri="{FF2B5EF4-FFF2-40B4-BE49-F238E27FC236}">
              <a16:creationId xmlns:a16="http://schemas.microsoft.com/office/drawing/2014/main" id="{D846E235-650B-4A4D-1AB0-F52146AE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1188720"/>
          <a:ext cx="3589020" cy="154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4</xdr:row>
      <xdr:rowOff>83820</xdr:rowOff>
    </xdr:from>
    <xdr:to>
      <xdr:col>5</xdr:col>
      <xdr:colOff>381000</xdr:colOff>
      <xdr:row>14</xdr:row>
      <xdr:rowOff>129540</xdr:rowOff>
    </xdr:to>
    <xdr:pic>
      <xdr:nvPicPr>
        <xdr:cNvPr id="17466" name="Obraz 3" descr="Obraz przedsatwia wzór na wyliczenie rocznych strat energii elektrycznej w nowo budowanel linii wysokiego napięcia. " title="Wzór 2 - budowa nowej linii wysokiego napięcia">
          <a:extLst>
            <a:ext uri="{FF2B5EF4-FFF2-40B4-BE49-F238E27FC236}">
              <a16:creationId xmlns:a16="http://schemas.microsoft.com/office/drawing/2014/main" id="{85B44C0F-19B8-100E-6527-77DC050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112520"/>
          <a:ext cx="4937760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</xdr:colOff>
      <xdr:row>3</xdr:row>
      <xdr:rowOff>144780</xdr:rowOff>
    </xdr:from>
    <xdr:to>
      <xdr:col>5</xdr:col>
      <xdr:colOff>160020</xdr:colOff>
      <xdr:row>9</xdr:row>
      <xdr:rowOff>182880</xdr:rowOff>
    </xdr:to>
    <xdr:pic>
      <xdr:nvPicPr>
        <xdr:cNvPr id="16547" name="Obraz 1" descr="Obraz przedsatwia wzór na wyliczenie rocznych strat energii elektrycznej w głównym punkcie zasilającym." title="Wzór 3a - budowa nowego głównego punktu zasilającego">
          <a:extLst>
            <a:ext uri="{FF2B5EF4-FFF2-40B4-BE49-F238E27FC236}">
              <a16:creationId xmlns:a16="http://schemas.microsoft.com/office/drawing/2014/main" id="{30F98678-6753-390B-DB7E-A566D759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998220"/>
          <a:ext cx="424434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434340</xdr:colOff>
      <xdr:row>10</xdr:row>
      <xdr:rowOff>144780</xdr:rowOff>
    </xdr:from>
    <xdr:to>
      <xdr:col>4</xdr:col>
      <xdr:colOff>1021080</xdr:colOff>
      <xdr:row>16</xdr:row>
      <xdr:rowOff>53340</xdr:rowOff>
    </xdr:to>
    <xdr:pic>
      <xdr:nvPicPr>
        <xdr:cNvPr id="16548" name="Obraz 2" descr="Obraz przedsatwia wzór na wyliczenie rocznych strat energii elektrycznej w nowym głównym punkcie zasilającym." title="Wzór 3b - budowa nowego głównego punktu zasilającego">
          <a:extLst>
            <a:ext uri="{FF2B5EF4-FFF2-40B4-BE49-F238E27FC236}">
              <a16:creationId xmlns:a16="http://schemas.microsoft.com/office/drawing/2014/main" id="{59573495-F14A-7DD7-E392-93FB2FA5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2308860"/>
          <a:ext cx="345186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5</xdr:row>
      <xdr:rowOff>114300</xdr:rowOff>
    </xdr:from>
    <xdr:to>
      <xdr:col>0</xdr:col>
      <xdr:colOff>7620</xdr:colOff>
      <xdr:row>12</xdr:row>
      <xdr:rowOff>38100</xdr:rowOff>
    </xdr:to>
    <xdr:pic>
      <xdr:nvPicPr>
        <xdr:cNvPr id="15050" name="Picture 33">
          <a:extLst>
            <a:ext uri="{FF2B5EF4-FFF2-40B4-BE49-F238E27FC236}">
              <a16:creationId xmlns:a16="http://schemas.microsoft.com/office/drawing/2014/main" id="{D64AE673-CF9E-FE5D-AFD0-0AE65E93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740"/>
          <a:ext cx="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5</xdr:row>
      <xdr:rowOff>114300</xdr:rowOff>
    </xdr:from>
    <xdr:to>
      <xdr:col>0</xdr:col>
      <xdr:colOff>7620</xdr:colOff>
      <xdr:row>12</xdr:row>
      <xdr:rowOff>38100</xdr:rowOff>
    </xdr:to>
    <xdr:pic>
      <xdr:nvPicPr>
        <xdr:cNvPr id="15051" name="Picture 34">
          <a:extLst>
            <a:ext uri="{FF2B5EF4-FFF2-40B4-BE49-F238E27FC236}">
              <a16:creationId xmlns:a16="http://schemas.microsoft.com/office/drawing/2014/main" id="{618043E4-4C11-F09A-8198-57EE5658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740"/>
          <a:ext cx="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5</xdr:row>
      <xdr:rowOff>114300</xdr:rowOff>
    </xdr:from>
    <xdr:to>
      <xdr:col>0</xdr:col>
      <xdr:colOff>7620</xdr:colOff>
      <xdr:row>12</xdr:row>
      <xdr:rowOff>38100</xdr:rowOff>
    </xdr:to>
    <xdr:pic>
      <xdr:nvPicPr>
        <xdr:cNvPr id="15052" name="Picture 65">
          <a:extLst>
            <a:ext uri="{FF2B5EF4-FFF2-40B4-BE49-F238E27FC236}">
              <a16:creationId xmlns:a16="http://schemas.microsoft.com/office/drawing/2014/main" id="{FB1E99B7-3707-BA57-CD3D-64866737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740"/>
          <a:ext cx="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5</xdr:row>
      <xdr:rowOff>114300</xdr:rowOff>
    </xdr:from>
    <xdr:to>
      <xdr:col>0</xdr:col>
      <xdr:colOff>7620</xdr:colOff>
      <xdr:row>12</xdr:row>
      <xdr:rowOff>38100</xdr:rowOff>
    </xdr:to>
    <xdr:pic>
      <xdr:nvPicPr>
        <xdr:cNvPr id="15053" name="Picture 66">
          <a:extLst>
            <a:ext uri="{FF2B5EF4-FFF2-40B4-BE49-F238E27FC236}">
              <a16:creationId xmlns:a16="http://schemas.microsoft.com/office/drawing/2014/main" id="{82A7C12C-37ED-3753-E1AE-D9453C1A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740"/>
          <a:ext cx="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5</xdr:row>
      <xdr:rowOff>114300</xdr:rowOff>
    </xdr:from>
    <xdr:to>
      <xdr:col>0</xdr:col>
      <xdr:colOff>7620</xdr:colOff>
      <xdr:row>12</xdr:row>
      <xdr:rowOff>38100</xdr:rowOff>
    </xdr:to>
    <xdr:pic>
      <xdr:nvPicPr>
        <xdr:cNvPr id="15054" name="Picture 97">
          <a:extLst>
            <a:ext uri="{FF2B5EF4-FFF2-40B4-BE49-F238E27FC236}">
              <a16:creationId xmlns:a16="http://schemas.microsoft.com/office/drawing/2014/main" id="{2B3204EA-94A4-3962-24D4-2698DE94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740"/>
          <a:ext cx="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5</xdr:row>
      <xdr:rowOff>114300</xdr:rowOff>
    </xdr:from>
    <xdr:to>
      <xdr:col>0</xdr:col>
      <xdr:colOff>7620</xdr:colOff>
      <xdr:row>12</xdr:row>
      <xdr:rowOff>38100</xdr:rowOff>
    </xdr:to>
    <xdr:pic>
      <xdr:nvPicPr>
        <xdr:cNvPr id="15055" name="Picture 98">
          <a:extLst>
            <a:ext uri="{FF2B5EF4-FFF2-40B4-BE49-F238E27FC236}">
              <a16:creationId xmlns:a16="http://schemas.microsoft.com/office/drawing/2014/main" id="{2A4BD0C2-007A-3D7C-4378-DC2D6890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740"/>
          <a:ext cx="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4</xdr:row>
      <xdr:rowOff>91440</xdr:rowOff>
    </xdr:from>
    <xdr:to>
      <xdr:col>9</xdr:col>
      <xdr:colOff>381000</xdr:colOff>
      <xdr:row>14</xdr:row>
      <xdr:rowOff>434340</xdr:rowOff>
    </xdr:to>
    <xdr:pic>
      <xdr:nvPicPr>
        <xdr:cNvPr id="15056" name="Obraz 9">
          <a:extLst>
            <a:ext uri="{FF2B5EF4-FFF2-40B4-BE49-F238E27FC236}">
              <a16:creationId xmlns:a16="http://schemas.microsoft.com/office/drawing/2014/main" id="{013FEAAE-6D62-346D-98A3-0E3FC62F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784860"/>
          <a:ext cx="3558540" cy="203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view="pageBreakPreview" zoomScale="110" zoomScaleNormal="100" zoomScaleSheetLayoutView="110" workbookViewId="0">
      <selection activeCell="K24" sqref="K24"/>
    </sheetView>
  </sheetViews>
  <sheetFormatPr defaultColWidth="10" defaultRowHeight="14.25"/>
  <cols>
    <col min="1" max="16384" width="10" style="1"/>
  </cols>
  <sheetData>
    <row r="1" spans="1:9" s="5" customFormat="1" ht="14.25" customHeight="1">
      <c r="A1" s="2"/>
      <c r="B1" s="3"/>
      <c r="C1" s="3"/>
      <c r="D1" s="3"/>
      <c r="E1" s="3"/>
      <c r="F1" s="3"/>
      <c r="G1" s="3"/>
      <c r="H1" s="3"/>
      <c r="I1" s="4"/>
    </row>
    <row r="2" spans="1:9" ht="14.25" customHeight="1">
      <c r="A2" s="6"/>
      <c r="B2" s="5"/>
      <c r="C2" s="5"/>
      <c r="D2" s="5"/>
      <c r="E2" s="5"/>
      <c r="F2" s="5"/>
      <c r="G2" s="5"/>
      <c r="H2" s="5"/>
      <c r="I2" s="7"/>
    </row>
    <row r="3" spans="1:9" ht="14.25" customHeight="1">
      <c r="A3" s="6"/>
      <c r="B3" s="5"/>
      <c r="C3" s="5"/>
      <c r="D3" s="8"/>
      <c r="E3" s="8"/>
      <c r="F3" s="8"/>
      <c r="G3" s="5"/>
      <c r="H3" s="5"/>
      <c r="I3" s="7"/>
    </row>
    <row r="4" spans="1:9" ht="14.25" customHeight="1">
      <c r="A4" s="6"/>
      <c r="B4" s="5"/>
      <c r="C4" s="5"/>
      <c r="D4" s="5"/>
      <c r="E4" s="5"/>
      <c r="F4" s="5"/>
      <c r="G4" s="5"/>
      <c r="H4" s="5"/>
      <c r="I4" s="7"/>
    </row>
    <row r="5" spans="1:9" ht="14.25" customHeight="1">
      <c r="A5" s="6"/>
      <c r="B5" s="5"/>
      <c r="C5" s="5"/>
      <c r="D5" s="5"/>
      <c r="E5" s="5"/>
      <c r="F5" s="5"/>
      <c r="G5" s="5"/>
      <c r="H5" s="5"/>
      <c r="I5" s="7"/>
    </row>
    <row r="6" spans="1:9" ht="14.25" customHeight="1">
      <c r="A6" s="6"/>
      <c r="B6" s="5"/>
      <c r="C6" s="5"/>
      <c r="D6" s="5"/>
      <c r="E6" s="5"/>
      <c r="F6" s="5"/>
      <c r="G6" s="5"/>
      <c r="H6" s="5"/>
      <c r="I6" s="7"/>
    </row>
    <row r="7" spans="1:9" ht="14.25" customHeight="1">
      <c r="A7" s="6"/>
      <c r="B7" s="5"/>
      <c r="C7" s="5"/>
      <c r="D7" s="8"/>
      <c r="E7" s="8"/>
      <c r="F7" s="8"/>
      <c r="G7" s="5"/>
      <c r="H7" s="5"/>
      <c r="I7" s="7"/>
    </row>
    <row r="8" spans="1:9" ht="14.25" customHeight="1">
      <c r="A8" s="6"/>
      <c r="B8" s="5"/>
      <c r="C8" s="5"/>
      <c r="D8" s="5"/>
      <c r="E8" s="5"/>
      <c r="F8" s="5"/>
      <c r="G8" s="5"/>
      <c r="H8" s="5"/>
      <c r="I8" s="7"/>
    </row>
    <row r="9" spans="1:9" ht="14.25" customHeight="1">
      <c r="A9" s="6"/>
      <c r="B9" s="5"/>
      <c r="C9" s="5"/>
      <c r="D9" s="5"/>
      <c r="E9" s="5"/>
      <c r="F9" s="5"/>
      <c r="G9" s="5"/>
      <c r="H9" s="5"/>
      <c r="I9" s="7"/>
    </row>
    <row r="10" spans="1:9" ht="14.25" customHeight="1">
      <c r="A10" s="6"/>
      <c r="B10" s="5"/>
      <c r="C10" s="5"/>
      <c r="D10" s="5"/>
      <c r="E10" s="5"/>
      <c r="F10" s="5"/>
      <c r="G10" s="5"/>
      <c r="H10" s="5"/>
      <c r="I10" s="7"/>
    </row>
    <row r="11" spans="1:9" ht="14.25" customHeight="1">
      <c r="A11" s="6"/>
      <c r="B11" s="5"/>
      <c r="C11" s="5"/>
      <c r="D11" s="5"/>
      <c r="E11" s="5"/>
      <c r="F11" s="5"/>
      <c r="G11" s="5"/>
      <c r="H11" s="5"/>
      <c r="I11" s="7"/>
    </row>
    <row r="12" spans="1:9" ht="14.25" customHeight="1">
      <c r="A12" s="6"/>
      <c r="B12" s="5"/>
      <c r="C12" s="5"/>
      <c r="D12" s="5"/>
      <c r="E12" s="5"/>
      <c r="F12" s="5"/>
      <c r="G12" s="5"/>
      <c r="H12" s="5"/>
      <c r="I12" s="7"/>
    </row>
    <row r="13" spans="1:9" ht="20.25" customHeight="1">
      <c r="A13" s="6"/>
      <c r="B13" s="22" t="s">
        <v>41</v>
      </c>
      <c r="C13" s="22"/>
      <c r="D13" s="22"/>
      <c r="E13" s="22"/>
      <c r="F13" s="62"/>
      <c r="G13" s="22"/>
      <c r="H13" s="22"/>
      <c r="I13" s="7"/>
    </row>
    <row r="14" spans="1:9" ht="14.25" customHeight="1">
      <c r="A14" s="6"/>
      <c r="B14" s="5"/>
      <c r="C14" s="5"/>
      <c r="D14" s="5"/>
      <c r="E14" s="5"/>
      <c r="F14" s="5"/>
      <c r="G14" s="5"/>
      <c r="H14" s="5"/>
      <c r="I14" s="7"/>
    </row>
    <row r="15" spans="1:9" ht="22.5" customHeight="1">
      <c r="A15" s="6"/>
      <c r="B15" s="22" t="s">
        <v>58</v>
      </c>
      <c r="C15" s="22"/>
      <c r="D15" s="22"/>
      <c r="E15" s="22"/>
      <c r="F15" s="22"/>
      <c r="G15" s="5"/>
      <c r="H15" s="5"/>
      <c r="I15" s="7"/>
    </row>
    <row r="16" spans="1:9" ht="14.25" customHeight="1">
      <c r="A16" s="6"/>
      <c r="B16" s="5"/>
      <c r="C16" s="5"/>
      <c r="D16" s="5"/>
      <c r="E16" s="5"/>
      <c r="F16" s="5"/>
      <c r="G16" s="5"/>
      <c r="H16" s="5"/>
      <c r="I16" s="7"/>
    </row>
    <row r="17" spans="1:9" ht="14.25" customHeight="1">
      <c r="A17" s="6"/>
      <c r="B17" s="5"/>
      <c r="C17" s="5"/>
      <c r="D17" s="5"/>
      <c r="E17" s="5"/>
      <c r="F17" s="5"/>
      <c r="G17" s="5"/>
      <c r="H17" s="5"/>
      <c r="I17" s="7"/>
    </row>
    <row r="18" spans="1:9" ht="14.25" customHeight="1">
      <c r="A18" s="6"/>
      <c r="B18" s="5"/>
      <c r="C18" s="5"/>
      <c r="D18" s="5"/>
      <c r="E18" s="5"/>
      <c r="F18" s="5"/>
      <c r="G18" s="5"/>
      <c r="H18" s="5"/>
      <c r="I18" s="7"/>
    </row>
    <row r="19" spans="1:9" ht="14.25" customHeight="1">
      <c r="A19" s="6"/>
      <c r="B19" s="5"/>
      <c r="C19" s="5"/>
      <c r="D19" s="5"/>
      <c r="E19" s="5"/>
      <c r="F19" s="5"/>
      <c r="G19" s="5"/>
      <c r="H19" s="5"/>
      <c r="I19" s="7"/>
    </row>
    <row r="20" spans="1:9" ht="14.25" customHeight="1">
      <c r="A20" s="6"/>
      <c r="B20" s="9"/>
      <c r="C20" s="9"/>
      <c r="D20" s="9"/>
      <c r="E20" s="9"/>
      <c r="F20" s="9"/>
      <c r="G20" s="9"/>
      <c r="H20" s="9"/>
      <c r="I20" s="7"/>
    </row>
    <row r="21" spans="1:9" ht="18" customHeight="1">
      <c r="A21" s="132" t="s">
        <v>43</v>
      </c>
      <c r="B21" s="132"/>
      <c r="C21" s="132"/>
      <c r="D21" s="132"/>
      <c r="E21" s="132"/>
      <c r="F21" s="132"/>
      <c r="G21" s="132"/>
      <c r="H21" s="132"/>
      <c r="I21" s="132"/>
    </row>
    <row r="22" spans="1:9" ht="14.25" customHeight="1">
      <c r="A22" s="133"/>
      <c r="B22" s="133"/>
      <c r="C22" s="133"/>
      <c r="D22" s="133"/>
      <c r="E22" s="133"/>
      <c r="F22" s="133"/>
      <c r="G22" s="133"/>
      <c r="H22" s="133"/>
      <c r="I22" s="133"/>
    </row>
    <row r="23" spans="1:9" ht="14.25" customHeight="1">
      <c r="A23" s="135" t="s">
        <v>42</v>
      </c>
      <c r="B23" s="136"/>
      <c r="C23" s="136"/>
      <c r="D23" s="136"/>
      <c r="E23" s="136"/>
      <c r="F23" s="136"/>
      <c r="G23" s="136"/>
      <c r="H23" s="136"/>
      <c r="I23" s="137"/>
    </row>
    <row r="24" spans="1:9" ht="22.5" customHeight="1">
      <c r="A24" s="135"/>
      <c r="B24" s="136"/>
      <c r="C24" s="136"/>
      <c r="D24" s="136"/>
      <c r="E24" s="136"/>
      <c r="F24" s="136"/>
      <c r="G24" s="136"/>
      <c r="H24" s="136"/>
      <c r="I24" s="137"/>
    </row>
    <row r="25" spans="1:9" ht="21.75" customHeight="1">
      <c r="A25" s="135"/>
      <c r="B25" s="136"/>
      <c r="C25" s="136"/>
      <c r="D25" s="136"/>
      <c r="E25" s="136"/>
      <c r="F25" s="136"/>
      <c r="G25" s="136"/>
      <c r="H25" s="136"/>
      <c r="I25" s="137"/>
    </row>
    <row r="26" spans="1:9" ht="14.25" customHeight="1">
      <c r="A26" s="6"/>
      <c r="B26" s="5"/>
      <c r="C26" s="5"/>
      <c r="D26" s="5"/>
      <c r="E26" s="5"/>
      <c r="F26" s="5"/>
      <c r="G26" s="5"/>
      <c r="H26" s="5"/>
      <c r="I26" s="7"/>
    </row>
    <row r="27" spans="1:9" ht="14.25" customHeight="1">
      <c r="A27" s="10"/>
      <c r="B27" s="11"/>
      <c r="C27" s="5"/>
      <c r="D27" s="5"/>
      <c r="E27" s="11"/>
      <c r="F27" s="11"/>
      <c r="G27" s="11"/>
      <c r="H27" s="11"/>
      <c r="I27" s="12"/>
    </row>
    <row r="28" spans="1:9" ht="18" customHeight="1">
      <c r="A28" s="134"/>
      <c r="B28" s="134"/>
      <c r="C28" s="134"/>
      <c r="D28" s="134"/>
      <c r="E28" s="134"/>
      <c r="F28" s="134"/>
      <c r="G28" s="134"/>
      <c r="H28" s="134"/>
      <c r="I28" s="134"/>
    </row>
    <row r="29" spans="1:9" ht="14.25" customHeight="1">
      <c r="A29" s="6"/>
      <c r="B29" s="5"/>
      <c r="C29" s="5"/>
      <c r="D29" s="5"/>
      <c r="E29" s="5"/>
      <c r="F29" s="5"/>
      <c r="G29" s="5"/>
      <c r="H29" s="5"/>
      <c r="I29" s="7"/>
    </row>
    <row r="30" spans="1:9" ht="14.25" customHeight="1">
      <c r="A30" s="6"/>
      <c r="B30" s="8"/>
      <c r="C30" s="5"/>
      <c r="D30" s="5"/>
      <c r="E30" s="5"/>
      <c r="F30" s="5"/>
      <c r="G30" s="5"/>
      <c r="H30" s="5"/>
      <c r="I30" s="7"/>
    </row>
    <row r="31" spans="1:9" ht="14.25" customHeight="1">
      <c r="A31" s="6"/>
      <c r="B31" s="5"/>
      <c r="C31" s="5"/>
      <c r="D31" s="5"/>
      <c r="E31" s="5"/>
      <c r="F31" s="5"/>
      <c r="G31" s="5"/>
      <c r="H31" s="5"/>
      <c r="I31" s="7"/>
    </row>
    <row r="32" spans="1:9" ht="15.75" customHeight="1">
      <c r="A32" s="130"/>
      <c r="B32" s="130"/>
      <c r="C32" s="130"/>
      <c r="D32" s="130"/>
      <c r="E32" s="130"/>
      <c r="F32" s="130"/>
      <c r="G32" s="130"/>
      <c r="H32" s="130"/>
      <c r="I32" s="130"/>
    </row>
    <row r="33" spans="1:9" ht="14.25" customHeight="1">
      <c r="A33" s="6"/>
      <c r="B33" s="5"/>
      <c r="C33" s="5"/>
      <c r="D33" s="5"/>
      <c r="E33" s="5"/>
      <c r="F33" s="5"/>
      <c r="G33" s="5"/>
      <c r="H33" s="5"/>
      <c r="I33" s="7"/>
    </row>
    <row r="34" spans="1:9" ht="14.25" customHeight="1">
      <c r="A34" s="6"/>
      <c r="B34" s="5"/>
      <c r="C34" s="5"/>
      <c r="D34" s="5"/>
      <c r="E34" s="5"/>
      <c r="F34" s="5"/>
      <c r="G34" s="5"/>
      <c r="H34" s="5"/>
      <c r="I34" s="7"/>
    </row>
    <row r="35" spans="1:9" ht="14.25" customHeight="1">
      <c r="A35" s="6"/>
      <c r="B35" s="5"/>
      <c r="C35" s="5"/>
      <c r="D35" s="5"/>
      <c r="E35" s="5"/>
      <c r="F35" s="5"/>
      <c r="G35" s="5"/>
      <c r="H35" s="5"/>
      <c r="I35" s="7"/>
    </row>
    <row r="36" spans="1:9" ht="14.25" customHeight="1">
      <c r="A36" s="6"/>
      <c r="B36" s="5"/>
      <c r="C36" s="5"/>
      <c r="D36" s="5"/>
      <c r="E36" s="5"/>
      <c r="F36" s="5"/>
      <c r="G36" s="5"/>
      <c r="H36" s="5"/>
      <c r="I36" s="7"/>
    </row>
    <row r="37" spans="1:9" ht="14.25" customHeight="1">
      <c r="A37" s="6"/>
      <c r="B37" s="5"/>
      <c r="C37" s="5"/>
      <c r="D37" s="5"/>
      <c r="E37" s="5"/>
      <c r="F37" s="5"/>
      <c r="G37" s="5"/>
      <c r="H37" s="5"/>
      <c r="I37" s="7"/>
    </row>
    <row r="38" spans="1:9" ht="14.25" customHeight="1">
      <c r="A38" s="6"/>
      <c r="B38" s="5"/>
      <c r="C38" s="5"/>
      <c r="D38" s="5"/>
      <c r="E38" s="5"/>
      <c r="F38" s="5"/>
      <c r="G38" s="5"/>
      <c r="H38" s="5"/>
      <c r="I38" s="7"/>
    </row>
    <row r="39" spans="1:9" ht="14.25" customHeight="1">
      <c r="A39" s="6"/>
      <c r="B39" s="5"/>
      <c r="C39" s="5"/>
      <c r="D39" s="5"/>
      <c r="E39" s="5"/>
      <c r="F39" s="5"/>
      <c r="G39" s="5"/>
      <c r="H39" s="5"/>
      <c r="I39" s="7"/>
    </row>
    <row r="40" spans="1:9" ht="14.25" customHeight="1">
      <c r="A40" s="6"/>
      <c r="B40" s="5"/>
      <c r="C40" s="5"/>
      <c r="D40" s="5"/>
      <c r="E40" s="5"/>
      <c r="F40" s="5"/>
      <c r="G40" s="5"/>
      <c r="H40" s="5"/>
      <c r="I40" s="7"/>
    </row>
    <row r="41" spans="1:9" ht="14.25" customHeight="1">
      <c r="A41" s="6"/>
      <c r="B41" s="5"/>
      <c r="C41" s="5"/>
      <c r="D41" s="5"/>
      <c r="E41" s="5"/>
      <c r="F41" s="5"/>
      <c r="G41" s="5"/>
      <c r="H41" s="5"/>
      <c r="I41" s="7"/>
    </row>
    <row r="42" spans="1:9" ht="14.25" customHeight="1">
      <c r="A42" s="6"/>
      <c r="B42" s="5"/>
      <c r="C42" s="5"/>
      <c r="D42" s="5"/>
      <c r="E42" s="5"/>
      <c r="F42" s="5"/>
      <c r="G42" s="5"/>
      <c r="H42" s="5"/>
      <c r="I42" s="7"/>
    </row>
    <row r="43" spans="1:9" ht="14.25" customHeight="1">
      <c r="A43" s="6"/>
      <c r="B43" s="5"/>
      <c r="C43" s="5"/>
      <c r="D43" s="5"/>
      <c r="E43" s="5"/>
      <c r="F43" s="5"/>
      <c r="G43" s="5"/>
      <c r="H43" s="5"/>
      <c r="I43" s="7"/>
    </row>
    <row r="44" spans="1:9" ht="14.25" customHeight="1">
      <c r="A44" s="6"/>
      <c r="B44" s="5"/>
      <c r="C44" s="5"/>
      <c r="D44" s="5"/>
      <c r="E44" s="5"/>
      <c r="F44" s="5"/>
      <c r="G44" s="5"/>
      <c r="H44" s="5"/>
      <c r="I44" s="7"/>
    </row>
    <row r="45" spans="1:9" ht="14.25" customHeight="1">
      <c r="A45" s="6"/>
      <c r="B45" s="5"/>
      <c r="C45" s="5"/>
      <c r="D45" s="5"/>
      <c r="E45" s="5"/>
      <c r="F45" s="5"/>
      <c r="G45" s="5"/>
      <c r="H45" s="5"/>
      <c r="I45" s="7"/>
    </row>
    <row r="46" spans="1:9" ht="14.25" customHeight="1">
      <c r="A46" s="6"/>
      <c r="B46" s="5"/>
      <c r="C46" s="5"/>
      <c r="D46" s="5"/>
      <c r="E46" s="5"/>
      <c r="F46" s="5"/>
      <c r="G46" s="5"/>
      <c r="H46" s="5"/>
      <c r="I46" s="7"/>
    </row>
    <row r="47" spans="1:9" ht="14.25" customHeight="1">
      <c r="A47" s="6"/>
      <c r="B47" s="5"/>
      <c r="C47" s="5"/>
      <c r="D47" s="5"/>
      <c r="E47" s="5"/>
      <c r="F47" s="5"/>
      <c r="G47" s="5"/>
      <c r="H47" s="5"/>
      <c r="I47" s="7"/>
    </row>
    <row r="48" spans="1:9" ht="15" customHeight="1">
      <c r="A48" s="6"/>
      <c r="B48" s="5"/>
      <c r="C48" s="5"/>
      <c r="D48" s="5"/>
      <c r="E48" s="13"/>
      <c r="F48" s="5"/>
      <c r="G48" s="5"/>
      <c r="H48" s="5"/>
      <c r="I48" s="7"/>
    </row>
    <row r="49" spans="1:9" ht="15" customHeight="1">
      <c r="A49" s="6"/>
      <c r="B49" s="5"/>
      <c r="C49" s="5"/>
      <c r="D49" s="5"/>
      <c r="E49" s="13"/>
      <c r="F49" s="5"/>
      <c r="G49" s="5"/>
      <c r="H49" s="5"/>
      <c r="I49" s="7"/>
    </row>
    <row r="50" spans="1:9" ht="14.25" customHeight="1">
      <c r="A50" s="6"/>
      <c r="B50" s="5"/>
      <c r="C50" s="5"/>
      <c r="D50" s="5"/>
      <c r="E50" s="5"/>
      <c r="F50" s="5"/>
      <c r="G50" s="5"/>
      <c r="H50" s="5"/>
      <c r="I50" s="7"/>
    </row>
    <row r="51" spans="1:9" ht="14.25" customHeight="1">
      <c r="A51" s="6"/>
      <c r="B51" s="5"/>
      <c r="C51" s="5"/>
      <c r="D51" s="5"/>
      <c r="E51" s="5"/>
      <c r="F51" s="5"/>
      <c r="G51" s="5"/>
      <c r="H51" s="5"/>
      <c r="I51" s="7"/>
    </row>
    <row r="52" spans="1:9" ht="14.25" customHeight="1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ht="14.25" customHeight="1">
      <c r="A53" s="14"/>
      <c r="B53" s="15"/>
      <c r="C53" s="15"/>
      <c r="D53" s="15"/>
      <c r="E53" s="15"/>
      <c r="F53" s="15"/>
      <c r="G53" s="15"/>
      <c r="H53" s="15"/>
      <c r="I53" s="16"/>
    </row>
  </sheetData>
  <sheetProtection selectLockedCells="1" selectUnlockedCells="1"/>
  <mergeCells count="6">
    <mergeCell ref="A32:I32"/>
    <mergeCell ref="A52:I52"/>
    <mergeCell ref="A21:I21"/>
    <mergeCell ref="A22:I22"/>
    <mergeCell ref="A28:I28"/>
    <mergeCell ref="A23:I25"/>
  </mergeCells>
  <pageMargins left="0.70972222222222225" right="0.50972222222222219" top="0.67013888888888884" bottom="0.35" header="0.51180555555555551" footer="0.51180555555555551"/>
  <pageSetup paperSize="9" scale="99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view="pageBreakPreview" zoomScaleNormal="100" zoomScaleSheetLayoutView="100" workbookViewId="0">
      <selection activeCell="L21" sqref="L21"/>
    </sheetView>
  </sheetViews>
  <sheetFormatPr defaultColWidth="9.140625" defaultRowHeight="12.75"/>
  <cols>
    <col min="1" max="1" width="3.42578125" style="75" customWidth="1"/>
    <col min="2" max="2" width="14.140625" style="75" customWidth="1"/>
    <col min="3" max="3" width="11.28515625" style="75" customWidth="1"/>
    <col min="4" max="4" width="20.42578125" style="75" customWidth="1"/>
    <col min="5" max="5" width="22.140625" style="75" customWidth="1"/>
    <col min="6" max="6" width="14" style="75" customWidth="1"/>
    <col min="7" max="7" width="16.140625" style="75" customWidth="1"/>
    <col min="8" max="8" width="17.5703125" style="75" bestFit="1" customWidth="1"/>
    <col min="9" max="16384" width="9.140625" style="75"/>
  </cols>
  <sheetData>
    <row r="1" spans="2:6" ht="13.5" thickBot="1"/>
    <row r="2" spans="2:6" ht="20.100000000000001" customHeight="1" thickBot="1">
      <c r="B2" s="150" t="s">
        <v>140</v>
      </c>
      <c r="C2" s="151"/>
      <c r="D2" s="151"/>
      <c r="E2" s="151"/>
      <c r="F2" s="152"/>
    </row>
    <row r="3" spans="2:6" ht="38.25" customHeight="1" thickBot="1">
      <c r="B3" s="143" t="s">
        <v>49</v>
      </c>
      <c r="C3" s="144"/>
      <c r="D3" s="144"/>
      <c r="E3" s="144"/>
      <c r="F3" s="145"/>
    </row>
    <row r="4" spans="2:6">
      <c r="B4" s="142"/>
      <c r="C4" s="142"/>
      <c r="D4" s="142"/>
      <c r="E4" s="142"/>
      <c r="F4" s="142"/>
    </row>
    <row r="5" spans="2:6">
      <c r="B5" s="142"/>
      <c r="C5" s="142"/>
      <c r="D5" s="142"/>
      <c r="E5" s="142"/>
      <c r="F5" s="142"/>
    </row>
    <row r="6" spans="2:6">
      <c r="B6" s="142"/>
      <c r="C6" s="142"/>
      <c r="D6" s="142"/>
      <c r="E6" s="142"/>
      <c r="F6" s="142"/>
    </row>
    <row r="7" spans="2:6">
      <c r="B7" s="142"/>
      <c r="C7" s="142"/>
      <c r="D7" s="142"/>
      <c r="E7" s="142"/>
      <c r="F7" s="142"/>
    </row>
    <row r="8" spans="2:6">
      <c r="B8" s="142"/>
      <c r="C8" s="142"/>
      <c r="D8" s="142"/>
      <c r="E8" s="142"/>
      <c r="F8" s="142"/>
    </row>
    <row r="9" spans="2:6">
      <c r="B9" s="142"/>
      <c r="C9" s="142"/>
      <c r="D9" s="142"/>
      <c r="E9" s="142"/>
      <c r="F9" s="142"/>
    </row>
    <row r="10" spans="2:6">
      <c r="B10" s="142"/>
      <c r="C10" s="142"/>
      <c r="D10" s="142"/>
      <c r="E10" s="142"/>
      <c r="F10" s="142"/>
    </row>
    <row r="11" spans="2:6">
      <c r="B11" s="142"/>
      <c r="C11" s="142"/>
      <c r="D11" s="142"/>
      <c r="E11" s="142"/>
      <c r="F11" s="142"/>
    </row>
    <row r="12" spans="2:6">
      <c r="B12" s="142"/>
      <c r="C12" s="142"/>
      <c r="D12" s="142"/>
      <c r="E12" s="142"/>
      <c r="F12" s="142"/>
    </row>
    <row r="13" spans="2:6">
      <c r="B13" s="142"/>
      <c r="C13" s="142"/>
      <c r="D13" s="142"/>
      <c r="E13" s="142"/>
      <c r="F13" s="142"/>
    </row>
    <row r="14" spans="2:6">
      <c r="B14" s="142"/>
      <c r="C14" s="142"/>
      <c r="D14" s="142"/>
      <c r="E14" s="142"/>
      <c r="F14" s="142"/>
    </row>
    <row r="15" spans="2:6">
      <c r="B15" s="142"/>
      <c r="C15" s="142"/>
      <c r="D15" s="142"/>
      <c r="E15" s="142"/>
      <c r="F15" s="142"/>
    </row>
    <row r="16" spans="2:6">
      <c r="B16" s="142"/>
      <c r="C16" s="142"/>
      <c r="D16" s="142"/>
      <c r="E16" s="142"/>
      <c r="F16" s="142"/>
    </row>
    <row r="17" spans="2:8">
      <c r="B17" s="142"/>
      <c r="C17" s="142"/>
      <c r="D17" s="142"/>
      <c r="E17" s="142"/>
      <c r="F17" s="142"/>
    </row>
    <row r="18" spans="2:8" ht="13.5" thickBot="1"/>
    <row r="19" spans="2:8" ht="20.100000000000001" customHeight="1" thickBot="1">
      <c r="B19" s="156" t="s">
        <v>128</v>
      </c>
      <c r="C19" s="157"/>
      <c r="D19" s="157"/>
      <c r="E19" s="157"/>
      <c r="F19" s="158"/>
    </row>
    <row r="20" spans="2:8" ht="20.100000000000001" customHeight="1">
      <c r="B20" s="148" t="s">
        <v>135</v>
      </c>
      <c r="C20" s="149"/>
      <c r="D20" s="78" t="s">
        <v>136</v>
      </c>
      <c r="E20" s="102">
        <v>80</v>
      </c>
      <c r="F20" s="82" t="s">
        <v>51</v>
      </c>
      <c r="G20" s="73"/>
      <c r="H20" s="73"/>
    </row>
    <row r="21" spans="2:8" ht="20.100000000000001" customHeight="1">
      <c r="B21" s="148" t="s">
        <v>134</v>
      </c>
      <c r="C21" s="149"/>
      <c r="D21" s="78" t="s">
        <v>52</v>
      </c>
      <c r="E21" s="125">
        <v>0</v>
      </c>
      <c r="F21" s="82" t="s">
        <v>53</v>
      </c>
      <c r="G21" s="73"/>
      <c r="H21" s="73"/>
    </row>
    <row r="22" spans="2:8" ht="20.100000000000001" customHeight="1">
      <c r="B22" s="148" t="s">
        <v>132</v>
      </c>
      <c r="C22" s="149"/>
      <c r="D22" s="78" t="s">
        <v>54</v>
      </c>
      <c r="E22" s="125">
        <v>0</v>
      </c>
      <c r="F22" s="82" t="s">
        <v>148</v>
      </c>
      <c r="G22" s="73"/>
      <c r="H22" s="73"/>
    </row>
    <row r="23" spans="2:8" ht="20.100000000000001" customHeight="1">
      <c r="B23" s="148" t="s">
        <v>133</v>
      </c>
      <c r="C23" s="149"/>
      <c r="D23" s="78" t="s">
        <v>55</v>
      </c>
      <c r="E23" s="125">
        <v>0</v>
      </c>
      <c r="F23" s="82" t="s">
        <v>148</v>
      </c>
      <c r="G23" s="73"/>
      <c r="H23" s="73"/>
    </row>
    <row r="24" spans="2:8" ht="20.100000000000001" customHeight="1">
      <c r="B24" s="148" t="s">
        <v>137</v>
      </c>
      <c r="C24" s="149"/>
      <c r="D24" s="116" t="s">
        <v>169</v>
      </c>
      <c r="E24" s="125">
        <v>0</v>
      </c>
      <c r="F24" s="82" t="s">
        <v>149</v>
      </c>
      <c r="G24" s="73"/>
      <c r="H24" s="73"/>
    </row>
    <row r="25" spans="2:8" ht="20.100000000000001" customHeight="1">
      <c r="B25" s="148" t="s">
        <v>137</v>
      </c>
      <c r="C25" s="149"/>
      <c r="D25" s="116" t="s">
        <v>170</v>
      </c>
      <c r="E25" s="125">
        <v>0</v>
      </c>
      <c r="F25" s="82" t="s">
        <v>149</v>
      </c>
      <c r="H25" s="73"/>
    </row>
    <row r="26" spans="2:8" ht="20.100000000000001" customHeight="1" thickBot="1">
      <c r="B26" s="146"/>
      <c r="C26" s="147"/>
      <c r="D26" s="85" t="s">
        <v>2</v>
      </c>
      <c r="E26" s="86">
        <v>8760</v>
      </c>
      <c r="F26" s="87"/>
      <c r="G26" s="73"/>
      <c r="H26" s="73"/>
    </row>
    <row r="27" spans="2:8" ht="20.100000000000001" customHeight="1" thickBot="1">
      <c r="B27" s="156" t="s">
        <v>129</v>
      </c>
      <c r="C27" s="157"/>
      <c r="D27" s="157"/>
      <c r="E27" s="157"/>
      <c r="F27" s="158"/>
      <c r="G27" s="73"/>
      <c r="H27" s="73"/>
    </row>
    <row r="28" spans="2:8" ht="20.100000000000001" customHeight="1">
      <c r="B28" s="159" t="s">
        <v>130</v>
      </c>
      <c r="C28" s="160"/>
      <c r="D28" s="161"/>
      <c r="E28" s="88" t="e">
        <f>3*(E20*E20*E21*E26)/(E24*E22)</f>
        <v>#DIV/0!</v>
      </c>
      <c r="F28" s="89" t="s">
        <v>56</v>
      </c>
      <c r="G28" s="121"/>
    </row>
    <row r="29" spans="2:8" ht="20.100000000000001" customHeight="1">
      <c r="B29" s="162" t="s">
        <v>131</v>
      </c>
      <c r="C29" s="163"/>
      <c r="D29" s="164"/>
      <c r="E29" s="79" t="e">
        <f>3*(E20*E20*E21*E26)/(E25*E23)</f>
        <v>#DIV/0!</v>
      </c>
      <c r="F29" s="82" t="s">
        <v>56</v>
      </c>
      <c r="G29" s="73"/>
      <c r="H29" s="73"/>
    </row>
    <row r="30" spans="2:8" ht="20.100000000000001" customHeight="1" thickBot="1">
      <c r="B30" s="153" t="s">
        <v>127</v>
      </c>
      <c r="C30" s="154"/>
      <c r="D30" s="155"/>
      <c r="E30" s="80" t="e">
        <f>(E28-E29)</f>
        <v>#DIV/0!</v>
      </c>
      <c r="F30" s="83" t="s">
        <v>56</v>
      </c>
      <c r="G30" s="120"/>
    </row>
    <row r="31" spans="2:8" ht="20.100000000000001" customHeight="1" thickBot="1">
      <c r="B31" s="139" t="s">
        <v>139</v>
      </c>
      <c r="C31" s="140"/>
      <c r="D31" s="141"/>
      <c r="E31" s="81" t="e">
        <f>E30/1000</f>
        <v>#DIV/0!</v>
      </c>
      <c r="F31" s="84" t="s">
        <v>57</v>
      </c>
    </row>
    <row r="32" spans="2:8" ht="20.100000000000001" customHeight="1">
      <c r="B32" s="138" t="s">
        <v>138</v>
      </c>
      <c r="C32" s="138"/>
      <c r="D32" s="138"/>
      <c r="E32" s="138"/>
      <c r="F32" s="138"/>
    </row>
  </sheetData>
  <mergeCells count="17">
    <mergeCell ref="B2:F2"/>
    <mergeCell ref="B30:D30"/>
    <mergeCell ref="B27:F27"/>
    <mergeCell ref="B19:F19"/>
    <mergeCell ref="B28:D28"/>
    <mergeCell ref="B29:D29"/>
    <mergeCell ref="B20:C20"/>
    <mergeCell ref="B21:C21"/>
    <mergeCell ref="B22:C22"/>
    <mergeCell ref="B32:F32"/>
    <mergeCell ref="B31:D31"/>
    <mergeCell ref="B4:F17"/>
    <mergeCell ref="B3:F3"/>
    <mergeCell ref="B26:C26"/>
    <mergeCell ref="B23:C23"/>
    <mergeCell ref="B24:C24"/>
    <mergeCell ref="B25:C25"/>
  </mergeCells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zoomScaleNormal="100" workbookViewId="0">
      <selection activeCell="E16" sqref="E16"/>
    </sheetView>
  </sheetViews>
  <sheetFormatPr defaultColWidth="8.85546875" defaultRowHeight="12.75"/>
  <cols>
    <col min="1" max="2" width="8.85546875" style="112"/>
    <col min="3" max="3" width="18.28515625" style="112" customWidth="1"/>
    <col min="4" max="4" width="23.42578125" style="112" customWidth="1"/>
    <col min="5" max="5" width="21.28515625" style="112" customWidth="1"/>
    <col min="6" max="6" width="15.28515625" style="112" customWidth="1"/>
    <col min="7" max="16384" width="8.85546875" style="112"/>
  </cols>
  <sheetData>
    <row r="1" spans="2:6" ht="13.5" thickBot="1"/>
    <row r="2" spans="2:6" ht="18" customHeight="1" thickBot="1">
      <c r="B2" s="150" t="s">
        <v>171</v>
      </c>
      <c r="C2" s="151"/>
      <c r="D2" s="151"/>
      <c r="E2" s="151"/>
      <c r="F2" s="152"/>
    </row>
    <row r="3" spans="2:6" ht="35.450000000000003" customHeight="1" thickBot="1">
      <c r="B3" s="172" t="s">
        <v>49</v>
      </c>
      <c r="C3" s="173"/>
      <c r="D3" s="173"/>
      <c r="E3" s="173"/>
      <c r="F3" s="174"/>
    </row>
    <row r="4" spans="2:6">
      <c r="B4" s="113"/>
      <c r="C4" s="114"/>
      <c r="D4" s="114"/>
      <c r="E4" s="114"/>
      <c r="F4" s="115"/>
    </row>
    <row r="5" spans="2:6">
      <c r="B5" s="113"/>
      <c r="C5" s="114"/>
      <c r="D5" s="114"/>
      <c r="E5" s="114"/>
      <c r="F5" s="115"/>
    </row>
    <row r="6" spans="2:6">
      <c r="B6" s="113"/>
      <c r="C6" s="114"/>
      <c r="D6" s="114"/>
      <c r="E6" s="114"/>
      <c r="F6" s="115"/>
    </row>
    <row r="7" spans="2:6">
      <c r="B7" s="113"/>
      <c r="C7" s="114"/>
      <c r="D7" s="114"/>
      <c r="E7" s="114"/>
      <c r="F7" s="115"/>
    </row>
    <row r="8" spans="2:6">
      <c r="B8" s="113"/>
      <c r="C8" s="114"/>
      <c r="D8" s="114"/>
      <c r="E8" s="114"/>
      <c r="F8" s="115"/>
    </row>
    <row r="9" spans="2:6">
      <c r="B9" s="113"/>
      <c r="C9" s="114"/>
      <c r="D9" s="114"/>
      <c r="E9" s="114"/>
      <c r="F9" s="115"/>
    </row>
    <row r="10" spans="2:6" ht="20.45" customHeight="1">
      <c r="B10" s="113"/>
      <c r="C10" s="114"/>
      <c r="D10" s="114"/>
      <c r="E10" s="114"/>
      <c r="F10" s="115"/>
    </row>
    <row r="11" spans="2:6" ht="24.6" customHeight="1">
      <c r="B11" s="113"/>
      <c r="C11" s="114"/>
      <c r="D11" s="114"/>
      <c r="E11" s="114"/>
      <c r="F11" s="115"/>
    </row>
    <row r="12" spans="2:6" ht="21.6" customHeight="1">
      <c r="B12" s="113"/>
      <c r="C12" s="114"/>
      <c r="D12" s="114"/>
      <c r="E12" s="114"/>
      <c r="F12" s="115"/>
    </row>
    <row r="13" spans="2:6" ht="7.9" customHeight="1">
      <c r="B13" s="113"/>
      <c r="C13" s="114"/>
      <c r="D13" s="114"/>
      <c r="E13" s="114"/>
      <c r="F13" s="115"/>
    </row>
    <row r="14" spans="2:6">
      <c r="B14" s="113"/>
      <c r="C14" s="114"/>
      <c r="D14" s="114"/>
      <c r="E14" s="114"/>
      <c r="F14" s="115"/>
    </row>
    <row r="15" spans="2:6">
      <c r="B15" s="113"/>
      <c r="C15" s="114"/>
      <c r="D15" s="114"/>
      <c r="E15" s="114"/>
      <c r="F15" s="115"/>
    </row>
    <row r="16" spans="2:6">
      <c r="B16" s="113"/>
      <c r="C16" s="114"/>
      <c r="D16" s="114"/>
      <c r="E16" s="114"/>
      <c r="F16" s="115"/>
    </row>
    <row r="17" spans="2:6" ht="13.5" thickBot="1">
      <c r="B17" s="103"/>
      <c r="C17" s="104"/>
      <c r="D17" s="104"/>
      <c r="E17" s="104"/>
      <c r="F17" s="105"/>
    </row>
    <row r="18" spans="2:6" ht="23.45" customHeight="1" thickBot="1">
      <c r="B18" s="156" t="s">
        <v>128</v>
      </c>
      <c r="C18" s="157"/>
      <c r="D18" s="157"/>
      <c r="E18" s="157"/>
      <c r="F18" s="158"/>
    </row>
    <row r="19" spans="2:6" ht="23.45" customHeight="1">
      <c r="B19" s="166" t="s">
        <v>163</v>
      </c>
      <c r="C19" s="167"/>
      <c r="D19" s="168"/>
      <c r="E19" s="118">
        <v>0.05</v>
      </c>
      <c r="F19" s="108"/>
    </row>
    <row r="20" spans="2:6" ht="24" customHeight="1">
      <c r="B20" s="166" t="s">
        <v>178</v>
      </c>
      <c r="C20" s="167"/>
      <c r="D20" s="168"/>
      <c r="E20" s="126">
        <v>0</v>
      </c>
      <c r="F20" s="107" t="s">
        <v>57</v>
      </c>
    </row>
    <row r="21" spans="2:6" ht="27" customHeight="1">
      <c r="B21" s="166" t="s">
        <v>162</v>
      </c>
      <c r="C21" s="167"/>
      <c r="D21" s="168"/>
      <c r="E21" s="126">
        <v>0</v>
      </c>
      <c r="F21" s="107" t="s">
        <v>53</v>
      </c>
    </row>
    <row r="22" spans="2:6" ht="27.6" customHeight="1" thickBot="1">
      <c r="B22" s="175" t="s">
        <v>160</v>
      </c>
      <c r="C22" s="176"/>
      <c r="D22" s="177"/>
      <c r="E22" s="126">
        <v>0</v>
      </c>
      <c r="F22" s="107" t="s">
        <v>53</v>
      </c>
    </row>
    <row r="23" spans="2:6" ht="23.45" customHeight="1" thickBot="1">
      <c r="B23" s="156" t="s">
        <v>129</v>
      </c>
      <c r="C23" s="157"/>
      <c r="D23" s="157"/>
      <c r="E23" s="157"/>
      <c r="F23" s="158"/>
    </row>
    <row r="24" spans="2:6" ht="26.45" customHeight="1">
      <c r="B24" s="169" t="s">
        <v>173</v>
      </c>
      <c r="C24" s="170"/>
      <c r="D24" s="171"/>
      <c r="E24" s="109" t="e">
        <f>E20/E21</f>
        <v>#DIV/0!</v>
      </c>
      <c r="F24" s="108" t="s">
        <v>159</v>
      </c>
    </row>
    <row r="25" spans="2:6" ht="30" customHeight="1" thickBot="1">
      <c r="B25" s="169" t="s">
        <v>161</v>
      </c>
      <c r="C25" s="170"/>
      <c r="D25" s="171"/>
      <c r="E25" s="109" t="e">
        <f>E24*E19</f>
        <v>#DIV/0!</v>
      </c>
      <c r="F25" s="110" t="s">
        <v>57</v>
      </c>
    </row>
    <row r="26" spans="2:6" ht="24" customHeight="1" thickBot="1">
      <c r="B26" s="139" t="s">
        <v>139</v>
      </c>
      <c r="C26" s="140"/>
      <c r="D26" s="141"/>
      <c r="E26" s="81" t="e">
        <f>E25*E22</f>
        <v>#DIV/0!</v>
      </c>
      <c r="F26" s="84" t="s">
        <v>57</v>
      </c>
    </row>
    <row r="27" spans="2:6" ht="20.45" customHeight="1">
      <c r="B27" s="165" t="s">
        <v>138</v>
      </c>
      <c r="C27" s="165"/>
      <c r="D27" s="165"/>
      <c r="E27" s="165"/>
      <c r="F27" s="165"/>
    </row>
  </sheetData>
  <mergeCells count="12">
    <mergeCell ref="B2:F2"/>
    <mergeCell ref="B3:F3"/>
    <mergeCell ref="B18:F18"/>
    <mergeCell ref="B20:D20"/>
    <mergeCell ref="B21:D21"/>
    <mergeCell ref="B27:F27"/>
    <mergeCell ref="B19:D19"/>
    <mergeCell ref="B23:F23"/>
    <mergeCell ref="B24:D24"/>
    <mergeCell ref="B25:D25"/>
    <mergeCell ref="B26:D26"/>
    <mergeCell ref="B22:D2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zoomScaleNormal="100" workbookViewId="0">
      <selection activeCell="B25" sqref="B25:D25"/>
    </sheetView>
  </sheetViews>
  <sheetFormatPr defaultColWidth="8.85546875" defaultRowHeight="12.75"/>
  <cols>
    <col min="1" max="2" width="8.85546875" style="112"/>
    <col min="3" max="3" width="18.28515625" style="112" customWidth="1"/>
    <col min="4" max="4" width="23.42578125" style="112" customWidth="1"/>
    <col min="5" max="5" width="21.28515625" style="112" customWidth="1"/>
    <col min="6" max="6" width="15.28515625" style="112" customWidth="1"/>
    <col min="7" max="16384" width="8.85546875" style="112"/>
  </cols>
  <sheetData>
    <row r="1" spans="2:6" ht="13.5" thickBot="1"/>
    <row r="2" spans="2:6" ht="18" customHeight="1" thickBot="1">
      <c r="B2" s="150" t="s">
        <v>172</v>
      </c>
      <c r="C2" s="151"/>
      <c r="D2" s="151"/>
      <c r="E2" s="151"/>
      <c r="F2" s="152"/>
    </row>
    <row r="3" spans="2:6" ht="35.450000000000003" customHeight="1" thickBot="1">
      <c r="B3" s="172" t="s">
        <v>49</v>
      </c>
      <c r="C3" s="173"/>
      <c r="D3" s="173"/>
      <c r="E3" s="173"/>
      <c r="F3" s="174"/>
    </row>
    <row r="4" spans="2:6">
      <c r="B4" s="113"/>
      <c r="C4" s="114"/>
      <c r="D4" s="114"/>
      <c r="E4" s="114"/>
      <c r="F4" s="115"/>
    </row>
    <row r="5" spans="2:6">
      <c r="B5" s="113"/>
      <c r="C5" s="114"/>
      <c r="D5" s="114"/>
      <c r="E5" s="114"/>
      <c r="F5" s="115"/>
    </row>
    <row r="6" spans="2:6">
      <c r="B6" s="113"/>
      <c r="C6" s="114"/>
      <c r="D6" s="114"/>
      <c r="E6" s="114"/>
      <c r="F6" s="115"/>
    </row>
    <row r="7" spans="2:6">
      <c r="B7" s="113"/>
      <c r="C7" s="114"/>
      <c r="D7" s="114"/>
      <c r="E7" s="114"/>
      <c r="F7" s="115"/>
    </row>
    <row r="8" spans="2:6">
      <c r="B8" s="113"/>
      <c r="C8" s="114"/>
      <c r="D8" s="114"/>
      <c r="E8" s="114"/>
      <c r="F8" s="115"/>
    </row>
    <row r="9" spans="2:6">
      <c r="B9" s="113"/>
      <c r="C9" s="114"/>
      <c r="D9" s="114"/>
      <c r="E9" s="114"/>
      <c r="F9" s="115"/>
    </row>
    <row r="10" spans="2:6" ht="20.45" customHeight="1">
      <c r="B10" s="113"/>
      <c r="C10" s="114"/>
      <c r="D10" s="114"/>
      <c r="E10" s="114"/>
      <c r="F10" s="115"/>
    </row>
    <row r="11" spans="2:6" ht="24.6" customHeight="1">
      <c r="B11" s="113"/>
      <c r="C11" s="114"/>
      <c r="D11" s="114"/>
      <c r="E11" s="114"/>
      <c r="F11" s="115"/>
    </row>
    <row r="12" spans="2:6" ht="21.6" customHeight="1">
      <c r="B12" s="113"/>
      <c r="C12" s="114"/>
      <c r="D12" s="114"/>
      <c r="E12" s="114"/>
      <c r="F12" s="115"/>
    </row>
    <row r="13" spans="2:6" ht="7.9" customHeight="1">
      <c r="B13" s="113"/>
      <c r="C13" s="114"/>
      <c r="D13" s="114"/>
      <c r="E13" s="114"/>
      <c r="F13" s="115"/>
    </row>
    <row r="14" spans="2:6">
      <c r="B14" s="113"/>
      <c r="C14" s="114"/>
      <c r="D14" s="114"/>
      <c r="E14" s="114"/>
      <c r="F14" s="115"/>
    </row>
    <row r="15" spans="2:6">
      <c r="B15" s="113"/>
      <c r="C15" s="114"/>
      <c r="D15" s="114"/>
      <c r="E15" s="114"/>
      <c r="F15" s="115"/>
    </row>
    <row r="16" spans="2:6">
      <c r="B16" s="113"/>
      <c r="C16" s="114"/>
      <c r="D16" s="114"/>
      <c r="E16" s="114"/>
      <c r="F16" s="115"/>
    </row>
    <row r="17" spans="2:7">
      <c r="B17" s="113"/>
      <c r="C17" s="114"/>
      <c r="D17" s="114"/>
      <c r="E17" s="114"/>
      <c r="F17" s="115"/>
    </row>
    <row r="18" spans="2:7" ht="13.5" thickBot="1">
      <c r="B18" s="103"/>
      <c r="C18" s="104"/>
      <c r="D18" s="104"/>
      <c r="E18" s="104"/>
      <c r="F18" s="105"/>
    </row>
    <row r="19" spans="2:7" ht="23.45" customHeight="1" thickBot="1">
      <c r="B19" s="156" t="s">
        <v>128</v>
      </c>
      <c r="C19" s="157"/>
      <c r="D19" s="157"/>
      <c r="E19" s="157"/>
      <c r="F19" s="158"/>
      <c r="G19" s="119"/>
    </row>
    <row r="20" spans="2:7" ht="23.45" customHeight="1">
      <c r="B20" s="166" t="s">
        <v>182</v>
      </c>
      <c r="C20" s="167"/>
      <c r="D20" s="168"/>
      <c r="E20" s="117">
        <v>0.6</v>
      </c>
      <c r="F20" s="107"/>
    </row>
    <row r="21" spans="2:7" ht="23.45" customHeight="1">
      <c r="B21" s="166" t="s">
        <v>181</v>
      </c>
      <c r="C21" s="167"/>
      <c r="D21" s="168"/>
      <c r="E21" s="111">
        <v>0.4</v>
      </c>
      <c r="F21" s="107"/>
    </row>
    <row r="22" spans="2:7" ht="24" customHeight="1">
      <c r="B22" s="166" t="s">
        <v>157</v>
      </c>
      <c r="C22" s="167"/>
      <c r="D22" s="168"/>
      <c r="E22" s="126">
        <v>0</v>
      </c>
      <c r="F22" s="107" t="s">
        <v>57</v>
      </c>
    </row>
    <row r="23" spans="2:7" ht="27" customHeight="1">
      <c r="B23" s="166" t="s">
        <v>180</v>
      </c>
      <c r="C23" s="167"/>
      <c r="D23" s="168"/>
      <c r="E23" s="126">
        <v>0</v>
      </c>
      <c r="F23" s="107" t="s">
        <v>156</v>
      </c>
    </row>
    <row r="24" spans="2:7" ht="27.6" customHeight="1">
      <c r="B24" s="175" t="s">
        <v>174</v>
      </c>
      <c r="C24" s="176"/>
      <c r="D24" s="177"/>
      <c r="E24" s="126">
        <v>0</v>
      </c>
      <c r="F24" s="107" t="s">
        <v>53</v>
      </c>
    </row>
    <row r="25" spans="2:7" ht="27.6" customHeight="1" thickBot="1">
      <c r="B25" s="175" t="s">
        <v>175</v>
      </c>
      <c r="C25" s="176"/>
      <c r="D25" s="177"/>
      <c r="E25" s="126">
        <v>0</v>
      </c>
      <c r="F25" s="107" t="s">
        <v>156</v>
      </c>
    </row>
    <row r="26" spans="2:7" ht="23.45" customHeight="1" thickBot="1">
      <c r="B26" s="156" t="s">
        <v>129</v>
      </c>
      <c r="C26" s="157"/>
      <c r="D26" s="157"/>
      <c r="E26" s="157"/>
      <c r="F26" s="158"/>
    </row>
    <row r="27" spans="2:7" ht="26.45" customHeight="1">
      <c r="B27" s="169" t="s">
        <v>176</v>
      </c>
      <c r="C27" s="170"/>
      <c r="D27" s="171"/>
      <c r="E27" s="109" t="e">
        <f>E22/E23</f>
        <v>#DIV/0!</v>
      </c>
      <c r="F27" s="108" t="s">
        <v>158</v>
      </c>
    </row>
    <row r="28" spans="2:7" ht="30" customHeight="1" thickBot="1">
      <c r="B28" s="169" t="s">
        <v>177</v>
      </c>
      <c r="C28" s="170"/>
      <c r="D28" s="171"/>
      <c r="E28" s="109" t="e">
        <f>E24/E25</f>
        <v>#DIV/0!</v>
      </c>
      <c r="F28" s="110" t="s">
        <v>53</v>
      </c>
    </row>
    <row r="29" spans="2:7" ht="24" customHeight="1" thickBot="1">
      <c r="B29" s="139" t="s">
        <v>179</v>
      </c>
      <c r="C29" s="140"/>
      <c r="D29" s="141"/>
      <c r="E29" s="81" t="e">
        <f>IF(E28&gt;300,E20,E21)*E27</f>
        <v>#DIV/0!</v>
      </c>
      <c r="F29" s="84" t="s">
        <v>57</v>
      </c>
    </row>
    <row r="30" spans="2:7" ht="20.45" customHeight="1">
      <c r="B30" s="165" t="s">
        <v>138</v>
      </c>
      <c r="C30" s="165"/>
      <c r="D30" s="165"/>
      <c r="E30" s="165"/>
      <c r="F30" s="165"/>
    </row>
  </sheetData>
  <mergeCells count="14">
    <mergeCell ref="B2:F2"/>
    <mergeCell ref="B3:F3"/>
    <mergeCell ref="B19:F19"/>
    <mergeCell ref="B23:D23"/>
    <mergeCell ref="B22:D22"/>
    <mergeCell ref="B25:D25"/>
    <mergeCell ref="B21:D21"/>
    <mergeCell ref="B20:D20"/>
    <mergeCell ref="B30:F30"/>
    <mergeCell ref="B27:D27"/>
    <mergeCell ref="B28:D28"/>
    <mergeCell ref="B29:D29"/>
    <mergeCell ref="B26:F26"/>
    <mergeCell ref="B24:D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view="pageBreakPreview" topLeftCell="A64" zoomScale="120" zoomScaleNormal="100" zoomScaleSheetLayoutView="120" workbookViewId="0">
      <selection activeCell="D58" sqref="D58:F58"/>
    </sheetView>
  </sheetViews>
  <sheetFormatPr defaultColWidth="10" defaultRowHeight="15"/>
  <cols>
    <col min="1" max="1" width="4.7109375" style="64" customWidth="1"/>
    <col min="2" max="2" width="19.140625" style="64" customWidth="1"/>
    <col min="3" max="3" width="85.28515625" style="64" customWidth="1"/>
    <col min="4" max="6" width="22" style="64" customWidth="1"/>
    <col min="7" max="16384" width="10" style="64"/>
  </cols>
  <sheetData>
    <row r="1" spans="1:14" ht="18" customHeight="1" thickBot="1">
      <c r="A1" s="178" t="s">
        <v>164</v>
      </c>
      <c r="B1" s="179"/>
      <c r="C1" s="179"/>
      <c r="D1" s="179"/>
      <c r="E1" s="179"/>
      <c r="F1" s="180"/>
    </row>
    <row r="2" spans="1:14" ht="9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>
      <c r="B3" s="71"/>
      <c r="C3" s="72"/>
      <c r="D3" s="71"/>
      <c r="E3" s="71"/>
      <c r="F3" s="71"/>
    </row>
    <row r="4" spans="1:14">
      <c r="C4" s="73"/>
    </row>
    <row r="5" spans="1:14" ht="27" customHeight="1">
      <c r="A5" s="74" t="s">
        <v>50</v>
      </c>
      <c r="B5" s="202" t="s">
        <v>145</v>
      </c>
      <c r="C5" s="142"/>
      <c r="D5" s="142"/>
    </row>
    <row r="6" spans="1:14" ht="15.75" thickBot="1"/>
    <row r="7" spans="1:14" ht="15.75" thickBot="1">
      <c r="B7" s="65" t="s">
        <v>66</v>
      </c>
      <c r="C7" s="70" t="s">
        <v>154</v>
      </c>
    </row>
    <row r="9" spans="1:14">
      <c r="B9" s="66" t="s">
        <v>59</v>
      </c>
      <c r="C9" s="66" t="s">
        <v>60</v>
      </c>
      <c r="D9" s="66" t="s">
        <v>61</v>
      </c>
      <c r="E9" s="66" t="s">
        <v>61</v>
      </c>
      <c r="F9" s="66" t="s">
        <v>61</v>
      </c>
    </row>
    <row r="10" spans="1:14">
      <c r="B10" s="67" t="s">
        <v>73</v>
      </c>
      <c r="C10" s="63" t="s">
        <v>147</v>
      </c>
      <c r="D10" s="97" t="e">
        <f>D11/(D12*D13)</f>
        <v>#DIV/0!</v>
      </c>
      <c r="E10" s="68" t="e">
        <f>E11/(E12*E13)</f>
        <v>#DIV/0!</v>
      </c>
      <c r="F10" s="68" t="e">
        <f>F11/(F12*F13)</f>
        <v>#DIV/0!</v>
      </c>
    </row>
    <row r="11" spans="1:14" ht="18">
      <c r="B11" s="67" t="s">
        <v>144</v>
      </c>
      <c r="C11" s="63" t="s">
        <v>141</v>
      </c>
      <c r="D11" s="98"/>
      <c r="E11" s="67"/>
      <c r="F11" s="67"/>
    </row>
    <row r="12" spans="1:14" ht="18">
      <c r="B12" s="67" t="s">
        <v>143</v>
      </c>
      <c r="C12" s="63" t="s">
        <v>142</v>
      </c>
      <c r="D12" s="98"/>
      <c r="E12" s="67"/>
      <c r="F12" s="67"/>
    </row>
    <row r="13" spans="1:14">
      <c r="B13" s="67" t="s">
        <v>62</v>
      </c>
      <c r="C13" s="63" t="s">
        <v>63</v>
      </c>
      <c r="D13" s="98">
        <v>0.9</v>
      </c>
      <c r="E13" s="67">
        <v>0.9</v>
      </c>
      <c r="F13" s="67">
        <v>0.9</v>
      </c>
    </row>
    <row r="14" spans="1:14">
      <c r="B14" s="71"/>
      <c r="C14" s="72"/>
      <c r="D14" s="71"/>
      <c r="E14" s="71"/>
      <c r="F14" s="71"/>
    </row>
    <row r="16" spans="1:14">
      <c r="A16" s="74" t="s">
        <v>152</v>
      </c>
      <c r="B16" s="203" t="s">
        <v>70</v>
      </c>
      <c r="C16" s="204"/>
      <c r="D16" s="204"/>
    </row>
    <row r="17" spans="1:6" ht="15.75" thickBot="1"/>
    <row r="18" spans="1:6" ht="15.75" thickBot="1">
      <c r="B18" s="65" t="s">
        <v>67</v>
      </c>
      <c r="C18" s="70" t="s">
        <v>105</v>
      </c>
    </row>
    <row r="20" spans="1:6">
      <c r="B20" s="66" t="s">
        <v>59</v>
      </c>
      <c r="C20" s="66" t="s">
        <v>60</v>
      </c>
      <c r="D20" s="66" t="s">
        <v>61</v>
      </c>
      <c r="E20" s="66" t="s">
        <v>61</v>
      </c>
      <c r="F20" s="66" t="s">
        <v>61</v>
      </c>
    </row>
    <row r="21" spans="1:6" ht="18">
      <c r="B21" s="67" t="s">
        <v>106</v>
      </c>
      <c r="C21" s="63" t="s">
        <v>72</v>
      </c>
      <c r="D21" s="97">
        <f>D22*(D23+D24*POWER(D25,2))/1000</f>
        <v>0</v>
      </c>
      <c r="E21" s="68">
        <f>E22*(E23+E24*POWER(E25,2))/1000</f>
        <v>0</v>
      </c>
      <c r="F21" s="68">
        <f>F22*(F23+F24*POWER(F25,2))/1000</f>
        <v>0</v>
      </c>
    </row>
    <row r="22" spans="1:6">
      <c r="B22" s="67" t="s">
        <v>64</v>
      </c>
      <c r="C22" s="63" t="s">
        <v>65</v>
      </c>
      <c r="D22" s="98"/>
      <c r="E22" s="67">
        <v>8760</v>
      </c>
      <c r="F22" s="67">
        <v>8760</v>
      </c>
    </row>
    <row r="23" spans="1:6" ht="18">
      <c r="B23" s="67" t="s">
        <v>107</v>
      </c>
      <c r="C23" s="63" t="s">
        <v>74</v>
      </c>
      <c r="D23" s="98"/>
      <c r="E23" s="67"/>
      <c r="F23" s="67"/>
    </row>
    <row r="24" spans="1:6" ht="18">
      <c r="B24" s="67" t="s">
        <v>108</v>
      </c>
      <c r="C24" s="63" t="s">
        <v>75</v>
      </c>
      <c r="D24" s="98"/>
      <c r="E24" s="67"/>
      <c r="F24" s="67"/>
    </row>
    <row r="25" spans="1:6">
      <c r="B25" s="67" t="s">
        <v>73</v>
      </c>
      <c r="C25" s="63" t="s">
        <v>146</v>
      </c>
      <c r="D25" s="98"/>
      <c r="E25" s="67"/>
      <c r="F25" s="67"/>
    </row>
    <row r="26" spans="1:6">
      <c r="B26" s="71"/>
      <c r="C26" s="72"/>
      <c r="D26" s="71"/>
      <c r="E26" s="71"/>
      <c r="F26" s="71"/>
    </row>
    <row r="28" spans="1:6">
      <c r="A28" s="74" t="s">
        <v>71</v>
      </c>
      <c r="B28" s="203" t="s">
        <v>76</v>
      </c>
      <c r="C28" s="204"/>
      <c r="D28" s="204"/>
    </row>
    <row r="29" spans="1:6" ht="15.75" thickBot="1"/>
    <row r="30" spans="1:6" ht="16.5" thickBot="1">
      <c r="B30" s="65" t="s">
        <v>68</v>
      </c>
      <c r="C30" s="70" t="s">
        <v>109</v>
      </c>
    </row>
    <row r="32" spans="1:6">
      <c r="B32" s="66" t="s">
        <v>59</v>
      </c>
      <c r="C32" s="66" t="s">
        <v>60</v>
      </c>
      <c r="D32" s="66" t="s">
        <v>61</v>
      </c>
      <c r="E32" s="66" t="s">
        <v>61</v>
      </c>
      <c r="F32" s="66" t="s">
        <v>61</v>
      </c>
    </row>
    <row r="33" spans="1:6" ht="18">
      <c r="B33" s="67" t="s">
        <v>110</v>
      </c>
      <c r="C33" s="63" t="s">
        <v>79</v>
      </c>
      <c r="D33" s="95">
        <f>D34*(D35+D36*POWER(D37,2))/1000</f>
        <v>0</v>
      </c>
      <c r="E33" s="68">
        <f>E34*(E35+E36*POWER(E37,2))/1000</f>
        <v>0</v>
      </c>
      <c r="F33" s="68">
        <f>F34*(F35+F36*POWER(F37,2))/1000</f>
        <v>0</v>
      </c>
    </row>
    <row r="34" spans="1:6">
      <c r="B34" s="67" t="s">
        <v>64</v>
      </c>
      <c r="C34" s="63" t="s">
        <v>65</v>
      </c>
      <c r="D34" s="96"/>
      <c r="E34" s="67">
        <v>8760</v>
      </c>
      <c r="F34" s="67">
        <v>8760</v>
      </c>
    </row>
    <row r="35" spans="1:6" ht="18">
      <c r="B35" s="67" t="s">
        <v>111</v>
      </c>
      <c r="C35" s="63" t="s">
        <v>80</v>
      </c>
      <c r="D35" s="96"/>
      <c r="E35" s="67"/>
      <c r="F35" s="67"/>
    </row>
    <row r="36" spans="1:6" ht="18">
      <c r="B36" s="67" t="s">
        <v>112</v>
      </c>
      <c r="C36" s="63" t="s">
        <v>81</v>
      </c>
      <c r="D36" s="96"/>
      <c r="E36" s="67"/>
      <c r="F36" s="67"/>
    </row>
    <row r="37" spans="1:6" ht="18" customHeight="1">
      <c r="B37" s="67" t="s">
        <v>73</v>
      </c>
      <c r="C37" s="63" t="s">
        <v>146</v>
      </c>
      <c r="D37" s="96"/>
      <c r="E37" s="67"/>
      <c r="F37" s="67"/>
    </row>
    <row r="38" spans="1:6">
      <c r="B38" s="71"/>
      <c r="C38" s="72"/>
      <c r="D38" s="71"/>
      <c r="E38" s="71"/>
      <c r="F38" s="71"/>
    </row>
    <row r="40" spans="1:6" ht="29.1" customHeight="1">
      <c r="A40" s="74" t="s">
        <v>77</v>
      </c>
      <c r="B40" s="184" t="s">
        <v>84</v>
      </c>
      <c r="C40" s="185"/>
      <c r="D40" s="185"/>
    </row>
    <row r="41" spans="1:6" ht="15.75" thickBot="1"/>
    <row r="42" spans="1:6" ht="15.75" thickBot="1">
      <c r="B42" s="65" t="s">
        <v>69</v>
      </c>
      <c r="C42" s="70" t="s">
        <v>113</v>
      </c>
    </row>
    <row r="44" spans="1:6">
      <c r="B44" s="66" t="s">
        <v>59</v>
      </c>
      <c r="C44" s="66" t="s">
        <v>60</v>
      </c>
      <c r="D44" s="66" t="s">
        <v>61</v>
      </c>
      <c r="E44" s="66" t="s">
        <v>61</v>
      </c>
      <c r="F44" s="66" t="s">
        <v>61</v>
      </c>
    </row>
    <row r="45" spans="1:6" ht="18">
      <c r="B45" s="67" t="s">
        <v>114</v>
      </c>
      <c r="C45" s="63" t="s">
        <v>85</v>
      </c>
      <c r="D45" s="95">
        <f>(D46-D47)*(1+(D48+D49)/100)</f>
        <v>0</v>
      </c>
      <c r="E45" s="68">
        <f>(E46-E47)*(1+(E48+E49)/100)</f>
        <v>0</v>
      </c>
      <c r="F45" s="68">
        <f>(F46-F47)*(1+(F48+F49)/100)</f>
        <v>0</v>
      </c>
    </row>
    <row r="46" spans="1:6" ht="18">
      <c r="B46" s="67" t="s">
        <v>106</v>
      </c>
      <c r="C46" s="63" t="s">
        <v>150</v>
      </c>
      <c r="D46" s="96"/>
      <c r="E46" s="67">
        <f>E21</f>
        <v>0</v>
      </c>
      <c r="F46" s="67">
        <f>F21</f>
        <v>0</v>
      </c>
    </row>
    <row r="47" spans="1:6" ht="18">
      <c r="B47" s="67" t="s">
        <v>110</v>
      </c>
      <c r="C47" s="63" t="s">
        <v>151</v>
      </c>
      <c r="D47" s="96"/>
      <c r="E47" s="67">
        <f>E33</f>
        <v>0</v>
      </c>
      <c r="F47" s="67">
        <f>F33</f>
        <v>0</v>
      </c>
    </row>
    <row r="48" spans="1:6" ht="38.25">
      <c r="B48" s="67" t="s">
        <v>115</v>
      </c>
      <c r="C48" s="63" t="s">
        <v>86</v>
      </c>
      <c r="D48" s="96"/>
      <c r="E48" s="67"/>
      <c r="F48" s="67"/>
    </row>
    <row r="49" spans="1:6" ht="25.5">
      <c r="B49" s="67" t="s">
        <v>116</v>
      </c>
      <c r="C49" s="63" t="s">
        <v>87</v>
      </c>
      <c r="D49" s="96"/>
      <c r="E49" s="67"/>
      <c r="F49" s="67"/>
    </row>
    <row r="52" spans="1:6" ht="29.1" customHeight="1">
      <c r="A52" s="74" t="s">
        <v>83</v>
      </c>
      <c r="B52" s="184" t="s">
        <v>89</v>
      </c>
      <c r="C52" s="185"/>
      <c r="D52" s="185"/>
    </row>
    <row r="53" spans="1:6" ht="15.75" thickBot="1"/>
    <row r="54" spans="1:6" ht="15.75" thickBot="1">
      <c r="B54" s="65" t="s">
        <v>78</v>
      </c>
      <c r="C54" s="70" t="s">
        <v>117</v>
      </c>
    </row>
    <row r="56" spans="1:6">
      <c r="B56" s="66" t="s">
        <v>59</v>
      </c>
      <c r="C56" s="66" t="s">
        <v>60</v>
      </c>
      <c r="D56" s="181" t="s">
        <v>100</v>
      </c>
      <c r="E56" s="182"/>
      <c r="F56" s="183"/>
    </row>
    <row r="57" spans="1:6" ht="15.75" thickBot="1">
      <c r="B57" s="67" t="s">
        <v>90</v>
      </c>
      <c r="C57" s="63" t="s">
        <v>91</v>
      </c>
      <c r="D57" s="186" t="e">
        <f>(D58/D59)*100%</f>
        <v>#DIV/0!</v>
      </c>
      <c r="E57" s="187"/>
      <c r="F57" s="188"/>
    </row>
    <row r="58" spans="1:6" ht="26.25" thickBot="1">
      <c r="B58" s="99" t="s">
        <v>118</v>
      </c>
      <c r="C58" s="100" t="s">
        <v>92</v>
      </c>
      <c r="D58" s="189">
        <f>D45+E45+F45</f>
        <v>0</v>
      </c>
      <c r="E58" s="190"/>
      <c r="F58" s="191"/>
    </row>
    <row r="59" spans="1:6" ht="25.5">
      <c r="B59" s="67" t="s">
        <v>119</v>
      </c>
      <c r="C59" s="63" t="s">
        <v>93</v>
      </c>
      <c r="D59" s="192">
        <f>D21+E21+F21</f>
        <v>0</v>
      </c>
      <c r="E59" s="193"/>
      <c r="F59" s="194"/>
    </row>
    <row r="62" spans="1:6" ht="29.1" customHeight="1">
      <c r="A62" s="74" t="s">
        <v>88</v>
      </c>
      <c r="B62" s="184" t="s">
        <v>94</v>
      </c>
      <c r="C62" s="185"/>
      <c r="D62" s="185"/>
    </row>
    <row r="63" spans="1:6" ht="15.75" thickBot="1"/>
    <row r="64" spans="1:6" ht="15.75" thickBot="1">
      <c r="B64" s="65" t="s">
        <v>82</v>
      </c>
      <c r="C64" s="70" t="s">
        <v>120</v>
      </c>
    </row>
    <row r="66" spans="1:6">
      <c r="B66" s="66" t="s">
        <v>59</v>
      </c>
      <c r="C66" s="66" t="s">
        <v>60</v>
      </c>
      <c r="D66" s="181" t="s">
        <v>100</v>
      </c>
      <c r="E66" s="182"/>
      <c r="F66" s="183"/>
    </row>
    <row r="67" spans="1:6" ht="18">
      <c r="B67" s="67" t="s">
        <v>121</v>
      </c>
      <c r="C67" s="63" t="s">
        <v>96</v>
      </c>
      <c r="D67" s="199" t="e">
        <f>D68/SUM(D69*D70,E69*E70,F69*F70)</f>
        <v>#DIV/0!</v>
      </c>
      <c r="E67" s="200"/>
      <c r="F67" s="201"/>
    </row>
    <row r="68" spans="1:6">
      <c r="B68" s="67" t="s">
        <v>95</v>
      </c>
      <c r="C68" s="63" t="s">
        <v>97</v>
      </c>
      <c r="D68" s="196"/>
      <c r="E68" s="197"/>
      <c r="F68" s="198"/>
    </row>
    <row r="69" spans="1:6" ht="18">
      <c r="B69" s="67" t="s">
        <v>114</v>
      </c>
      <c r="C69" s="63" t="s">
        <v>98</v>
      </c>
      <c r="D69" s="67">
        <f>D45</f>
        <v>0</v>
      </c>
      <c r="E69" s="67">
        <f>E45</f>
        <v>0</v>
      </c>
      <c r="F69" s="67">
        <f>F45</f>
        <v>0</v>
      </c>
    </row>
    <row r="70" spans="1:6" ht="63.75">
      <c r="B70" s="67" t="s">
        <v>122</v>
      </c>
      <c r="C70" s="63" t="s">
        <v>99</v>
      </c>
      <c r="D70" s="101"/>
      <c r="E70" s="67"/>
      <c r="F70" s="67"/>
    </row>
    <row r="71" spans="1:6">
      <c r="A71" s="195" t="s">
        <v>138</v>
      </c>
      <c r="B71" s="195"/>
      <c r="C71" s="195"/>
      <c r="D71" s="195"/>
      <c r="E71" s="195"/>
      <c r="F71" s="195"/>
    </row>
  </sheetData>
  <sheetProtection selectLockedCells="1" selectUnlockedCells="1"/>
  <mergeCells count="15">
    <mergeCell ref="A71:F71"/>
    <mergeCell ref="D68:F68"/>
    <mergeCell ref="D67:F67"/>
    <mergeCell ref="B5:D5"/>
    <mergeCell ref="B16:D16"/>
    <mergeCell ref="B28:D28"/>
    <mergeCell ref="B40:D40"/>
    <mergeCell ref="A1:F1"/>
    <mergeCell ref="D66:F66"/>
    <mergeCell ref="B52:D52"/>
    <mergeCell ref="B62:D62"/>
    <mergeCell ref="D56:F56"/>
    <mergeCell ref="D57:F57"/>
    <mergeCell ref="D58:F58"/>
    <mergeCell ref="D59:F59"/>
  </mergeCells>
  <pageMargins left="1.070138888888889" right="0.47986111111111113" top="0.95" bottom="1" header="0.51180555555555551" footer="0.5"/>
  <pageSetup paperSize="9" scale="49" firstPageNumber="0" orientation="portrait" horizontalDpi="300" verticalDpi="300" r:id="rId1"/>
  <headerFooter alignWithMargins="0"/>
  <colBreaks count="1" manualBreakCount="1">
    <brk id="5" max="8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view="pageBreakPreview" topLeftCell="A4" zoomScale="120" zoomScaleNormal="100" zoomScaleSheetLayoutView="120" workbookViewId="0">
      <selection activeCell="B4" sqref="B4:I7"/>
    </sheetView>
  </sheetViews>
  <sheetFormatPr defaultRowHeight="12.75"/>
  <cols>
    <col min="2" max="2" width="13" customWidth="1"/>
    <col min="3" max="9" width="10.7109375" customWidth="1"/>
  </cols>
  <sheetData>
    <row r="1" spans="2:14" ht="13.5" thickBot="1"/>
    <row r="2" spans="2:14" ht="13.5" thickBot="1">
      <c r="B2" s="220" t="s">
        <v>165</v>
      </c>
      <c r="C2" s="221"/>
      <c r="D2" s="221"/>
      <c r="E2" s="221"/>
      <c r="F2" s="221"/>
      <c r="G2" s="221"/>
      <c r="H2" s="221"/>
      <c r="I2" s="222"/>
    </row>
    <row r="3" spans="2:14" ht="41.25" customHeight="1">
      <c r="B3" s="223" t="s">
        <v>44</v>
      </c>
      <c r="C3" s="224"/>
      <c r="D3" s="224"/>
      <c r="E3" s="224"/>
      <c r="F3" s="224"/>
      <c r="G3" s="224"/>
      <c r="H3" s="224"/>
      <c r="I3" s="225"/>
    </row>
    <row r="4" spans="2:14" ht="50.25" customHeight="1">
      <c r="B4" s="238" t="s">
        <v>183</v>
      </c>
      <c r="C4" s="239"/>
      <c r="D4" s="239"/>
      <c r="E4" s="239"/>
      <c r="F4" s="239"/>
      <c r="G4" s="239"/>
      <c r="H4" s="239"/>
      <c r="I4" s="240"/>
    </row>
    <row r="5" spans="2:14">
      <c r="B5" s="238"/>
      <c r="C5" s="239"/>
      <c r="D5" s="239"/>
      <c r="E5" s="239"/>
      <c r="F5" s="239"/>
      <c r="G5" s="239"/>
      <c r="H5" s="239"/>
      <c r="I5" s="240"/>
    </row>
    <row r="6" spans="2:14">
      <c r="B6" s="238"/>
      <c r="C6" s="239"/>
      <c r="D6" s="239"/>
      <c r="E6" s="239"/>
      <c r="F6" s="239"/>
      <c r="G6" s="239"/>
      <c r="H6" s="239"/>
      <c r="I6" s="240"/>
    </row>
    <row r="7" spans="2:14" ht="13.5" thickBot="1">
      <c r="B7" s="241"/>
      <c r="C7" s="242"/>
      <c r="D7" s="242"/>
      <c r="E7" s="242"/>
      <c r="F7" s="242"/>
      <c r="G7" s="242"/>
      <c r="H7" s="242"/>
      <c r="I7" s="243"/>
    </row>
    <row r="8" spans="2:14" ht="30" customHeight="1">
      <c r="B8" s="226" t="s">
        <v>153</v>
      </c>
      <c r="C8" s="227"/>
      <c r="D8" s="227"/>
      <c r="E8" s="228"/>
      <c r="F8" s="249" t="e">
        <f>'Tab. 1 Linie energet.-modern.'!E31</f>
        <v>#DIV/0!</v>
      </c>
      <c r="G8" s="250"/>
      <c r="H8" s="250"/>
      <c r="I8" s="90" t="s">
        <v>123</v>
      </c>
    </row>
    <row r="9" spans="2:14" ht="30" customHeight="1" thickBot="1">
      <c r="B9" s="229" t="s">
        <v>167</v>
      </c>
      <c r="C9" s="230"/>
      <c r="D9" s="230"/>
      <c r="E9" s="231"/>
      <c r="F9" s="251">
        <f>'Tabela 4. Transformatory-modern'!D58:F58</f>
        <v>0</v>
      </c>
      <c r="G9" s="252"/>
      <c r="H9" s="252"/>
      <c r="I9" s="91" t="s">
        <v>123</v>
      </c>
    </row>
    <row r="10" spans="2:14" ht="30" customHeight="1">
      <c r="B10" s="235" t="s">
        <v>125</v>
      </c>
      <c r="C10" s="236"/>
      <c r="D10" s="236"/>
      <c r="E10" s="237"/>
      <c r="F10" s="253" t="e">
        <f>F8+F9</f>
        <v>#DIV/0!</v>
      </c>
      <c r="G10" s="254"/>
      <c r="H10" s="254"/>
      <c r="I10" s="77" t="s">
        <v>123</v>
      </c>
    </row>
    <row r="11" spans="2:14" ht="30" customHeight="1" thickBot="1">
      <c r="B11" s="232" t="s">
        <v>126</v>
      </c>
      <c r="C11" s="233"/>
      <c r="D11" s="233"/>
      <c r="E11" s="234"/>
      <c r="F11" s="255" t="e">
        <f>F10*3</f>
        <v>#DIV/0!</v>
      </c>
      <c r="G11" s="256"/>
      <c r="H11" s="256"/>
      <c r="I11" s="76" t="s">
        <v>123</v>
      </c>
      <c r="J11" s="218" t="s">
        <v>124</v>
      </c>
      <c r="K11" s="219"/>
      <c r="L11" s="219"/>
      <c r="M11" s="219"/>
      <c r="N11" s="219"/>
    </row>
    <row r="12" spans="2:14" ht="15" customHeight="1" thickBot="1">
      <c r="B12" s="244" t="s">
        <v>45</v>
      </c>
      <c r="C12" s="245"/>
      <c r="D12" s="245"/>
      <c r="E12" s="245"/>
      <c r="F12" s="245"/>
      <c r="G12" s="245"/>
      <c r="H12" s="245"/>
      <c r="I12" s="246"/>
    </row>
    <row r="13" spans="2:14" ht="30" customHeight="1">
      <c r="B13" s="214" t="s">
        <v>102</v>
      </c>
      <c r="C13" s="215"/>
      <c r="D13" s="127">
        <v>708</v>
      </c>
      <c r="E13" s="92" t="s">
        <v>46</v>
      </c>
      <c r="F13" s="208" t="e">
        <f>D13*$F$10/1000</f>
        <v>#DIV/0!</v>
      </c>
      <c r="G13" s="209"/>
      <c r="H13" s="209"/>
      <c r="I13" s="122" t="s">
        <v>101</v>
      </c>
    </row>
    <row r="14" spans="2:14" ht="30" customHeight="1">
      <c r="B14" s="216" t="s">
        <v>103</v>
      </c>
      <c r="C14" s="217"/>
      <c r="D14" s="128">
        <v>0.505</v>
      </c>
      <c r="E14" s="93" t="s">
        <v>46</v>
      </c>
      <c r="F14" s="210" t="e">
        <f>D14*$F$10/1000</f>
        <v>#DIV/0!</v>
      </c>
      <c r="G14" s="211"/>
      <c r="H14" s="211"/>
      <c r="I14" s="123" t="s">
        <v>101</v>
      </c>
    </row>
    <row r="15" spans="2:14" ht="30" customHeight="1">
      <c r="B15" s="216" t="s">
        <v>104</v>
      </c>
      <c r="C15" s="217"/>
      <c r="D15" s="128">
        <v>0.505</v>
      </c>
      <c r="E15" s="93" t="s">
        <v>46</v>
      </c>
      <c r="F15" s="210" t="e">
        <f>D15*$F$10/1000</f>
        <v>#DIV/0!</v>
      </c>
      <c r="G15" s="211"/>
      <c r="H15" s="211"/>
      <c r="I15" s="123" t="s">
        <v>101</v>
      </c>
    </row>
    <row r="16" spans="2:14" ht="30" customHeight="1">
      <c r="B16" s="216" t="s">
        <v>47</v>
      </c>
      <c r="C16" s="217"/>
      <c r="D16" s="128">
        <v>0.23699999999999999</v>
      </c>
      <c r="E16" s="93" t="s">
        <v>46</v>
      </c>
      <c r="F16" s="210" t="e">
        <f>D16*$F$10/1000</f>
        <v>#DIV/0!</v>
      </c>
      <c r="G16" s="211"/>
      <c r="H16" s="211"/>
      <c r="I16" s="123" t="s">
        <v>101</v>
      </c>
    </row>
    <row r="17" spans="2:9" ht="40.5" customHeight="1" thickBot="1">
      <c r="B17" s="247" t="s">
        <v>48</v>
      </c>
      <c r="C17" s="248"/>
      <c r="D17" s="129">
        <v>2.1999999999999999E-2</v>
      </c>
      <c r="E17" s="94" t="s">
        <v>46</v>
      </c>
      <c r="F17" s="212" t="e">
        <f>D17*$F$10/1000</f>
        <v>#DIV/0!</v>
      </c>
      <c r="G17" s="213"/>
      <c r="H17" s="213"/>
      <c r="I17" s="124" t="s">
        <v>101</v>
      </c>
    </row>
    <row r="18" spans="2:9" ht="13.5" thickBot="1">
      <c r="B18" s="205" t="s">
        <v>138</v>
      </c>
      <c r="C18" s="206"/>
      <c r="D18" s="206"/>
      <c r="E18" s="206"/>
      <c r="F18" s="206"/>
      <c r="G18" s="206"/>
      <c r="H18" s="206"/>
      <c r="I18" s="207"/>
    </row>
  </sheetData>
  <mergeCells count="24">
    <mergeCell ref="B12:I12"/>
    <mergeCell ref="B17:C17"/>
    <mergeCell ref="F8:H8"/>
    <mergeCell ref="F9:H9"/>
    <mergeCell ref="F10:H10"/>
    <mergeCell ref="F11:H11"/>
    <mergeCell ref="J11:N11"/>
    <mergeCell ref="B2:I2"/>
    <mergeCell ref="B3:I3"/>
    <mergeCell ref="B8:E8"/>
    <mergeCell ref="B9:E9"/>
    <mergeCell ref="B11:E11"/>
    <mergeCell ref="B10:E10"/>
    <mergeCell ref="B4:I7"/>
    <mergeCell ref="B18:I18"/>
    <mergeCell ref="F13:H13"/>
    <mergeCell ref="F14:H14"/>
    <mergeCell ref="F15:H15"/>
    <mergeCell ref="F16:H16"/>
    <mergeCell ref="F17:H17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opLeftCell="A13" zoomScale="120" zoomScaleNormal="120" workbookViewId="0">
      <selection activeCell="F10" sqref="F10:H10"/>
    </sheetView>
  </sheetViews>
  <sheetFormatPr defaultColWidth="8.85546875" defaultRowHeight="12.75"/>
  <cols>
    <col min="1" max="1" width="9.85546875" style="106" customWidth="1"/>
    <col min="2" max="2" width="10" style="106" customWidth="1"/>
    <col min="3" max="3" width="11.28515625" style="106" customWidth="1"/>
    <col min="4" max="4" width="11.7109375" style="106" customWidth="1"/>
    <col min="5" max="5" width="12.42578125" style="106" customWidth="1"/>
    <col min="6" max="7" width="12.5703125" style="106" customWidth="1"/>
    <col min="8" max="8" width="11.85546875" style="106" customWidth="1"/>
    <col min="9" max="9" width="13.28515625" style="106" customWidth="1"/>
    <col min="10" max="16384" width="8.85546875" style="106"/>
  </cols>
  <sheetData>
    <row r="1" spans="2:9" ht="13.5" thickBot="1"/>
    <row r="2" spans="2:9" ht="13.5" thickBot="1">
      <c r="B2" s="220" t="s">
        <v>155</v>
      </c>
      <c r="C2" s="221"/>
      <c r="D2" s="221"/>
      <c r="E2" s="221"/>
      <c r="F2" s="221"/>
      <c r="G2" s="221"/>
      <c r="H2" s="221"/>
      <c r="I2" s="222"/>
    </row>
    <row r="3" spans="2:9" ht="35.450000000000003" customHeight="1">
      <c r="B3" s="223" t="s">
        <v>44</v>
      </c>
      <c r="C3" s="224"/>
      <c r="D3" s="224"/>
      <c r="E3" s="224"/>
      <c r="F3" s="224"/>
      <c r="G3" s="224"/>
      <c r="H3" s="224"/>
      <c r="I3" s="225"/>
    </row>
    <row r="4" spans="2:9" ht="49.9" customHeight="1">
      <c r="B4" s="238" t="s">
        <v>184</v>
      </c>
      <c r="C4" s="239"/>
      <c r="D4" s="239"/>
      <c r="E4" s="239"/>
      <c r="F4" s="239"/>
      <c r="G4" s="239"/>
      <c r="H4" s="239"/>
      <c r="I4" s="240"/>
    </row>
    <row r="5" spans="2:9">
      <c r="B5" s="238"/>
      <c r="C5" s="239"/>
      <c r="D5" s="239"/>
      <c r="E5" s="239"/>
      <c r="F5" s="239"/>
      <c r="G5" s="239"/>
      <c r="H5" s="239"/>
      <c r="I5" s="240"/>
    </row>
    <row r="6" spans="2:9">
      <c r="B6" s="238"/>
      <c r="C6" s="239"/>
      <c r="D6" s="239"/>
      <c r="E6" s="239"/>
      <c r="F6" s="239"/>
      <c r="G6" s="239"/>
      <c r="H6" s="239"/>
      <c r="I6" s="240"/>
    </row>
    <row r="7" spans="2:9" ht="13.5" thickBot="1">
      <c r="B7" s="241"/>
      <c r="C7" s="242"/>
      <c r="D7" s="242"/>
      <c r="E7" s="242"/>
      <c r="F7" s="242"/>
      <c r="G7" s="242"/>
      <c r="H7" s="242"/>
      <c r="I7" s="243"/>
    </row>
    <row r="8" spans="2:9" ht="39.6" customHeight="1">
      <c r="B8" s="226" t="s">
        <v>166</v>
      </c>
      <c r="C8" s="227"/>
      <c r="D8" s="227"/>
      <c r="E8" s="228"/>
      <c r="F8" s="249" t="e">
        <f>'Tab. 2 Nowa linia WN'!$E$26</f>
        <v>#DIV/0!</v>
      </c>
      <c r="G8" s="250"/>
      <c r="H8" s="250"/>
      <c r="I8" s="90" t="s">
        <v>123</v>
      </c>
    </row>
    <row r="9" spans="2:9" ht="42" customHeight="1" thickBot="1">
      <c r="B9" s="229" t="s">
        <v>168</v>
      </c>
      <c r="C9" s="230"/>
      <c r="D9" s="230"/>
      <c r="E9" s="231"/>
      <c r="F9" s="251" t="e">
        <f>'Tab. 3 Nowy GPZ'!E29</f>
        <v>#DIV/0!</v>
      </c>
      <c r="G9" s="252"/>
      <c r="H9" s="252"/>
      <c r="I9" s="91" t="s">
        <v>123</v>
      </c>
    </row>
    <row r="10" spans="2:9" ht="42.6" customHeight="1">
      <c r="B10" s="235" t="s">
        <v>125</v>
      </c>
      <c r="C10" s="236"/>
      <c r="D10" s="236"/>
      <c r="E10" s="237"/>
      <c r="F10" s="253" t="e">
        <f>F8+F9</f>
        <v>#DIV/0!</v>
      </c>
      <c r="G10" s="254"/>
      <c r="H10" s="254"/>
      <c r="I10" s="77" t="s">
        <v>123</v>
      </c>
    </row>
    <row r="11" spans="2:9" ht="42.6" customHeight="1" thickBot="1">
      <c r="B11" s="232" t="s">
        <v>126</v>
      </c>
      <c r="C11" s="233"/>
      <c r="D11" s="233"/>
      <c r="E11" s="234"/>
      <c r="F11" s="255" t="e">
        <f>F10*3</f>
        <v>#DIV/0!</v>
      </c>
      <c r="G11" s="256"/>
      <c r="H11" s="256"/>
      <c r="I11" s="76" t="s">
        <v>123</v>
      </c>
    </row>
    <row r="12" spans="2:9" ht="13.5" thickBot="1">
      <c r="B12" s="244" t="s">
        <v>45</v>
      </c>
      <c r="C12" s="245"/>
      <c r="D12" s="245"/>
      <c r="E12" s="245"/>
      <c r="F12" s="245"/>
      <c r="G12" s="245"/>
      <c r="H12" s="245"/>
      <c r="I12" s="246"/>
    </row>
    <row r="13" spans="2:9" ht="33.6" customHeight="1">
      <c r="B13" s="214" t="s">
        <v>102</v>
      </c>
      <c r="C13" s="215"/>
      <c r="D13" s="127">
        <v>708</v>
      </c>
      <c r="E13" s="92" t="s">
        <v>46</v>
      </c>
      <c r="F13" s="208" t="e">
        <f>D13*$F$10/1000</f>
        <v>#DIV/0!</v>
      </c>
      <c r="G13" s="209"/>
      <c r="H13" s="209"/>
      <c r="I13" s="122" t="s">
        <v>101</v>
      </c>
    </row>
    <row r="14" spans="2:9" ht="33" customHeight="1">
      <c r="B14" s="216" t="s">
        <v>103</v>
      </c>
      <c r="C14" s="217"/>
      <c r="D14" s="128">
        <v>0.505</v>
      </c>
      <c r="E14" s="93" t="s">
        <v>46</v>
      </c>
      <c r="F14" s="210" t="e">
        <f>D14*$F$10/1000</f>
        <v>#DIV/0!</v>
      </c>
      <c r="G14" s="211"/>
      <c r="H14" s="211"/>
      <c r="I14" s="123" t="s">
        <v>101</v>
      </c>
    </row>
    <row r="15" spans="2:9" ht="32.450000000000003" customHeight="1">
      <c r="B15" s="216" t="s">
        <v>104</v>
      </c>
      <c r="C15" s="217"/>
      <c r="D15" s="128">
        <v>0.505</v>
      </c>
      <c r="E15" s="93" t="s">
        <v>46</v>
      </c>
      <c r="F15" s="210" t="e">
        <f>D15*$F$10/1000</f>
        <v>#DIV/0!</v>
      </c>
      <c r="G15" s="211"/>
      <c r="H15" s="211"/>
      <c r="I15" s="123" t="s">
        <v>101</v>
      </c>
    </row>
    <row r="16" spans="2:9" ht="36" customHeight="1">
      <c r="B16" s="216" t="s">
        <v>47</v>
      </c>
      <c r="C16" s="217"/>
      <c r="D16" s="128">
        <v>0.23699999999999999</v>
      </c>
      <c r="E16" s="93" t="s">
        <v>46</v>
      </c>
      <c r="F16" s="210" t="e">
        <f>D16*$F$10/1000</f>
        <v>#DIV/0!</v>
      </c>
      <c r="G16" s="211"/>
      <c r="H16" s="211"/>
      <c r="I16" s="123" t="s">
        <v>101</v>
      </c>
    </row>
    <row r="17" spans="2:9" ht="34.15" customHeight="1" thickBot="1">
      <c r="B17" s="247" t="s">
        <v>48</v>
      </c>
      <c r="C17" s="248"/>
      <c r="D17" s="129">
        <v>2.1999999999999999E-2</v>
      </c>
      <c r="E17" s="94" t="s">
        <v>46</v>
      </c>
      <c r="F17" s="212" t="e">
        <f>D17*$F$10/1000</f>
        <v>#DIV/0!</v>
      </c>
      <c r="G17" s="213"/>
      <c r="H17" s="213"/>
      <c r="I17" s="124" t="s">
        <v>101</v>
      </c>
    </row>
    <row r="18" spans="2:9" ht="13.5" thickBot="1">
      <c r="B18" s="205" t="s">
        <v>138</v>
      </c>
      <c r="C18" s="206"/>
      <c r="D18" s="206"/>
      <c r="E18" s="206"/>
      <c r="F18" s="206"/>
      <c r="G18" s="206"/>
      <c r="H18" s="206"/>
      <c r="I18" s="207"/>
    </row>
  </sheetData>
  <mergeCells count="23">
    <mergeCell ref="B14:C14"/>
    <mergeCell ref="F14:H14"/>
    <mergeCell ref="B9:E9"/>
    <mergeCell ref="F9:H9"/>
    <mergeCell ref="B10:E10"/>
    <mergeCell ref="F10:H10"/>
    <mergeCell ref="B11:E11"/>
    <mergeCell ref="F11:H11"/>
    <mergeCell ref="B12:I12"/>
    <mergeCell ref="B13:C13"/>
    <mergeCell ref="F13:H13"/>
    <mergeCell ref="B2:I2"/>
    <mergeCell ref="B3:I3"/>
    <mergeCell ref="B4:I7"/>
    <mergeCell ref="B8:E8"/>
    <mergeCell ref="F8:H8"/>
    <mergeCell ref="B18:I18"/>
    <mergeCell ref="B15:C15"/>
    <mergeCell ref="F15:H15"/>
    <mergeCell ref="B16:C16"/>
    <mergeCell ref="F16:H16"/>
    <mergeCell ref="B17:C17"/>
    <mergeCell ref="F17:H17"/>
  </mergeCells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view="pageBreakPreview" zoomScaleNormal="100" zoomScaleSheetLayoutView="100" workbookViewId="0">
      <selection activeCell="K24" sqref="K24"/>
    </sheetView>
  </sheetViews>
  <sheetFormatPr defaultColWidth="10" defaultRowHeight="12.75"/>
  <cols>
    <col min="1" max="1" width="4.5703125" style="27" customWidth="1"/>
    <col min="2" max="2" width="12.7109375" style="27" customWidth="1"/>
    <col min="3" max="3" width="16.28515625" style="28" customWidth="1"/>
    <col min="4" max="4" width="17.28515625" style="28" customWidth="1"/>
    <col min="5" max="5" width="15.85546875" style="28" customWidth="1"/>
    <col min="6" max="6" width="12.42578125" style="28" customWidth="1"/>
    <col min="7" max="7" width="17.5703125" style="28" customWidth="1"/>
    <col min="8" max="8" width="15" style="28" customWidth="1"/>
    <col min="9" max="16384" width="10" style="28"/>
  </cols>
  <sheetData>
    <row r="1" spans="1:11" ht="18" customHeight="1">
      <c r="A1" s="26" t="s">
        <v>0</v>
      </c>
    </row>
    <row r="3" spans="1:11" ht="14.25" customHeight="1">
      <c r="A3" s="29" t="s">
        <v>1</v>
      </c>
      <c r="B3" s="30"/>
      <c r="C3" s="31">
        <v>0.08</v>
      </c>
      <c r="D3" s="32"/>
    </row>
    <row r="4" spans="1:11" ht="14.25" customHeight="1">
      <c r="A4" s="33"/>
      <c r="C4" s="258"/>
      <c r="D4" s="258"/>
    </row>
    <row r="5" spans="1:11" s="34" customFormat="1" ht="60.75" customHeight="1">
      <c r="A5" s="17" t="s">
        <v>2</v>
      </c>
      <c r="B5" s="17" t="s">
        <v>3</v>
      </c>
      <c r="C5" s="18" t="s">
        <v>4</v>
      </c>
      <c r="D5" s="18" t="s">
        <v>33</v>
      </c>
      <c r="E5" s="18" t="s">
        <v>30</v>
      </c>
      <c r="F5" s="18" t="s">
        <v>36</v>
      </c>
      <c r="G5" s="18" t="s">
        <v>35</v>
      </c>
      <c r="H5" s="19" t="s">
        <v>5</v>
      </c>
    </row>
    <row r="6" spans="1:11" ht="12.75" customHeight="1" thickBot="1">
      <c r="A6" s="35"/>
      <c r="B6" s="35"/>
      <c r="C6" s="36" t="s">
        <v>6</v>
      </c>
      <c r="D6" s="36" t="s">
        <v>34</v>
      </c>
      <c r="E6" s="36" t="s">
        <v>7</v>
      </c>
      <c r="F6" s="37"/>
      <c r="G6" s="37"/>
      <c r="H6" s="38"/>
      <c r="K6" s="39"/>
    </row>
    <row r="7" spans="1:11" s="43" customFormat="1" ht="29.25" customHeight="1" thickBot="1">
      <c r="A7" s="35"/>
      <c r="B7" s="35"/>
      <c r="C7" s="40" t="s">
        <v>39</v>
      </c>
      <c r="D7" s="40" t="s">
        <v>39</v>
      </c>
      <c r="E7" s="61" t="s">
        <v>38</v>
      </c>
      <c r="F7" s="41" t="s">
        <v>39</v>
      </c>
      <c r="G7" s="41" t="s">
        <v>40</v>
      </c>
      <c r="H7" s="42"/>
    </row>
    <row r="8" spans="1:11" ht="12.75" customHeight="1" thickBot="1">
      <c r="A8" s="44">
        <v>0</v>
      </c>
      <c r="B8" s="45">
        <f t="shared" ref="B8:B26" si="0">1/(1+C$3)^A8</f>
        <v>1</v>
      </c>
      <c r="C8" s="46"/>
      <c r="D8" s="46"/>
      <c r="E8" s="46"/>
      <c r="F8" s="47">
        <f>(C8-D8)*B8</f>
        <v>0</v>
      </c>
      <c r="G8" s="47">
        <f>E8*B8</f>
        <v>0</v>
      </c>
      <c r="H8" s="48"/>
    </row>
    <row r="9" spans="1:11" ht="12.75" customHeight="1" thickBot="1">
      <c r="A9" s="44">
        <v>1</v>
      </c>
      <c r="B9" s="49">
        <f t="shared" si="0"/>
        <v>0.92592592592592582</v>
      </c>
      <c r="C9" s="46"/>
      <c r="D9" s="46"/>
      <c r="E9" s="46"/>
      <c r="F9" s="47">
        <f t="shared" ref="F9:F26" si="1">(C9-D9)*B9</f>
        <v>0</v>
      </c>
      <c r="G9" s="47">
        <f t="shared" ref="G9:G26" si="2">E9*B9</f>
        <v>0</v>
      </c>
      <c r="H9" s="48"/>
    </row>
    <row r="10" spans="1:11" ht="12.75" customHeight="1" thickBot="1">
      <c r="A10" s="44">
        <v>2</v>
      </c>
      <c r="B10" s="49">
        <f t="shared" si="0"/>
        <v>0.85733882030178321</v>
      </c>
      <c r="C10" s="46"/>
      <c r="D10" s="46"/>
      <c r="E10" s="46"/>
      <c r="F10" s="47">
        <f t="shared" si="1"/>
        <v>0</v>
      </c>
      <c r="G10" s="47">
        <f t="shared" si="2"/>
        <v>0</v>
      </c>
      <c r="H10" s="48"/>
    </row>
    <row r="11" spans="1:11" ht="12.75" customHeight="1" thickBot="1">
      <c r="A11" s="44">
        <v>3</v>
      </c>
      <c r="B11" s="49">
        <f t="shared" si="0"/>
        <v>0.79383224102016958</v>
      </c>
      <c r="C11" s="46"/>
      <c r="D11" s="46"/>
      <c r="E11" s="46"/>
      <c r="F11" s="47">
        <f t="shared" si="1"/>
        <v>0</v>
      </c>
      <c r="G11" s="47">
        <f t="shared" si="2"/>
        <v>0</v>
      </c>
      <c r="H11" s="48"/>
    </row>
    <row r="12" spans="1:11" ht="12.75" customHeight="1" thickBot="1">
      <c r="A12" s="44">
        <v>4</v>
      </c>
      <c r="B12" s="49">
        <f t="shared" si="0"/>
        <v>0.73502985279645328</v>
      </c>
      <c r="C12" s="46"/>
      <c r="D12" s="46"/>
      <c r="E12" s="46"/>
      <c r="F12" s="47">
        <f t="shared" si="1"/>
        <v>0</v>
      </c>
      <c r="G12" s="47">
        <f t="shared" si="2"/>
        <v>0</v>
      </c>
      <c r="H12" s="48"/>
    </row>
    <row r="13" spans="1:11" ht="12.75" customHeight="1" thickBot="1">
      <c r="A13" s="44">
        <v>5</v>
      </c>
      <c r="B13" s="49">
        <f t="shared" si="0"/>
        <v>0.68058319703375303</v>
      </c>
      <c r="C13" s="46"/>
      <c r="D13" s="46"/>
      <c r="E13" s="46"/>
      <c r="F13" s="47">
        <f t="shared" si="1"/>
        <v>0</v>
      </c>
      <c r="G13" s="47">
        <f t="shared" si="2"/>
        <v>0</v>
      </c>
      <c r="H13" s="48"/>
    </row>
    <row r="14" spans="1:11" ht="12.75" customHeight="1" thickBot="1">
      <c r="A14" s="44">
        <v>6</v>
      </c>
      <c r="B14" s="49">
        <f t="shared" si="0"/>
        <v>0.63016962688310452</v>
      </c>
      <c r="C14" s="46"/>
      <c r="D14" s="46"/>
      <c r="E14" s="46"/>
      <c r="F14" s="47">
        <f t="shared" si="1"/>
        <v>0</v>
      </c>
      <c r="G14" s="47">
        <f t="shared" si="2"/>
        <v>0</v>
      </c>
      <c r="H14" s="48"/>
    </row>
    <row r="15" spans="1:11" ht="12.75" customHeight="1" thickBot="1">
      <c r="A15" s="44">
        <v>7</v>
      </c>
      <c r="B15" s="49">
        <f t="shared" si="0"/>
        <v>0.58349039526213387</v>
      </c>
      <c r="C15" s="46"/>
      <c r="D15" s="46"/>
      <c r="E15" s="46"/>
      <c r="F15" s="47">
        <f t="shared" si="1"/>
        <v>0</v>
      </c>
      <c r="G15" s="47">
        <f t="shared" si="2"/>
        <v>0</v>
      </c>
      <c r="H15" s="48"/>
    </row>
    <row r="16" spans="1:11" ht="12.75" customHeight="1" thickBot="1">
      <c r="A16" s="44">
        <v>8</v>
      </c>
      <c r="B16" s="49">
        <f t="shared" si="0"/>
        <v>0.54026888450197574</v>
      </c>
      <c r="C16" s="46"/>
      <c r="D16" s="46"/>
      <c r="E16" s="46"/>
      <c r="F16" s="47">
        <f t="shared" si="1"/>
        <v>0</v>
      </c>
      <c r="G16" s="47">
        <f t="shared" si="2"/>
        <v>0</v>
      </c>
      <c r="H16" s="48"/>
    </row>
    <row r="17" spans="1:18" ht="12.75" customHeight="1" thickBot="1">
      <c r="A17" s="44">
        <v>9</v>
      </c>
      <c r="B17" s="49">
        <f t="shared" si="0"/>
        <v>0.50024896713145905</v>
      </c>
      <c r="C17" s="46"/>
      <c r="D17" s="46"/>
      <c r="E17" s="46"/>
      <c r="F17" s="47">
        <f t="shared" si="1"/>
        <v>0</v>
      </c>
      <c r="G17" s="47">
        <f t="shared" si="2"/>
        <v>0</v>
      </c>
      <c r="H17" s="48"/>
    </row>
    <row r="18" spans="1:18" ht="12.75" customHeight="1" thickBot="1">
      <c r="A18" s="44">
        <v>10</v>
      </c>
      <c r="B18" s="49">
        <f t="shared" si="0"/>
        <v>0.46319348808468425</v>
      </c>
      <c r="C18" s="46"/>
      <c r="D18" s="46"/>
      <c r="E18" s="46"/>
      <c r="F18" s="47">
        <f t="shared" si="1"/>
        <v>0</v>
      </c>
      <c r="G18" s="47">
        <f t="shared" si="2"/>
        <v>0</v>
      </c>
      <c r="H18" s="48"/>
    </row>
    <row r="19" spans="1:18" ht="12.75" customHeight="1" thickBot="1">
      <c r="A19" s="44">
        <v>11</v>
      </c>
      <c r="B19" s="49">
        <f t="shared" si="0"/>
        <v>0.42888285933767062</v>
      </c>
      <c r="C19" s="46"/>
      <c r="D19" s="46"/>
      <c r="E19" s="46"/>
      <c r="F19" s="47">
        <f t="shared" si="1"/>
        <v>0</v>
      </c>
      <c r="G19" s="47">
        <f t="shared" si="2"/>
        <v>0</v>
      </c>
      <c r="H19" s="48"/>
    </row>
    <row r="20" spans="1:18" ht="12.75" customHeight="1" thickBot="1">
      <c r="A20" s="44">
        <v>12</v>
      </c>
      <c r="B20" s="49">
        <f t="shared" si="0"/>
        <v>0.39711375864599124</v>
      </c>
      <c r="C20" s="46"/>
      <c r="D20" s="46"/>
      <c r="E20" s="46"/>
      <c r="F20" s="47">
        <f t="shared" si="1"/>
        <v>0</v>
      </c>
      <c r="G20" s="47">
        <f t="shared" si="2"/>
        <v>0</v>
      </c>
      <c r="H20" s="48"/>
    </row>
    <row r="21" spans="1:18" ht="12.75" customHeight="1" thickBot="1">
      <c r="A21" s="44">
        <v>13</v>
      </c>
      <c r="B21" s="49">
        <f t="shared" si="0"/>
        <v>0.36769792467221413</v>
      </c>
      <c r="C21" s="46"/>
      <c r="D21" s="46"/>
      <c r="E21" s="46"/>
      <c r="F21" s="47">
        <f t="shared" si="1"/>
        <v>0</v>
      </c>
      <c r="G21" s="47">
        <f t="shared" si="2"/>
        <v>0</v>
      </c>
      <c r="H21" s="48"/>
    </row>
    <row r="22" spans="1:18" ht="12.75" customHeight="1" thickBot="1">
      <c r="A22" s="44">
        <v>14</v>
      </c>
      <c r="B22" s="49">
        <f t="shared" si="0"/>
        <v>0.34046104136316119</v>
      </c>
      <c r="C22" s="46"/>
      <c r="D22" s="46"/>
      <c r="E22" s="46"/>
      <c r="F22" s="47">
        <f t="shared" si="1"/>
        <v>0</v>
      </c>
      <c r="G22" s="47">
        <f t="shared" si="2"/>
        <v>0</v>
      </c>
      <c r="H22" s="48"/>
    </row>
    <row r="23" spans="1:18" ht="12.75" customHeight="1" thickBot="1">
      <c r="A23" s="44">
        <v>15</v>
      </c>
      <c r="B23" s="49">
        <f t="shared" si="0"/>
        <v>0.31524170496588994</v>
      </c>
      <c r="C23" s="46"/>
      <c r="D23" s="46"/>
      <c r="E23" s="46"/>
      <c r="F23" s="47">
        <f t="shared" si="1"/>
        <v>0</v>
      </c>
      <c r="G23" s="47">
        <f t="shared" si="2"/>
        <v>0</v>
      </c>
      <c r="H23" s="48"/>
    </row>
    <row r="24" spans="1:18" ht="12.75" customHeight="1" thickBot="1">
      <c r="A24" s="44">
        <v>16</v>
      </c>
      <c r="B24" s="49">
        <f t="shared" si="0"/>
        <v>0.29189046756100923</v>
      </c>
      <c r="C24" s="46"/>
      <c r="D24" s="46"/>
      <c r="E24" s="46"/>
      <c r="F24" s="47">
        <f t="shared" si="1"/>
        <v>0</v>
      </c>
      <c r="G24" s="47">
        <f t="shared" si="2"/>
        <v>0</v>
      </c>
      <c r="H24" s="48"/>
    </row>
    <row r="25" spans="1:18" ht="12.75" customHeight="1" thickBot="1">
      <c r="A25" s="44">
        <v>17</v>
      </c>
      <c r="B25" s="49">
        <f t="shared" si="0"/>
        <v>0.27026895144537894</v>
      </c>
      <c r="C25" s="46"/>
      <c r="D25" s="46"/>
      <c r="E25" s="46"/>
      <c r="F25" s="47">
        <f t="shared" si="1"/>
        <v>0</v>
      </c>
      <c r="G25" s="47">
        <f t="shared" si="2"/>
        <v>0</v>
      </c>
      <c r="H25" s="48"/>
    </row>
    <row r="26" spans="1:18" ht="13.5" customHeight="1" thickBot="1">
      <c r="A26" s="50">
        <v>18</v>
      </c>
      <c r="B26" s="51">
        <f t="shared" si="0"/>
        <v>0.25024902911609154</v>
      </c>
      <c r="C26" s="52"/>
      <c r="D26" s="52"/>
      <c r="E26" s="52"/>
      <c r="F26" s="47">
        <f t="shared" si="1"/>
        <v>0</v>
      </c>
      <c r="G26" s="47">
        <f t="shared" si="2"/>
        <v>0</v>
      </c>
      <c r="H26" s="48"/>
    </row>
    <row r="27" spans="1:18" s="55" customFormat="1" ht="13.5" customHeight="1" thickTop="1" thickBot="1">
      <c r="A27" s="259"/>
      <c r="B27" s="260"/>
      <c r="C27" s="260"/>
      <c r="D27" s="260"/>
      <c r="E27" s="261"/>
      <c r="F27" s="53">
        <f>SUM(F8:F26)</f>
        <v>0</v>
      </c>
      <c r="G27" s="53">
        <f>SUM(G8:G26)</f>
        <v>0</v>
      </c>
      <c r="H27" s="54" t="e">
        <f>F27/G27</f>
        <v>#DIV/0!</v>
      </c>
      <c r="I27" s="28"/>
      <c r="J27" s="28"/>
      <c r="K27" s="28"/>
      <c r="L27" s="28"/>
    </row>
    <row r="28" spans="1:18" ht="12.75" customHeight="1" thickTop="1">
      <c r="B28" s="56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ht="12.75" customHeight="1">
      <c r="B29" s="59" t="s">
        <v>8</v>
      </c>
    </row>
    <row r="30" spans="1:18" ht="12.75" customHeight="1">
      <c r="A30" s="27">
        <v>1</v>
      </c>
      <c r="B30" s="257" t="s">
        <v>9</v>
      </c>
      <c r="C30" s="257"/>
      <c r="D30" s="257"/>
      <c r="E30" s="257"/>
      <c r="F30" s="257"/>
      <c r="G30" s="257"/>
      <c r="H30" s="257"/>
      <c r="I30" s="257"/>
      <c r="J30" s="257"/>
      <c r="K30" s="257"/>
    </row>
    <row r="31" spans="1:18" ht="18.75" customHeight="1">
      <c r="A31" s="27">
        <v>2</v>
      </c>
      <c r="B31" s="257" t="s">
        <v>10</v>
      </c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8" ht="23.25" customHeight="1">
      <c r="A32" s="27">
        <v>3</v>
      </c>
      <c r="B32" s="257" t="s">
        <v>11</v>
      </c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2.75" customHeight="1">
      <c r="A33" s="27">
        <v>4</v>
      </c>
      <c r="B33" s="257" t="s">
        <v>12</v>
      </c>
      <c r="C33" s="257"/>
      <c r="D33" s="257"/>
      <c r="E33" s="257"/>
      <c r="F33" s="257"/>
      <c r="G33" s="257"/>
      <c r="H33" s="257"/>
      <c r="I33" s="257"/>
      <c r="J33" s="257"/>
      <c r="K33" s="257"/>
    </row>
    <row r="34" spans="1:11" ht="12.75" customHeight="1">
      <c r="A34" s="27">
        <v>4</v>
      </c>
      <c r="B34" s="257" t="s">
        <v>13</v>
      </c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2.75" customHeight="1">
      <c r="A35" s="27">
        <v>5</v>
      </c>
      <c r="B35" s="257" t="s">
        <v>14</v>
      </c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2.75" customHeight="1">
      <c r="B36" s="60"/>
    </row>
    <row r="37" spans="1:11" ht="12.75" customHeight="1">
      <c r="B37" s="60"/>
    </row>
    <row r="38" spans="1:11" ht="12.75" customHeight="1">
      <c r="B38" s="60"/>
    </row>
    <row r="39" spans="1:11" ht="12.75" customHeight="1">
      <c r="B39" s="60"/>
    </row>
    <row r="40" spans="1:11" ht="12.75" customHeight="1">
      <c r="B40" s="60"/>
    </row>
    <row r="41" spans="1:11" ht="12.75" customHeight="1"/>
    <row r="42" spans="1:11" ht="12.75" customHeight="1">
      <c r="B42" s="60"/>
    </row>
    <row r="44" spans="1:11" ht="15.75" customHeight="1"/>
    <row r="45" spans="1:11" s="27" customFormat="1" ht="15.75" customHeight="1"/>
    <row r="46" spans="1:11" s="27" customFormat="1" ht="15.75" customHeight="1"/>
    <row r="47" spans="1:11" s="27" customFormat="1" ht="15.75" customHeight="1"/>
    <row r="48" spans="1:11" s="27" customFormat="1" ht="15.75" customHeight="1"/>
    <row r="49" s="27" customFormat="1" ht="15.75" customHeight="1"/>
    <row r="50" s="27" customFormat="1" ht="15.75" customHeight="1"/>
    <row r="51" s="27" customFormat="1" ht="15.75" customHeight="1"/>
    <row r="52" s="27" customFormat="1" ht="15.75" customHeight="1"/>
    <row r="53" s="27" customFormat="1" ht="15.75" customHeight="1"/>
    <row r="54" s="27" customFormat="1" ht="15.75" customHeight="1"/>
    <row r="55" s="27" customFormat="1" ht="15.75" customHeight="1"/>
    <row r="56" s="27" customFormat="1" ht="15.75" customHeight="1"/>
    <row r="57" s="27" customFormat="1" ht="15.75" customHeight="1"/>
    <row r="58" s="27" customFormat="1" ht="15.75" customHeight="1"/>
    <row r="59" s="27" customFormat="1" ht="15.75" customHeight="1"/>
    <row r="60" s="27" customFormat="1" ht="15.75" customHeight="1"/>
    <row r="61" s="27" customFormat="1" ht="15.75" customHeight="1"/>
    <row r="62" s="27" customFormat="1" ht="15.75" customHeight="1"/>
    <row r="63" s="27" customFormat="1" ht="15.75" customHeight="1"/>
  </sheetData>
  <sheetProtection selectLockedCells="1" selectUnlockedCells="1"/>
  <mergeCells count="8">
    <mergeCell ref="B34:K34"/>
    <mergeCell ref="B35:K35"/>
    <mergeCell ref="C4:D4"/>
    <mergeCell ref="A27:E27"/>
    <mergeCell ref="B32:K32"/>
    <mergeCell ref="B30:K30"/>
    <mergeCell ref="B31:K31"/>
    <mergeCell ref="B33:K33"/>
  </mergeCells>
  <pageMargins left="1.3" right="0.75" top="0.74027777777777781" bottom="0.17986111111111111" header="0.51180555555555551" footer="0.17986111111111111"/>
  <pageSetup paperSize="9" scale="53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view="pageBreakPreview" topLeftCell="A20" zoomScale="130" zoomScaleNormal="100" zoomScaleSheetLayoutView="130" workbookViewId="0">
      <selection activeCell="D25" sqref="D25"/>
    </sheetView>
  </sheetViews>
  <sheetFormatPr defaultColWidth="10" defaultRowHeight="12.75"/>
  <cols>
    <col min="1" max="1" width="3.7109375" style="20" customWidth="1"/>
    <col min="2" max="2" width="6.85546875" style="20" customWidth="1"/>
    <col min="3" max="3" width="4" style="20" customWidth="1"/>
    <col min="4" max="16384" width="10" style="20"/>
  </cols>
  <sheetData>
    <row r="2" spans="2:20" ht="15.75" customHeight="1">
      <c r="B2" s="263" t="s">
        <v>15</v>
      </c>
      <c r="C2" s="263"/>
      <c r="D2" s="263"/>
      <c r="E2" s="263"/>
      <c r="F2" s="263"/>
      <c r="G2" s="263"/>
      <c r="H2" s="263"/>
    </row>
    <row r="4" spans="2:20" ht="12.75" customHeight="1">
      <c r="L4" s="264"/>
      <c r="M4" s="264"/>
      <c r="N4" s="264"/>
      <c r="O4" s="264"/>
      <c r="P4" s="264"/>
      <c r="Q4" s="264"/>
      <c r="R4" s="264"/>
      <c r="S4" s="264"/>
      <c r="T4" s="264"/>
    </row>
    <row r="5" spans="2:20" ht="12.75" customHeight="1">
      <c r="B5" s="20" t="s">
        <v>16</v>
      </c>
      <c r="L5" s="264"/>
      <c r="M5" s="264"/>
      <c r="N5" s="264"/>
      <c r="O5" s="264"/>
      <c r="P5" s="264"/>
      <c r="Q5" s="264"/>
      <c r="R5" s="264"/>
      <c r="S5" s="264"/>
      <c r="T5" s="264"/>
    </row>
    <row r="6" spans="2:20" ht="12.75" customHeight="1">
      <c r="L6" s="264"/>
      <c r="M6" s="264"/>
      <c r="N6" s="264"/>
      <c r="O6" s="264"/>
      <c r="P6" s="264"/>
      <c r="Q6" s="264"/>
      <c r="R6" s="264"/>
      <c r="S6" s="264"/>
      <c r="T6" s="264"/>
    </row>
    <row r="7" spans="2:20" ht="12.75" customHeight="1">
      <c r="L7" s="264"/>
      <c r="M7" s="264"/>
      <c r="N7" s="264"/>
      <c r="O7" s="264"/>
      <c r="P7" s="264"/>
      <c r="Q7" s="264"/>
      <c r="R7" s="264"/>
      <c r="S7" s="264"/>
      <c r="T7" s="264"/>
    </row>
    <row r="8" spans="2:20" ht="12.75" customHeight="1">
      <c r="L8" s="264"/>
      <c r="M8" s="264"/>
      <c r="N8" s="264"/>
      <c r="O8" s="264"/>
      <c r="P8" s="264"/>
      <c r="Q8" s="264"/>
      <c r="R8" s="264"/>
      <c r="S8" s="264"/>
      <c r="T8" s="264"/>
    </row>
    <row r="9" spans="2:20" ht="12.75" customHeight="1">
      <c r="L9" s="264"/>
      <c r="M9" s="264"/>
      <c r="N9" s="264"/>
      <c r="O9" s="264"/>
      <c r="P9" s="264"/>
      <c r="Q9" s="264"/>
      <c r="R9" s="264"/>
      <c r="S9" s="264"/>
      <c r="T9" s="264"/>
    </row>
    <row r="10" spans="2:20" ht="12.75" customHeight="1">
      <c r="L10" s="264"/>
      <c r="M10" s="264"/>
      <c r="N10" s="264"/>
      <c r="O10" s="264"/>
      <c r="P10" s="264"/>
      <c r="Q10" s="264"/>
      <c r="R10" s="264"/>
      <c r="S10" s="264"/>
      <c r="T10" s="264"/>
    </row>
    <row r="11" spans="2:20" ht="12.75" customHeight="1">
      <c r="L11" s="264"/>
      <c r="M11" s="264"/>
      <c r="N11" s="264"/>
      <c r="O11" s="264"/>
      <c r="P11" s="264"/>
      <c r="Q11" s="264"/>
      <c r="R11" s="264"/>
      <c r="S11" s="264"/>
      <c r="T11" s="264"/>
    </row>
    <row r="12" spans="2:20" ht="12.75" customHeight="1">
      <c r="L12" s="264"/>
      <c r="M12" s="264"/>
      <c r="N12" s="264"/>
      <c r="O12" s="264"/>
      <c r="P12" s="264"/>
      <c r="Q12" s="264"/>
      <c r="R12" s="264"/>
      <c r="S12" s="264"/>
      <c r="T12" s="264"/>
    </row>
    <row r="13" spans="2:20" ht="12.75" customHeight="1">
      <c r="L13" s="264"/>
      <c r="M13" s="264"/>
      <c r="N13" s="264"/>
      <c r="O13" s="264"/>
      <c r="P13" s="264"/>
      <c r="Q13" s="264"/>
      <c r="R13" s="264"/>
      <c r="S13" s="264"/>
      <c r="T13" s="264"/>
    </row>
    <row r="14" spans="2:20" ht="20.25" customHeight="1">
      <c r="B14" s="21"/>
      <c r="C14" s="21"/>
      <c r="D14" s="267"/>
      <c r="E14" s="267"/>
      <c r="F14" s="267"/>
      <c r="G14" s="267"/>
      <c r="H14" s="267"/>
      <c r="I14" s="267"/>
      <c r="J14" s="21"/>
    </row>
    <row r="15" spans="2:20" ht="54" customHeight="1">
      <c r="B15" s="21"/>
      <c r="C15" s="21"/>
      <c r="D15" s="267"/>
      <c r="E15" s="267"/>
      <c r="F15" s="267"/>
      <c r="G15" s="267"/>
      <c r="H15" s="267"/>
      <c r="I15" s="267"/>
      <c r="J15" s="267"/>
    </row>
    <row r="16" spans="2:20" ht="17.25" hidden="1" customHeight="1">
      <c r="B16" s="21"/>
      <c r="C16" s="21"/>
      <c r="D16" s="21"/>
      <c r="E16" s="21"/>
      <c r="F16" s="21"/>
      <c r="G16" s="21"/>
      <c r="H16" s="21"/>
      <c r="I16" s="21"/>
      <c r="J16" s="21"/>
    </row>
    <row r="17" spans="2:12" ht="22.5" customHeight="1">
      <c r="B17" s="21"/>
      <c r="C17" s="21"/>
      <c r="D17" s="23" t="s">
        <v>21</v>
      </c>
      <c r="E17" s="23" t="s">
        <v>22</v>
      </c>
      <c r="F17" s="265" t="s">
        <v>32</v>
      </c>
      <c r="G17" s="265"/>
      <c r="H17" s="265"/>
      <c r="I17" s="265"/>
      <c r="J17" s="265"/>
      <c r="K17" s="265"/>
      <c r="L17" s="23"/>
    </row>
    <row r="18" spans="2:12" ht="45.75" customHeight="1">
      <c r="B18" s="21"/>
      <c r="C18" s="21"/>
      <c r="D18" s="23" t="s">
        <v>23</v>
      </c>
      <c r="E18" s="23" t="s">
        <v>22</v>
      </c>
      <c r="F18" s="265" t="s">
        <v>31</v>
      </c>
      <c r="G18" s="265"/>
      <c r="H18" s="265"/>
      <c r="I18" s="265"/>
      <c r="J18" s="265"/>
      <c r="K18" s="265"/>
      <c r="L18" s="265"/>
    </row>
    <row r="19" spans="2:12" ht="21" customHeight="1">
      <c r="B19" s="21"/>
      <c r="C19" s="21"/>
      <c r="D19" s="23" t="s">
        <v>24</v>
      </c>
      <c r="E19" s="23" t="s">
        <v>22</v>
      </c>
      <c r="F19" s="23" t="s">
        <v>18</v>
      </c>
      <c r="G19" s="23"/>
      <c r="H19" s="23"/>
      <c r="I19" s="23"/>
      <c r="J19" s="23"/>
      <c r="K19" s="23"/>
      <c r="L19" s="23"/>
    </row>
    <row r="20" spans="2:12">
      <c r="D20" s="23" t="s">
        <v>25</v>
      </c>
      <c r="E20" s="23" t="s">
        <v>22</v>
      </c>
      <c r="F20" s="265" t="s">
        <v>19</v>
      </c>
      <c r="G20" s="265"/>
      <c r="H20" s="265"/>
      <c r="I20" s="265"/>
      <c r="J20" s="265"/>
      <c r="K20" s="23"/>
      <c r="L20" s="23"/>
    </row>
    <row r="21" spans="2:12">
      <c r="D21" s="23" t="s">
        <v>26</v>
      </c>
      <c r="E21" s="23" t="s">
        <v>22</v>
      </c>
      <c r="F21" s="266" t="s">
        <v>27</v>
      </c>
      <c r="G21" s="266"/>
      <c r="H21" s="266"/>
      <c r="I21" s="266"/>
      <c r="J21" s="266"/>
      <c r="K21" s="23"/>
      <c r="L21" s="23"/>
    </row>
    <row r="22" spans="2:12">
      <c r="D22" s="23" t="s">
        <v>28</v>
      </c>
      <c r="E22" s="23" t="s">
        <v>17</v>
      </c>
      <c r="F22" s="23" t="s">
        <v>20</v>
      </c>
      <c r="G22" s="23"/>
      <c r="H22" s="23"/>
      <c r="I22" s="23"/>
      <c r="J22" s="23"/>
      <c r="K22" s="23"/>
      <c r="L22" s="23"/>
    </row>
    <row r="23" spans="2:12">
      <c r="D23" s="23"/>
      <c r="E23" s="23"/>
      <c r="F23" s="23"/>
      <c r="G23" s="23"/>
      <c r="H23" s="23"/>
      <c r="I23" s="23"/>
      <c r="J23" s="23"/>
      <c r="K23" s="23"/>
      <c r="L23" s="23"/>
    </row>
    <row r="24" spans="2:12">
      <c r="D24" s="23"/>
      <c r="E24" s="23"/>
      <c r="F24" s="23"/>
      <c r="G24" s="23"/>
      <c r="H24" s="23"/>
      <c r="I24" s="23"/>
      <c r="J24" s="23"/>
      <c r="K24" s="23"/>
      <c r="L24" s="23"/>
    </row>
    <row r="25" spans="2:12">
      <c r="D25" s="24" t="s">
        <v>29</v>
      </c>
      <c r="E25" s="23"/>
      <c r="F25" s="23"/>
      <c r="G25" s="23"/>
      <c r="H25" s="23"/>
      <c r="I25" s="23"/>
      <c r="J25" s="23"/>
      <c r="K25" s="23"/>
      <c r="L25" s="23"/>
    </row>
    <row r="26" spans="2:12" ht="30" customHeight="1">
      <c r="D26" s="262" t="s">
        <v>37</v>
      </c>
      <c r="E26" s="262"/>
      <c r="F26" s="262"/>
      <c r="G26" s="262"/>
      <c r="H26" s="262"/>
      <c r="I26" s="262"/>
      <c r="J26" s="262"/>
      <c r="K26" s="262"/>
      <c r="L26" s="23"/>
    </row>
    <row r="27" spans="2:12">
      <c r="D27" s="23"/>
      <c r="E27" s="23"/>
      <c r="F27" s="23"/>
      <c r="G27" s="23"/>
      <c r="H27" s="23"/>
      <c r="I27" s="23"/>
      <c r="J27" s="23"/>
      <c r="K27" s="23"/>
      <c r="L27" s="23"/>
    </row>
    <row r="28" spans="2:12">
      <c r="D28" s="25"/>
      <c r="E28" s="25"/>
      <c r="F28" s="25"/>
      <c r="G28" s="25"/>
      <c r="H28" s="25"/>
      <c r="I28" s="25"/>
      <c r="J28" s="25"/>
      <c r="K28" s="25"/>
      <c r="L28" s="25"/>
    </row>
  </sheetData>
  <sheetProtection selectLockedCells="1" selectUnlockedCells="1"/>
  <mergeCells count="9">
    <mergeCell ref="D26:K26"/>
    <mergeCell ref="B2:H2"/>
    <mergeCell ref="L4:T13"/>
    <mergeCell ref="F20:J20"/>
    <mergeCell ref="F21:J21"/>
    <mergeCell ref="D15:J15"/>
    <mergeCell ref="D14:I14"/>
    <mergeCell ref="F17:K17"/>
    <mergeCell ref="F18:L18"/>
  </mergeCells>
  <pageMargins left="0.7" right="0.7" top="0.75" bottom="0.75" header="0.51180555555555551" footer="0.51180555555555551"/>
  <pageSetup paperSize="9" scale="6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12</vt:i4>
      </vt:variant>
    </vt:vector>
  </HeadingPairs>
  <TitlesOfParts>
    <vt:vector size="21" baseType="lpstr">
      <vt:lpstr>Strona tytułowa</vt:lpstr>
      <vt:lpstr>Tab. 1 Linie energet.-modern.</vt:lpstr>
      <vt:lpstr>Tab. 2 Nowa linia WN</vt:lpstr>
      <vt:lpstr>Tab. 3 Nowy GPZ</vt:lpstr>
      <vt:lpstr>Tabela 4. Transformatory-modern</vt:lpstr>
      <vt:lpstr>Tabela 5. Ef. ekol_sieć modern.</vt:lpstr>
      <vt:lpstr>Tabela 6.Ef.ekol_sieć nowa</vt:lpstr>
      <vt:lpstr>Tabela.3 Obliczenie DGC</vt:lpstr>
      <vt:lpstr>Instrukcja do tab.3</vt:lpstr>
      <vt:lpstr>__xlnm.Print_Area_1</vt:lpstr>
      <vt:lpstr>__xlnm.Print_Area_1_1</vt:lpstr>
      <vt:lpstr>__xlnm.Print_Area_3</vt:lpstr>
      <vt:lpstr>__xlnm.Print_Area_3_1</vt:lpstr>
      <vt:lpstr>__xlnm.Print_Area_4</vt:lpstr>
      <vt:lpstr>__xlnm.Print_Area_4_1</vt:lpstr>
      <vt:lpstr>'Instrukcja do tab.3'!Obszar_wydruku</vt:lpstr>
      <vt:lpstr>'Strona tytułowa'!Obszar_wydruku</vt:lpstr>
      <vt:lpstr>'Tab. 1 Linie energet.-modern.'!Obszar_wydruku</vt:lpstr>
      <vt:lpstr>'Tabela 4. Transformatory-modern'!Obszar_wydruku</vt:lpstr>
      <vt:lpstr>'Tabela 5. Ef. ekol_sieć modern.'!Obszar_wydruku</vt:lpstr>
      <vt:lpstr>'Tabela.3 Obliczenie DGC'!Obszar_wydruku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do Metodyki - Formularz ekologiczno techniczny (sieci)</dc:title>
  <dc:creator>Julia Rochala-Wojciechowska</dc:creator>
  <cp:lastModifiedBy>Rochala-Wojciechowska Julia</cp:lastModifiedBy>
  <cp:lastPrinted>2021-10-14T12:36:37Z</cp:lastPrinted>
  <dcterms:created xsi:type="dcterms:W3CDTF">2012-12-17T10:29:24Z</dcterms:created>
  <dcterms:modified xsi:type="dcterms:W3CDTF">2024-05-20T05:50:39Z</dcterms:modified>
</cp:coreProperties>
</file>