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\\SVKFILES\Home\USR\BSokolow\RAPORTY\2026.07.01 - Cykliczny i kierownictwo\"/>
    </mc:Choice>
  </mc:AlternateContent>
  <xr:revisionPtr revIDLastSave="0" documentId="8_{CDC7C4ED-8619-4C33-AA5C-FC3AD8334930}" xr6:coauthVersionLast="47" xr6:coauthVersionMax="47" xr10:uidLastSave="{00000000-0000-0000-0000-000000000000}"/>
  <bookViews>
    <workbookView xWindow="-120" yWindow="-120" windowWidth="25440" windowHeight="15270" xr2:uid="{64DDB6BC-D6F4-49E7-98D5-B5DC7856379D}"/>
  </bookViews>
  <sheets>
    <sheet name="ME" sheetId="1" r:id="rId1"/>
    <sheet name="ME skrót" sheetId="2" r:id="rId2"/>
  </sheets>
  <definedNames>
    <definedName name="dataEnd">#REF!</definedName>
    <definedName name="dataKropki">#REF!</definedName>
    <definedName name="DataRap">#REF!</definedName>
    <definedName name="_xlnm.Print_Area" localSheetId="0">ME!$A$1:$H$35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0" i="2" l="1"/>
  <c r="E9" i="2"/>
  <c r="C9" i="2"/>
  <c r="F8" i="2"/>
  <c r="F6" i="2"/>
  <c r="F11" i="2"/>
  <c r="F9" i="2"/>
  <c r="F7" i="2"/>
  <c r="F5" i="2"/>
  <c r="F4" i="2"/>
  <c r="F3" i="2"/>
  <c r="D6" i="2" l="1"/>
  <c r="D8" i="2"/>
  <c r="D22" i="1"/>
  <c r="D23" i="1"/>
  <c r="D5" i="2"/>
  <c r="D4" i="2"/>
  <c r="D15" i="1"/>
  <c r="D14" i="1"/>
  <c r="D3" i="2"/>
  <c r="D6" i="1"/>
  <c r="D7" i="1"/>
  <c r="D29" i="1"/>
  <c r="D7" i="2"/>
  <c r="D28" i="1"/>
  <c r="G32" i="1"/>
  <c r="G9" i="2" s="1"/>
  <c r="G19" i="1" l="1"/>
  <c r="G17" i="1"/>
  <c r="E33" i="1"/>
  <c r="G30" i="1"/>
  <c r="E5" i="2"/>
  <c r="G10" i="1"/>
  <c r="E3" i="2"/>
  <c r="G8" i="1"/>
  <c r="G31" i="1"/>
  <c r="E8" i="2"/>
  <c r="G16" i="1"/>
  <c r="G24" i="1"/>
  <c r="G25" i="1"/>
  <c r="E6" i="2"/>
  <c r="G11" i="1"/>
  <c r="G9" i="1"/>
  <c r="E4" i="2"/>
  <c r="G18" i="1"/>
  <c r="E7" i="2"/>
  <c r="C6" i="2" l="1"/>
  <c r="G21" i="1"/>
  <c r="G6" i="2" s="1"/>
  <c r="C8" i="2"/>
  <c r="G27" i="1"/>
  <c r="G8" i="2" s="1"/>
  <c r="C5" i="2"/>
  <c r="C22" i="1"/>
  <c r="G20" i="1"/>
  <c r="G5" i="2" s="1"/>
  <c r="G26" i="1"/>
  <c r="G7" i="2" s="1"/>
  <c r="C28" i="1"/>
  <c r="C7" i="2"/>
  <c r="C14" i="1"/>
  <c r="G12" i="1"/>
  <c r="G5" i="1"/>
  <c r="G4" i="2" s="1"/>
  <c r="C4" i="2"/>
  <c r="C3" i="2"/>
  <c r="C6" i="1"/>
  <c r="G4" i="1"/>
  <c r="G3" i="2" s="1"/>
  <c r="E34" i="1"/>
  <c r="E11" i="2" s="1"/>
  <c r="E35" i="1"/>
  <c r="E10" i="2"/>
  <c r="C33" i="1"/>
  <c r="G13" i="1"/>
  <c r="C10" i="2" l="1"/>
  <c r="C34" i="1"/>
  <c r="C11" i="2" s="1"/>
  <c r="G33" i="1"/>
  <c r="C35" i="1"/>
  <c r="G6" i="1"/>
  <c r="C7" i="1"/>
  <c r="G7" i="1" s="1"/>
  <c r="C15" i="1"/>
  <c r="G15" i="1" s="1"/>
  <c r="G14" i="1"/>
  <c r="G22" i="1"/>
  <c r="C23" i="1"/>
  <c r="G23" i="1" s="1"/>
  <c r="C29" i="1"/>
  <c r="G29" i="1" s="1"/>
  <c r="G28" i="1"/>
  <c r="G35" i="1" l="1"/>
  <c r="G10" i="2"/>
  <c r="G34" i="1"/>
  <c r="G11" i="2" s="1"/>
</calcChain>
</file>

<file path=xl/sharedStrings.xml><?xml version="1.0" encoding="utf-8"?>
<sst xmlns="http://schemas.openxmlformats.org/spreadsheetml/2006/main" count="98" uniqueCount="47">
  <si>
    <t>Tytuł pozycji</t>
  </si>
  <si>
    <t xml:space="preserve">Osoby fizyczne </t>
  </si>
  <si>
    <t>w tym KDR</t>
  </si>
  <si>
    <t>Przedsiębiorcy 
i podmioty inne niż osoby fizyczne</t>
  </si>
  <si>
    <t>Ścieżka bankowa (leasing)</t>
  </si>
  <si>
    <t>RAZEM MÓJ ELEKTRYK</t>
  </si>
  <si>
    <t>OPIS</t>
  </si>
  <si>
    <t>Złożone</t>
  </si>
  <si>
    <t>Liczba złożonych wniosków [szt.]</t>
  </si>
  <si>
    <t xml:space="preserve">tylko przyjęte w funduszu bez wycofoanych i zastąpionych z odrzuconymi i w trakcie odrzucenia. NIE zawiera żadnych statusów roboczych itp. które widnieją w GWD i mogą dawać nieprawdziwy wynik.
</t>
  </si>
  <si>
    <t>Kwota wnioskowanego dofinansowania [PLN]</t>
  </si>
  <si>
    <t>Liczba pojazdów we wnioskach [szt.]</t>
  </si>
  <si>
    <r>
      <t>·</t>
    </r>
    <r>
      <rPr>
        <sz val="7"/>
        <rFont val="Calibri"/>
        <family val="2"/>
        <charset val="238"/>
        <scheme val="minor"/>
      </rPr>
      <t xml:space="preserve">         </t>
    </r>
    <r>
      <rPr>
        <sz val="10"/>
        <rFont val="Calibri"/>
        <family val="2"/>
        <charset val="238"/>
        <scheme val="minor"/>
      </rPr>
      <t>M1 [szt.]</t>
    </r>
  </si>
  <si>
    <r>
      <t>·</t>
    </r>
    <r>
      <rPr>
        <sz val="7"/>
        <rFont val="Calibri"/>
        <family val="2"/>
        <charset val="238"/>
        <scheme val="minor"/>
      </rPr>
      <t xml:space="preserve">         </t>
    </r>
    <r>
      <rPr>
        <sz val="10"/>
        <rFont val="Calibri"/>
        <family val="2"/>
        <charset val="238"/>
        <scheme val="minor"/>
      </rPr>
      <t>N1 [szt.]</t>
    </r>
  </si>
  <si>
    <r>
      <t>·</t>
    </r>
    <r>
      <rPr>
        <sz val="7"/>
        <rFont val="Calibri"/>
        <family val="2"/>
        <charset val="238"/>
        <scheme val="minor"/>
      </rPr>
      <t xml:space="preserve">         </t>
    </r>
    <r>
      <rPr>
        <sz val="10"/>
        <rFont val="Calibri"/>
        <family val="2"/>
        <charset val="238"/>
        <scheme val="minor"/>
      </rPr>
      <t>L1e – L7e [szt.]</t>
    </r>
  </si>
  <si>
    <t>Odrzucone</t>
  </si>
  <si>
    <t>Liczba odrzuconych wniosków [szt.]</t>
  </si>
  <si>
    <t>Wartość i liczba wniosków odrzuconych w NFOŚiGW</t>
  </si>
  <si>
    <t>Kwota odrzuconych wniosków [PLN]</t>
  </si>
  <si>
    <t>Złożone (bez odrzuconych)</t>
  </si>
  <si>
    <t>Liczba złożonych wniosków  bez odrzuconych [szt.]</t>
  </si>
  <si>
    <t>w ME1 i ME2 bez odrzuconych i bez będących na ścieżce do odrzucenia (procedowanie decyzji negatywnej)</t>
  </si>
  <si>
    <t>Kwota wnioskowanego dofinansowania bez odrzuconych [PLN]</t>
  </si>
  <si>
    <t>Liczba pojazdów we wnioskach bez odrzuconych [szt.]</t>
  </si>
  <si>
    <t>W tym uzupełniane</t>
  </si>
  <si>
    <t>Liczba wniosków w trakcie uzupełnienia [szt.]</t>
  </si>
  <si>
    <t>Kwota wniosków w trakcie uzupełnienia [PLN]</t>
  </si>
  <si>
    <t>Zatwierdzone</t>
  </si>
  <si>
    <t>Liczba wniosków zatwierdzonych [szt.]</t>
  </si>
  <si>
    <r>
      <t xml:space="preserve">w ME1 są to wnioski </t>
    </r>
    <r>
      <rPr>
        <b/>
        <sz val="11"/>
        <rFont val="Calibri"/>
        <family val="2"/>
        <charset val="238"/>
        <scheme val="minor"/>
      </rPr>
      <t>od</t>
    </r>
    <r>
      <rPr>
        <sz val="11"/>
        <rFont val="Calibri"/>
        <family val="2"/>
        <charset val="238"/>
        <scheme val="minor"/>
      </rPr>
      <t xml:space="preserve"> etapu zatwierdzenia wniosku ( czyli obejmują wnioski pozytywnie ocenione, skierowane do wypłaty, wypłacone, w trakcie rozliczenia trwałości, z zatwierdzonym okresem trwałosci ), w ME2 będą to też wnioski na etapie negocjacji</t>
    </r>
  </si>
  <si>
    <t>Kwota wniosków zatwierdzonych [PLN]</t>
  </si>
  <si>
    <t>Liczba pojazdów w zatwierdzoncyh wnioskach [szt.]</t>
  </si>
  <si>
    <t>Wypłacone</t>
  </si>
  <si>
    <t xml:space="preserve">Liczba wniosków wypłaconych [szt.]
</t>
  </si>
  <si>
    <t xml:space="preserve">w przypadku leasingu jest to kwota środków przekazana z NFOŚiGW do BOŚ na podstawie wystąpień przedstawiająch zawarte umowy leasingu korzystające z dotacji </t>
  </si>
  <si>
    <t xml:space="preserve">Kwota dofinansowania wypłacona [PLN]
</t>
  </si>
  <si>
    <t>Liczba pojazdów w wypłaconych wnioskach [szt.]</t>
  </si>
  <si>
    <t>ALOKACJA NABORU [PLN]</t>
  </si>
  <si>
    <t>Zostało alokacji [PLN]</t>
  </si>
  <si>
    <t>Wartości alokacji, która pozostała do dyspozycji opiera się na założenia:
- w ME1 i ME2 jest przyjęte założenie, że wszystkie wnioski w obiegu (bez odrzuconych) zostaną zatwierdzone pozytywnie i wypłacone. 
- ścieżce leasingowej założeniu, że wszystkie złożone do NF wnioski przekształcą się w umowę FL z wnioskodawcą i zostaną wypłacone. Dlatego też w leasingu alokacja jest pomniejszana o sume wystąpień BOŚ do NFOŚiGW oraz wartość ta jest powiększona o zwroty ze ścieżki leasingowej, które zostały dokonane na rachnek NFOŚiGW.</t>
  </si>
  <si>
    <t>Zostało alokacji [%]</t>
  </si>
  <si>
    <t>Poziom wykorzystania alokacji [%]</t>
  </si>
  <si>
    <t>Liczba wniosków wypłaconych [szt.]
W ścieżce leasingowej dotyczy liczby pojazdów we wnioskach pozytywnie rozpatrzonych z uwzględnieniem zwrotów.</t>
  </si>
  <si>
    <t>Kwota dofinansowania wypłacona [PLN]
W ścieżce leasingowej dotyczy wartości pojazdów we wnioskach pozytywnie rozpatrzonych z uwzględnieniem zwrotów.</t>
  </si>
  <si>
    <t>ND</t>
  </si>
  <si>
    <t xml:space="preserve">STAN DANYCH NA 01.07.2026 dane z 01.07.2026 rano 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</si>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</sst>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zł&quot;;[Red]\-#,##0.00\ &quot;zł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126">
    <xf numFmtId="0" fontId="0" fillId="0" borderId="0" xfId="0"/>
    <xf numFmtId="0" fontId="0" fillId="2" borderId="1" xfId="0" applyFill="1" applyBorder="1"/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0" fillId="2" borderId="0" xfId="0" applyFill="1"/>
    <xf numFmtId="0" fontId="0" fillId="2" borderId="5" xfId="0" applyFill="1" applyBorder="1"/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3" fillId="0" borderId="12" xfId="0" applyFont="1" applyBorder="1" applyAlignment="1">
      <alignment horizontal="left" vertical="center" wrapText="1"/>
    </xf>
    <xf numFmtId="3" fontId="0" fillId="0" borderId="12" xfId="0" applyNumberFormat="1" applyBorder="1" applyAlignment="1">
      <alignment horizontal="right" vertical="center" wrapText="1"/>
    </xf>
    <xf numFmtId="3" fontId="3" fillId="0" borderId="12" xfId="0" applyNumberFormat="1" applyFont="1" applyBorder="1" applyAlignment="1">
      <alignment horizontal="right" vertical="center" wrapText="1"/>
    </xf>
    <xf numFmtId="3" fontId="0" fillId="2" borderId="12" xfId="0" applyNumberFormat="1" applyFill="1" applyBorder="1" applyAlignment="1">
      <alignment horizontal="right" vertical="center" wrapText="1"/>
    </xf>
    <xf numFmtId="3" fontId="2" fillId="0" borderId="12" xfId="0" applyNumberFormat="1" applyFont="1" applyBorder="1" applyAlignment="1">
      <alignment horizontal="right" vertical="center" wrapText="1"/>
    </xf>
    <xf numFmtId="0" fontId="3" fillId="2" borderId="13" xfId="0" applyFont="1" applyFill="1" applyBorder="1" applyAlignment="1">
      <alignment vertical="top" wrapText="1"/>
    </xf>
    <xf numFmtId="0" fontId="0" fillId="2" borderId="5" xfId="0" applyFill="1" applyBorder="1" applyAlignment="1">
      <alignment horizontal="left" vertical="center"/>
    </xf>
    <xf numFmtId="0" fontId="3" fillId="0" borderId="14" xfId="0" applyFont="1" applyBorder="1" applyAlignment="1">
      <alignment horizontal="left" vertical="center" wrapText="1"/>
    </xf>
    <xf numFmtId="3" fontId="0" fillId="0" borderId="15" xfId="0" applyNumberFormat="1" applyBorder="1" applyAlignment="1">
      <alignment horizontal="right" vertical="center" wrapText="1"/>
    </xf>
    <xf numFmtId="3" fontId="3" fillId="0" borderId="15" xfId="0" applyNumberFormat="1" applyFont="1" applyBorder="1" applyAlignment="1">
      <alignment horizontal="right" vertical="center" wrapText="1"/>
    </xf>
    <xf numFmtId="3" fontId="3" fillId="2" borderId="15" xfId="0" applyNumberFormat="1" applyFont="1" applyFill="1" applyBorder="1" applyAlignment="1">
      <alignment horizontal="right" vertical="center" wrapText="1"/>
    </xf>
    <xf numFmtId="3" fontId="2" fillId="0" borderId="14" xfId="0" applyNumberFormat="1" applyFont="1" applyBorder="1" applyAlignment="1">
      <alignment horizontal="right" vertical="center" wrapText="1"/>
    </xf>
    <xf numFmtId="0" fontId="3" fillId="2" borderId="16" xfId="0" applyFont="1" applyFill="1" applyBorder="1" applyAlignment="1">
      <alignment vertical="top" wrapText="1"/>
    </xf>
    <xf numFmtId="0" fontId="4" fillId="2" borderId="5" xfId="2" applyFill="1" applyBorder="1" applyAlignment="1">
      <alignment horizontal="left" vertical="top"/>
    </xf>
    <xf numFmtId="3" fontId="0" fillId="0" borderId="14" xfId="0" applyNumberFormat="1" applyBorder="1" applyAlignment="1">
      <alignment horizontal="right" vertical="center" wrapText="1"/>
    </xf>
    <xf numFmtId="3" fontId="3" fillId="0" borderId="14" xfId="0" applyNumberFormat="1" applyFont="1" applyBorder="1" applyAlignment="1">
      <alignment horizontal="right" vertical="center" wrapText="1"/>
    </xf>
    <xf numFmtId="3" fontId="0" fillId="2" borderId="14" xfId="0" applyNumberFormat="1" applyFill="1" applyBorder="1" applyAlignment="1">
      <alignment horizontal="right" vertical="center" wrapText="1"/>
    </xf>
    <xf numFmtId="0" fontId="5" fillId="0" borderId="14" xfId="0" applyFont="1" applyBorder="1" applyAlignment="1">
      <alignment horizontal="left" vertical="center"/>
    </xf>
    <xf numFmtId="0" fontId="0" fillId="0" borderId="17" xfId="0" applyBorder="1" applyAlignment="1">
      <alignment horizontal="right" vertical="center" wrapText="1"/>
    </xf>
    <xf numFmtId="0" fontId="3" fillId="0" borderId="17" xfId="0" applyFont="1" applyBorder="1" applyAlignment="1">
      <alignment horizontal="right" vertical="center" wrapText="1"/>
    </xf>
    <xf numFmtId="0" fontId="4" fillId="2" borderId="18" xfId="2" applyFill="1" applyBorder="1" applyAlignment="1">
      <alignment horizontal="left" vertical="top"/>
    </xf>
    <xf numFmtId="0" fontId="5" fillId="0" borderId="19" xfId="0" applyFont="1" applyBorder="1" applyAlignment="1">
      <alignment horizontal="left" vertical="center"/>
    </xf>
    <xf numFmtId="0" fontId="0" fillId="0" borderId="20" xfId="0" applyBorder="1" applyAlignment="1">
      <alignment horizontal="right" vertical="center" wrapText="1"/>
    </xf>
    <xf numFmtId="0" fontId="7" fillId="0" borderId="20" xfId="0" applyFont="1" applyBorder="1" applyAlignment="1">
      <alignment horizontal="right" vertical="center" wrapText="1"/>
    </xf>
    <xf numFmtId="3" fontId="0" fillId="0" borderId="19" xfId="0" applyNumberFormat="1" applyBorder="1" applyAlignment="1">
      <alignment horizontal="right" vertical="center" wrapText="1"/>
    </xf>
    <xf numFmtId="3" fontId="0" fillId="2" borderId="19" xfId="0" applyNumberFormat="1" applyFill="1" applyBorder="1" applyAlignment="1">
      <alignment horizontal="right" vertical="center" wrapText="1"/>
    </xf>
    <xf numFmtId="3" fontId="2" fillId="0" borderId="19" xfId="0" applyNumberFormat="1" applyFont="1" applyBorder="1" applyAlignment="1">
      <alignment horizontal="right" vertical="center" wrapText="1"/>
    </xf>
    <xf numFmtId="0" fontId="3" fillId="2" borderId="21" xfId="0" applyFont="1" applyFill="1" applyBorder="1" applyAlignment="1">
      <alignment vertical="top" wrapText="1"/>
    </xf>
    <xf numFmtId="0" fontId="4" fillId="0" borderId="22" xfId="2" applyBorder="1" applyAlignment="1">
      <alignment horizontal="left" vertical="center"/>
    </xf>
    <xf numFmtId="0" fontId="3" fillId="0" borderId="23" xfId="0" applyFont="1" applyBorder="1" applyAlignment="1">
      <alignment horizontal="left" vertical="center" wrapText="1"/>
    </xf>
    <xf numFmtId="0" fontId="0" fillId="0" borderId="24" xfId="0" applyBorder="1" applyAlignment="1">
      <alignment horizontal="right" vertical="center" wrapText="1"/>
    </xf>
    <xf numFmtId="0" fontId="3" fillId="0" borderId="24" xfId="0" applyFont="1" applyBorder="1" applyAlignment="1">
      <alignment horizontal="right" vertical="center" wrapText="1"/>
    </xf>
    <xf numFmtId="3" fontId="0" fillId="0" borderId="24" xfId="0" applyNumberFormat="1" applyBorder="1" applyAlignment="1">
      <alignment horizontal="right" vertical="center" wrapText="1"/>
    </xf>
    <xf numFmtId="4" fontId="0" fillId="2" borderId="12" xfId="0" applyNumberFormat="1" applyFill="1" applyBorder="1" applyAlignment="1">
      <alignment horizontal="right" vertical="center" wrapText="1"/>
    </xf>
    <xf numFmtId="3" fontId="2" fillId="0" borderId="24" xfId="0" applyNumberFormat="1" applyFont="1" applyBorder="1" applyAlignment="1">
      <alignment horizontal="right" vertical="center" wrapText="1"/>
    </xf>
    <xf numFmtId="0" fontId="3" fillId="2" borderId="13" xfId="0" quotePrefix="1" applyFont="1" applyFill="1" applyBorder="1" applyAlignment="1">
      <alignment vertical="center" wrapText="1"/>
    </xf>
    <xf numFmtId="0" fontId="4" fillId="2" borderId="25" xfId="2" applyFill="1" applyBorder="1" applyAlignment="1">
      <alignment horizontal="left" vertical="center"/>
    </xf>
    <xf numFmtId="0" fontId="3" fillId="0" borderId="26" xfId="0" applyFont="1" applyBorder="1" applyAlignment="1">
      <alignment horizontal="left" vertical="center" wrapText="1"/>
    </xf>
    <xf numFmtId="4" fontId="0" fillId="0" borderId="19" xfId="0" applyNumberFormat="1" applyBorder="1" applyAlignment="1">
      <alignment horizontal="right" vertical="center" wrapText="1"/>
    </xf>
    <xf numFmtId="4" fontId="3" fillId="0" borderId="19" xfId="0" applyNumberFormat="1" applyFont="1" applyBorder="1" applyAlignment="1">
      <alignment horizontal="right" vertical="center" wrapText="1"/>
    </xf>
    <xf numFmtId="4" fontId="0" fillId="2" borderId="19" xfId="0" applyNumberFormat="1" applyFill="1" applyBorder="1" applyAlignment="1">
      <alignment horizontal="right" vertical="center" wrapText="1"/>
    </xf>
    <xf numFmtId="0" fontId="3" fillId="2" borderId="21" xfId="0" quotePrefix="1" applyFont="1" applyFill="1" applyBorder="1" applyAlignment="1">
      <alignment vertical="center" wrapText="1"/>
    </xf>
    <xf numFmtId="0" fontId="4" fillId="0" borderId="1" xfId="2" applyBorder="1" applyAlignment="1">
      <alignment horizontal="left" vertical="center"/>
    </xf>
    <xf numFmtId="0" fontId="3" fillId="2" borderId="13" xfId="0" quotePrefix="1" applyFont="1" applyFill="1" applyBorder="1" applyAlignment="1">
      <alignment vertical="top" wrapText="1"/>
    </xf>
    <xf numFmtId="0" fontId="4" fillId="2" borderId="5" xfId="2" applyFill="1" applyBorder="1" applyAlignment="1">
      <alignment horizontal="left" vertical="center"/>
    </xf>
    <xf numFmtId="0" fontId="3" fillId="2" borderId="16" xfId="0" quotePrefix="1" applyFont="1" applyFill="1" applyBorder="1" applyAlignment="1">
      <alignment vertical="top" wrapText="1"/>
    </xf>
    <xf numFmtId="3" fontId="0" fillId="0" borderId="9" xfId="0" applyNumberFormat="1" applyBorder="1" applyAlignment="1">
      <alignment horizontal="right" vertical="center" wrapText="1"/>
    </xf>
    <xf numFmtId="3" fontId="3" fillId="0" borderId="9" xfId="0" applyNumberFormat="1" applyFont="1" applyBorder="1" applyAlignment="1">
      <alignment horizontal="right" vertical="center" wrapText="1"/>
    </xf>
    <xf numFmtId="0" fontId="7" fillId="0" borderId="17" xfId="0" applyFont="1" applyBorder="1" applyAlignment="1">
      <alignment horizontal="right" vertical="center" wrapText="1"/>
    </xf>
    <xf numFmtId="0" fontId="3" fillId="2" borderId="21" xfId="0" quotePrefix="1" applyFont="1" applyFill="1" applyBorder="1" applyAlignment="1">
      <alignment vertical="top" wrapText="1"/>
    </xf>
    <xf numFmtId="0" fontId="5" fillId="0" borderId="27" xfId="0" applyFont="1" applyBorder="1" applyAlignment="1">
      <alignment horizontal="left" vertical="center"/>
    </xf>
    <xf numFmtId="3" fontId="3" fillId="2" borderId="24" xfId="0" applyNumberFormat="1" applyFont="1" applyFill="1" applyBorder="1" applyAlignment="1">
      <alignment horizontal="right" vertical="center" wrapText="1"/>
    </xf>
    <xf numFmtId="0" fontId="8" fillId="0" borderId="24" xfId="0" applyFont="1" applyBorder="1" applyAlignment="1">
      <alignment horizontal="right" vertical="center" wrapText="1"/>
    </xf>
    <xf numFmtId="0" fontId="3" fillId="2" borderId="13" xfId="0" quotePrefix="1" applyFont="1" applyFill="1" applyBorder="1" applyAlignment="1">
      <alignment horizontal="left" vertical="top" wrapText="1"/>
    </xf>
    <xf numFmtId="0" fontId="5" fillId="0" borderId="26" xfId="0" applyFont="1" applyBorder="1" applyAlignment="1">
      <alignment horizontal="left" vertical="center"/>
    </xf>
    <xf numFmtId="3" fontId="3" fillId="2" borderId="19" xfId="0" applyNumberFormat="1" applyFont="1" applyFill="1" applyBorder="1" applyAlignment="1">
      <alignment horizontal="right" vertical="center" wrapText="1"/>
    </xf>
    <xf numFmtId="0" fontId="3" fillId="0" borderId="21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center"/>
    </xf>
    <xf numFmtId="0" fontId="3" fillId="0" borderId="28" xfId="0" applyFont="1" applyBorder="1" applyAlignment="1">
      <alignment horizontal="left" vertical="center" wrapText="1"/>
    </xf>
    <xf numFmtId="3" fontId="3" fillId="2" borderId="14" xfId="0" applyNumberFormat="1" applyFont="1" applyFill="1" applyBorder="1" applyAlignment="1">
      <alignment horizontal="right" vertical="center" wrapText="1"/>
    </xf>
    <xf numFmtId="0" fontId="0" fillId="0" borderId="14" xfId="0" applyBorder="1" applyAlignment="1">
      <alignment horizontal="right" vertical="center" wrapText="1"/>
    </xf>
    <xf numFmtId="0" fontId="5" fillId="0" borderId="28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0" fillId="0" borderId="29" xfId="0" applyBorder="1" applyAlignment="1">
      <alignment horizontal="right" vertical="center" wrapText="1"/>
    </xf>
    <xf numFmtId="0" fontId="7" fillId="0" borderId="29" xfId="0" applyFont="1" applyBorder="1" applyAlignment="1">
      <alignment horizontal="right" vertical="center" wrapText="1"/>
    </xf>
    <xf numFmtId="3" fontId="0" fillId="2" borderId="9" xfId="0" applyNumberFormat="1" applyFill="1" applyBorder="1" applyAlignment="1">
      <alignment horizontal="right" vertical="center" wrapText="1"/>
    </xf>
    <xf numFmtId="3" fontId="2" fillId="0" borderId="9" xfId="0" applyNumberFormat="1" applyFont="1" applyBorder="1" applyAlignment="1">
      <alignment horizontal="right" vertical="center" wrapText="1"/>
    </xf>
    <xf numFmtId="0" fontId="4" fillId="2" borderId="1" xfId="2" applyFill="1" applyBorder="1" applyAlignment="1">
      <alignment horizontal="left" vertical="center"/>
    </xf>
    <xf numFmtId="3" fontId="3" fillId="2" borderId="12" xfId="0" applyNumberFormat="1" applyFont="1" applyFill="1" applyBorder="1" applyAlignment="1">
      <alignment horizontal="right" vertical="center" wrapText="1"/>
    </xf>
    <xf numFmtId="3" fontId="8" fillId="0" borderId="12" xfId="0" applyNumberFormat="1" applyFont="1" applyBorder="1" applyAlignment="1">
      <alignment horizontal="right" vertical="center" wrapText="1"/>
    </xf>
    <xf numFmtId="0" fontId="3" fillId="2" borderId="30" xfId="0" applyFont="1" applyFill="1" applyBorder="1" applyAlignment="1">
      <alignment vertical="center" wrapText="1"/>
    </xf>
    <xf numFmtId="0" fontId="4" fillId="0" borderId="5" xfId="2" applyBorder="1" applyAlignment="1">
      <alignment horizontal="left" vertical="center"/>
    </xf>
    <xf numFmtId="4" fontId="0" fillId="0" borderId="14" xfId="0" applyNumberFormat="1" applyBorder="1" applyAlignment="1">
      <alignment horizontal="right" vertical="center" wrapText="1"/>
    </xf>
    <xf numFmtId="4" fontId="3" fillId="0" borderId="14" xfId="0" applyNumberFormat="1" applyFont="1" applyBorder="1" applyAlignment="1">
      <alignment horizontal="right" vertical="center" wrapText="1"/>
    </xf>
    <xf numFmtId="4" fontId="0" fillId="2" borderId="14" xfId="0" applyNumberFormat="1" applyFill="1" applyBorder="1" applyAlignment="1">
      <alignment horizontal="right" vertical="center" wrapText="1"/>
    </xf>
    <xf numFmtId="0" fontId="3" fillId="0" borderId="31" xfId="0" applyFont="1" applyBorder="1" applyAlignment="1">
      <alignment vertical="center" wrapText="1"/>
    </xf>
    <xf numFmtId="0" fontId="3" fillId="2" borderId="31" xfId="0" applyFont="1" applyFill="1" applyBorder="1" applyAlignment="1">
      <alignment vertical="center" wrapText="1"/>
    </xf>
    <xf numFmtId="0" fontId="5" fillId="0" borderId="9" xfId="0" applyFont="1" applyBorder="1" applyAlignment="1">
      <alignment horizontal="left" vertical="center"/>
    </xf>
    <xf numFmtId="0" fontId="0" fillId="2" borderId="22" xfId="0" applyFill="1" applyBorder="1"/>
    <xf numFmtId="0" fontId="9" fillId="0" borderId="23" xfId="0" applyFont="1" applyBorder="1" applyAlignment="1">
      <alignment horizontal="left" vertical="center" wrapText="1"/>
    </xf>
    <xf numFmtId="3" fontId="10" fillId="0" borderId="12" xfId="0" applyNumberFormat="1" applyFont="1" applyBorder="1" applyAlignment="1">
      <alignment vertical="center"/>
    </xf>
    <xf numFmtId="0" fontId="7" fillId="0" borderId="32" xfId="0" applyFont="1" applyBorder="1" applyAlignment="1">
      <alignment horizontal="right" vertical="center" wrapText="1"/>
    </xf>
    <xf numFmtId="3" fontId="10" fillId="2" borderId="12" xfId="0" applyNumberFormat="1" applyFont="1" applyFill="1" applyBorder="1" applyAlignment="1">
      <alignment vertical="center"/>
    </xf>
    <xf numFmtId="3" fontId="11" fillId="0" borderId="12" xfId="0" applyNumberFormat="1" applyFont="1" applyBorder="1" applyAlignment="1">
      <alignment vertical="center"/>
    </xf>
    <xf numFmtId="0" fontId="5" fillId="2" borderId="13" xfId="0" applyFont="1" applyFill="1" applyBorder="1" applyAlignment="1">
      <alignment vertical="center" wrapText="1"/>
    </xf>
    <xf numFmtId="0" fontId="0" fillId="2" borderId="33" xfId="0" applyFill="1" applyBorder="1"/>
    <xf numFmtId="4" fontId="0" fillId="0" borderId="14" xfId="0" applyNumberFormat="1" applyBorder="1" applyAlignment="1">
      <alignment vertical="center"/>
    </xf>
    <xf numFmtId="4" fontId="0" fillId="2" borderId="14" xfId="0" applyNumberFormat="1" applyFill="1" applyBorder="1" applyAlignment="1">
      <alignment vertical="center"/>
    </xf>
    <xf numFmtId="3" fontId="2" fillId="0" borderId="14" xfId="0" applyNumberFormat="1" applyFont="1" applyBorder="1" applyAlignment="1">
      <alignment vertical="center"/>
    </xf>
    <xf numFmtId="0" fontId="5" fillId="2" borderId="16" xfId="0" applyFont="1" applyFill="1" applyBorder="1" applyAlignment="1">
      <alignment vertical="center" wrapText="1"/>
    </xf>
    <xf numFmtId="8" fontId="0" fillId="2" borderId="33" xfId="0" applyNumberFormat="1" applyFill="1" applyBorder="1"/>
    <xf numFmtId="9" fontId="0" fillId="0" borderId="14" xfId="1" applyFont="1" applyFill="1" applyBorder="1" applyAlignment="1">
      <alignment vertical="center"/>
    </xf>
    <xf numFmtId="9" fontId="2" fillId="0" borderId="14" xfId="1" applyFont="1" applyFill="1" applyBorder="1" applyAlignment="1">
      <alignment vertical="center"/>
    </xf>
    <xf numFmtId="0" fontId="0" fillId="2" borderId="25" xfId="0" applyFill="1" applyBorder="1"/>
    <xf numFmtId="9" fontId="0" fillId="0" borderId="19" xfId="1" applyFont="1" applyFill="1" applyBorder="1" applyAlignment="1">
      <alignment vertical="center"/>
    </xf>
    <xf numFmtId="9" fontId="2" fillId="0" borderId="19" xfId="1" applyFont="1" applyFill="1" applyBorder="1" applyAlignment="1">
      <alignment vertical="center"/>
    </xf>
    <xf numFmtId="0" fontId="5" fillId="2" borderId="21" xfId="0" applyFont="1" applyFill="1" applyBorder="1" applyAlignment="1">
      <alignment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/>
    </xf>
    <xf numFmtId="0" fontId="0" fillId="2" borderId="14" xfId="0" applyFill="1" applyBorder="1" applyAlignment="1">
      <alignment horizontal="left" vertical="center" wrapText="1"/>
    </xf>
    <xf numFmtId="3" fontId="2" fillId="2" borderId="14" xfId="0" applyNumberFormat="1" applyFont="1" applyFill="1" applyBorder="1" applyAlignment="1">
      <alignment horizontal="right" vertical="center" wrapText="1"/>
    </xf>
    <xf numFmtId="0" fontId="3" fillId="2" borderId="14" xfId="0" applyFont="1" applyFill="1" applyBorder="1" applyAlignment="1">
      <alignment horizontal="left" vertical="center" wrapText="1"/>
    </xf>
    <xf numFmtId="3" fontId="8" fillId="2" borderId="14" xfId="0" applyNumberFormat="1" applyFont="1" applyFill="1" applyBorder="1" applyAlignment="1">
      <alignment horizontal="right" vertical="center" wrapText="1"/>
    </xf>
    <xf numFmtId="0" fontId="10" fillId="2" borderId="15" xfId="0" applyFont="1" applyFill="1" applyBorder="1" applyAlignment="1">
      <alignment horizontal="left" vertical="center" wrapText="1"/>
    </xf>
    <xf numFmtId="3" fontId="0" fillId="2" borderId="14" xfId="0" applyNumberFormat="1" applyFill="1" applyBorder="1" applyAlignment="1">
      <alignment vertical="center"/>
    </xf>
    <xf numFmtId="3" fontId="0" fillId="2" borderId="14" xfId="0" applyNumberFormat="1" applyFill="1" applyBorder="1" applyAlignment="1">
      <alignment horizontal="right" vertical="center"/>
    </xf>
    <xf numFmtId="3" fontId="2" fillId="2" borderId="14" xfId="0" applyNumberFormat="1" applyFont="1" applyFill="1" applyBorder="1" applyAlignment="1">
      <alignment vertical="center"/>
    </xf>
    <xf numFmtId="9" fontId="0" fillId="2" borderId="14" xfId="1" applyFont="1" applyFill="1" applyBorder="1" applyAlignment="1">
      <alignment horizontal="right" vertical="center"/>
    </xf>
  </cellXfs>
  <cellStyles count="3">
    <cellStyle name="Normalny" xfId="0" builtinId="0"/>
    <cellStyle name="Normalny 2" xfId="2" xr:uid="{688B0B95-D1EC-4DFD-A7B6-5D089CB1309C}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11281-CBBC-41A6-95EC-36C23E79CDA7}">
  <dimension ref="A1:H35"/>
  <sheetViews>
    <sheetView tabSelected="1" topLeftCell="A12" workbookViewId="0">
      <selection activeCell="C19" sqref="C19"/>
    </sheetView>
  </sheetViews>
  <sheetFormatPr defaultRowHeight="15" x14ac:dyDescent="0.25"/>
  <cols>
    <col min="1" max="1" width="25.28515625" style="5" bestFit="1" customWidth="1"/>
    <col min="2" max="2" width="58.7109375" style="5" customWidth="1"/>
    <col min="3" max="3" width="20.42578125" style="5" customWidth="1"/>
    <col min="4" max="4" width="17.42578125" style="5" customWidth="1"/>
    <col min="5" max="7" width="22" style="5" bestFit="1" customWidth="1"/>
    <col min="8" max="8" width="65.28515625" style="5" customWidth="1"/>
    <col min="9" max="16384" width="9.140625" style="5"/>
  </cols>
  <sheetData>
    <row r="1" spans="1:8" x14ac:dyDescent="0.25">
      <c r="A1" s="1"/>
      <c r="B1" s="2" t="s">
        <v>45</v>
      </c>
      <c r="C1" s="3"/>
      <c r="D1" s="3"/>
      <c r="E1" s="3"/>
      <c r="F1" s="3"/>
      <c r="G1" s="3"/>
      <c r="H1" s="4"/>
    </row>
    <row r="2" spans="1:8" ht="15" customHeight="1" x14ac:dyDescent="0.25">
      <c r="A2" s="6"/>
      <c r="B2" s="7" t="s">
        <v>0</v>
      </c>
      <c r="C2" s="8" t="s">
        <v>1</v>
      </c>
      <c r="D2" s="9"/>
      <c r="E2" s="10"/>
      <c r="F2" s="10"/>
      <c r="G2" s="11"/>
      <c r="H2" s="12"/>
    </row>
    <row r="3" spans="1:8" ht="45.75" thickBot="1" x14ac:dyDescent="0.3">
      <c r="A3" s="6"/>
      <c r="B3" s="13"/>
      <c r="C3" s="10" t="s">
        <v>1</v>
      </c>
      <c r="D3" s="10" t="s">
        <v>2</v>
      </c>
      <c r="E3" s="10" t="s">
        <v>3</v>
      </c>
      <c r="F3" s="14" t="s">
        <v>4</v>
      </c>
      <c r="G3" s="11" t="s">
        <v>5</v>
      </c>
      <c r="H3" s="12" t="s">
        <v>6</v>
      </c>
    </row>
    <row r="4" spans="1:8" ht="63.75" customHeight="1" x14ac:dyDescent="0.25">
      <c r="A4" s="15" t="s">
        <v>7</v>
      </c>
      <c r="B4" s="16" t="s">
        <v>8</v>
      </c>
      <c r="C4" s="17">
        <v>5047</v>
      </c>
      <c r="D4" s="18">
        <v>1838</v>
      </c>
      <c r="E4" s="17">
        <v>6329</v>
      </c>
      <c r="F4" s="19">
        <v>15921</v>
      </c>
      <c r="G4" s="20">
        <f>SUBTOTAL(9,C4,E4,F4)</f>
        <v>27297</v>
      </c>
      <c r="H4" s="21" t="s">
        <v>9</v>
      </c>
    </row>
    <row r="5" spans="1:8" x14ac:dyDescent="0.25">
      <c r="A5" s="22" t="s">
        <v>7</v>
      </c>
      <c r="B5" s="23" t="s">
        <v>10</v>
      </c>
      <c r="C5" s="24">
        <v>109786500</v>
      </c>
      <c r="D5" s="25">
        <v>49626000</v>
      </c>
      <c r="E5" s="25">
        <v>219331860.44</v>
      </c>
      <c r="F5" s="26">
        <v>636358261.20507205</v>
      </c>
      <c r="G5" s="27">
        <f t="shared" ref="G5:G32" si="0">SUBTOTAL(9,C5,E5,F5)</f>
        <v>965476621.64507198</v>
      </c>
      <c r="H5" s="28"/>
    </row>
    <row r="6" spans="1:8" x14ac:dyDescent="0.25">
      <c r="A6" s="29" t="s">
        <v>7</v>
      </c>
      <c r="B6" s="23" t="s">
        <v>11</v>
      </c>
      <c r="C6" s="30">
        <f>C4</f>
        <v>5047</v>
      </c>
      <c r="D6" s="31">
        <f>D4</f>
        <v>1838</v>
      </c>
      <c r="E6" s="24">
        <v>8725</v>
      </c>
      <c r="F6" s="32">
        <v>20072</v>
      </c>
      <c r="G6" s="27">
        <f t="shared" si="0"/>
        <v>33844</v>
      </c>
      <c r="H6" s="28"/>
    </row>
    <row r="7" spans="1:8" x14ac:dyDescent="0.25">
      <c r="A7" s="29" t="s">
        <v>7</v>
      </c>
      <c r="B7" s="33" t="s">
        <v>12</v>
      </c>
      <c r="C7" s="30">
        <f>C6</f>
        <v>5047</v>
      </c>
      <c r="D7" s="31">
        <f>D4</f>
        <v>1838</v>
      </c>
      <c r="E7" s="30">
        <v>6707</v>
      </c>
      <c r="F7" s="32">
        <v>15962</v>
      </c>
      <c r="G7" s="27">
        <f t="shared" si="0"/>
        <v>27716</v>
      </c>
      <c r="H7" s="28"/>
    </row>
    <row r="8" spans="1:8" x14ac:dyDescent="0.25">
      <c r="A8" s="29" t="s">
        <v>7</v>
      </c>
      <c r="B8" s="33" t="s">
        <v>13</v>
      </c>
      <c r="C8" s="34"/>
      <c r="D8" s="35"/>
      <c r="E8" s="30">
        <v>1114</v>
      </c>
      <c r="F8" s="32">
        <v>3774</v>
      </c>
      <c r="G8" s="27">
        <f t="shared" si="0"/>
        <v>4888</v>
      </c>
      <c r="H8" s="28"/>
    </row>
    <row r="9" spans="1:8" ht="15.75" thickBot="1" x14ac:dyDescent="0.3">
      <c r="A9" s="36" t="s">
        <v>7</v>
      </c>
      <c r="B9" s="37" t="s">
        <v>14</v>
      </c>
      <c r="C9" s="38"/>
      <c r="D9" s="39"/>
      <c r="E9" s="40">
        <v>904</v>
      </c>
      <c r="F9" s="41">
        <v>336</v>
      </c>
      <c r="G9" s="42">
        <f t="shared" si="0"/>
        <v>1240</v>
      </c>
      <c r="H9" s="43"/>
    </row>
    <row r="10" spans="1:8" x14ac:dyDescent="0.25">
      <c r="A10" s="44" t="s">
        <v>15</v>
      </c>
      <c r="B10" s="45" t="s">
        <v>16</v>
      </c>
      <c r="C10" s="46">
        <v>1262</v>
      </c>
      <c r="D10" s="47">
        <v>417</v>
      </c>
      <c r="E10" s="48">
        <v>1554</v>
      </c>
      <c r="F10" s="49" t="s">
        <v>46</v>
      </c>
      <c r="G10" s="50">
        <f t="shared" si="0"/>
        <v>2816</v>
      </c>
      <c r="H10" s="51" t="s">
        <v>17</v>
      </c>
    </row>
    <row r="11" spans="1:8" ht="15.75" thickBot="1" x14ac:dyDescent="0.3">
      <c r="A11" s="52" t="s">
        <v>15</v>
      </c>
      <c r="B11" s="53" t="s">
        <v>18</v>
      </c>
      <c r="C11" s="54">
        <v>27094500</v>
      </c>
      <c r="D11" s="55">
        <v>11259000</v>
      </c>
      <c r="E11" s="40">
        <v>51402617.579999998</v>
      </c>
      <c r="F11" s="56" t="s">
        <v>46</v>
      </c>
      <c r="G11" s="42">
        <f t="shared" si="0"/>
        <v>78497117.579999998</v>
      </c>
      <c r="H11" s="57"/>
    </row>
    <row r="12" spans="1:8" ht="30" x14ac:dyDescent="0.25">
      <c r="A12" s="58" t="s">
        <v>19</v>
      </c>
      <c r="B12" s="16" t="s">
        <v>20</v>
      </c>
      <c r="C12" s="17">
        <v>3785</v>
      </c>
      <c r="D12" s="18">
        <v>1421</v>
      </c>
      <c r="E12" s="17">
        <v>4775</v>
      </c>
      <c r="F12" s="19">
        <v>15921</v>
      </c>
      <c r="G12" s="20">
        <f t="shared" si="0"/>
        <v>24481</v>
      </c>
      <c r="H12" s="59" t="s">
        <v>21</v>
      </c>
    </row>
    <row r="13" spans="1:8" x14ac:dyDescent="0.25">
      <c r="A13" s="60" t="s">
        <v>19</v>
      </c>
      <c r="B13" s="23" t="s">
        <v>22</v>
      </c>
      <c r="C13" s="30">
        <v>82692000</v>
      </c>
      <c r="D13" s="25">
        <v>38367000</v>
      </c>
      <c r="E13" s="30">
        <v>167929242.86000001</v>
      </c>
      <c r="F13" s="32">
        <v>636358261.20507205</v>
      </c>
      <c r="G13" s="27">
        <f t="shared" si="0"/>
        <v>886979504.06507206</v>
      </c>
      <c r="H13" s="61"/>
    </row>
    <row r="14" spans="1:8" x14ac:dyDescent="0.25">
      <c r="A14" s="29" t="s">
        <v>19</v>
      </c>
      <c r="B14" s="23" t="s">
        <v>23</v>
      </c>
      <c r="C14" s="62">
        <f>C12</f>
        <v>3785</v>
      </c>
      <c r="D14" s="63">
        <f>D12</f>
        <v>1421</v>
      </c>
      <c r="E14" s="30">
        <v>6554</v>
      </c>
      <c r="F14" s="32">
        <v>20072</v>
      </c>
      <c r="G14" s="27">
        <f t="shared" si="0"/>
        <v>30411</v>
      </c>
      <c r="H14" s="61"/>
    </row>
    <row r="15" spans="1:8" x14ac:dyDescent="0.25">
      <c r="A15" s="29" t="s">
        <v>19</v>
      </c>
      <c r="B15" s="33" t="s">
        <v>12</v>
      </c>
      <c r="C15" s="30">
        <f>C14</f>
        <v>3785</v>
      </c>
      <c r="D15" s="31">
        <f>D12</f>
        <v>1421</v>
      </c>
      <c r="E15" s="30">
        <v>5094</v>
      </c>
      <c r="F15" s="32">
        <v>15962</v>
      </c>
      <c r="G15" s="27">
        <f t="shared" si="0"/>
        <v>24841</v>
      </c>
      <c r="H15" s="61"/>
    </row>
    <row r="16" spans="1:8" x14ac:dyDescent="0.25">
      <c r="A16" s="29" t="s">
        <v>19</v>
      </c>
      <c r="B16" s="33" t="s">
        <v>13</v>
      </c>
      <c r="C16" s="34"/>
      <c r="D16" s="64"/>
      <c r="E16" s="30">
        <v>917</v>
      </c>
      <c r="F16" s="32">
        <v>3774</v>
      </c>
      <c r="G16" s="27">
        <f t="shared" si="0"/>
        <v>4691</v>
      </c>
      <c r="H16" s="61"/>
    </row>
    <row r="17" spans="1:8" ht="15.75" thickBot="1" x14ac:dyDescent="0.3">
      <c r="A17" s="36" t="s">
        <v>19</v>
      </c>
      <c r="B17" s="37" t="s">
        <v>14</v>
      </c>
      <c r="C17" s="38"/>
      <c r="D17" s="39"/>
      <c r="E17" s="40">
        <v>543</v>
      </c>
      <c r="F17" s="41">
        <v>336</v>
      </c>
      <c r="G17" s="42">
        <f t="shared" si="0"/>
        <v>879</v>
      </c>
      <c r="H17" s="65"/>
    </row>
    <row r="18" spans="1:8" x14ac:dyDescent="0.25">
      <c r="A18" s="44" t="s">
        <v>24</v>
      </c>
      <c r="B18" s="66" t="s">
        <v>25</v>
      </c>
      <c r="C18" s="47">
        <v>0</v>
      </c>
      <c r="D18" s="47">
        <v>0</v>
      </c>
      <c r="E18" s="47">
        <v>0</v>
      </c>
      <c r="F18" s="67" t="s">
        <v>46</v>
      </c>
      <c r="G18" s="68">
        <f t="shared" si="0"/>
        <v>0</v>
      </c>
      <c r="H18" s="69"/>
    </row>
    <row r="19" spans="1:8" ht="15.75" thickBot="1" x14ac:dyDescent="0.3">
      <c r="A19" s="52" t="s">
        <v>24</v>
      </c>
      <c r="B19" s="70" t="s">
        <v>26</v>
      </c>
      <c r="C19" s="55">
        <v>0</v>
      </c>
      <c r="D19" s="55">
        <v>0</v>
      </c>
      <c r="E19" s="55">
        <v>0</v>
      </c>
      <c r="F19" s="71" t="s">
        <v>46</v>
      </c>
      <c r="G19" s="42">
        <f t="shared" si="0"/>
        <v>0</v>
      </c>
      <c r="H19" s="72"/>
    </row>
    <row r="20" spans="1:8" ht="69.75" customHeight="1" x14ac:dyDescent="0.25">
      <c r="A20" s="73" t="s">
        <v>27</v>
      </c>
      <c r="B20" s="45" t="s">
        <v>28</v>
      </c>
      <c r="C20" s="17">
        <v>3784</v>
      </c>
      <c r="D20" s="18">
        <v>1421</v>
      </c>
      <c r="E20" s="17">
        <v>4771</v>
      </c>
      <c r="F20" s="19">
        <v>15921</v>
      </c>
      <c r="G20" s="20">
        <f t="shared" si="0"/>
        <v>24476</v>
      </c>
      <c r="H20" s="21" t="s">
        <v>29</v>
      </c>
    </row>
    <row r="21" spans="1:8" x14ac:dyDescent="0.25">
      <c r="A21" s="22" t="s">
        <v>27</v>
      </c>
      <c r="B21" s="74" t="s">
        <v>30</v>
      </c>
      <c r="C21" s="30">
        <v>82673250</v>
      </c>
      <c r="D21" s="31">
        <v>38367000</v>
      </c>
      <c r="E21" s="31">
        <v>167748253.34</v>
      </c>
      <c r="F21" s="75">
        <v>636358261.20507205</v>
      </c>
      <c r="G21" s="27">
        <f t="shared" si="0"/>
        <v>886779764.54507208</v>
      </c>
      <c r="H21" s="28"/>
    </row>
    <row r="22" spans="1:8" x14ac:dyDescent="0.25">
      <c r="A22" s="22" t="s">
        <v>27</v>
      </c>
      <c r="B22" s="74" t="s">
        <v>31</v>
      </c>
      <c r="C22" s="30">
        <f>C20</f>
        <v>3784</v>
      </c>
      <c r="D22" s="31">
        <f>D20</f>
        <v>1421</v>
      </c>
      <c r="E22" s="76">
        <v>6547</v>
      </c>
      <c r="F22" s="32">
        <v>20072</v>
      </c>
      <c r="G22" s="27">
        <f t="shared" si="0"/>
        <v>30403</v>
      </c>
      <c r="H22" s="28"/>
    </row>
    <row r="23" spans="1:8" x14ac:dyDescent="0.25">
      <c r="A23" s="22" t="s">
        <v>27</v>
      </c>
      <c r="B23" s="77" t="s">
        <v>12</v>
      </c>
      <c r="C23" s="30">
        <f>C22</f>
        <v>3784</v>
      </c>
      <c r="D23" s="31">
        <f>D20</f>
        <v>1421</v>
      </c>
      <c r="E23" s="76">
        <v>5088</v>
      </c>
      <c r="F23" s="32">
        <v>15962</v>
      </c>
      <c r="G23" s="27">
        <f t="shared" si="0"/>
        <v>24834</v>
      </c>
      <c r="H23" s="28"/>
    </row>
    <row r="24" spans="1:8" x14ac:dyDescent="0.25">
      <c r="A24" s="22" t="s">
        <v>27</v>
      </c>
      <c r="B24" s="77" t="s">
        <v>13</v>
      </c>
      <c r="C24" s="34"/>
      <c r="D24" s="64"/>
      <c r="E24" s="76">
        <v>916</v>
      </c>
      <c r="F24" s="32">
        <v>3774</v>
      </c>
      <c r="G24" s="27">
        <f t="shared" si="0"/>
        <v>4690</v>
      </c>
      <c r="H24" s="28"/>
    </row>
    <row r="25" spans="1:8" ht="15.75" thickBot="1" x14ac:dyDescent="0.3">
      <c r="A25" s="22" t="s">
        <v>27</v>
      </c>
      <c r="B25" s="78" t="s">
        <v>14</v>
      </c>
      <c r="C25" s="79"/>
      <c r="D25" s="80"/>
      <c r="E25" s="62">
        <v>543</v>
      </c>
      <c r="F25" s="81">
        <v>336</v>
      </c>
      <c r="G25" s="82">
        <f t="shared" si="0"/>
        <v>879</v>
      </c>
      <c r="H25" s="28"/>
    </row>
    <row r="26" spans="1:8" ht="45" x14ac:dyDescent="0.25">
      <c r="A26" s="83" t="s">
        <v>32</v>
      </c>
      <c r="B26" s="16" t="s">
        <v>33</v>
      </c>
      <c r="C26" s="18">
        <v>3763</v>
      </c>
      <c r="D26" s="18">
        <v>1414</v>
      </c>
      <c r="E26" s="18">
        <v>4587</v>
      </c>
      <c r="F26" s="84">
        <v>15921</v>
      </c>
      <c r="G26" s="85">
        <f t="shared" si="0"/>
        <v>24271</v>
      </c>
      <c r="H26" s="86" t="s">
        <v>34</v>
      </c>
    </row>
    <row r="27" spans="1:8" customFormat="1" ht="30" x14ac:dyDescent="0.25">
      <c r="A27" s="87" t="s">
        <v>32</v>
      </c>
      <c r="B27" s="23" t="s">
        <v>35</v>
      </c>
      <c r="C27" s="88">
        <v>82041107.400000006</v>
      </c>
      <c r="D27" s="89">
        <v>38140015.07</v>
      </c>
      <c r="E27" s="88">
        <v>154462964.56</v>
      </c>
      <c r="F27" s="90">
        <v>636358261.20507205</v>
      </c>
      <c r="G27" s="27">
        <f t="shared" si="0"/>
        <v>872862333.16507208</v>
      </c>
      <c r="H27" s="91"/>
    </row>
    <row r="28" spans="1:8" x14ac:dyDescent="0.25">
      <c r="A28" s="60" t="s">
        <v>32</v>
      </c>
      <c r="B28" s="23" t="s">
        <v>36</v>
      </c>
      <c r="C28" s="30">
        <f>C26</f>
        <v>3763</v>
      </c>
      <c r="D28" s="31">
        <f>D26</f>
        <v>1414</v>
      </c>
      <c r="E28" s="76">
        <v>5941</v>
      </c>
      <c r="F28" s="32">
        <v>20072</v>
      </c>
      <c r="G28" s="27">
        <f t="shared" si="0"/>
        <v>29776</v>
      </c>
      <c r="H28" s="92"/>
    </row>
    <row r="29" spans="1:8" x14ac:dyDescent="0.25">
      <c r="A29" s="60" t="s">
        <v>32</v>
      </c>
      <c r="B29" s="33" t="s">
        <v>12</v>
      </c>
      <c r="C29" s="30">
        <f>C28</f>
        <v>3763</v>
      </c>
      <c r="D29" s="31">
        <f>D26</f>
        <v>1414</v>
      </c>
      <c r="E29" s="76">
        <v>4609</v>
      </c>
      <c r="F29" s="32">
        <v>15962</v>
      </c>
      <c r="G29" s="27">
        <f t="shared" si="0"/>
        <v>24334</v>
      </c>
      <c r="H29" s="92"/>
    </row>
    <row r="30" spans="1:8" x14ac:dyDescent="0.25">
      <c r="A30" s="60" t="s">
        <v>32</v>
      </c>
      <c r="B30" s="33" t="s">
        <v>13</v>
      </c>
      <c r="C30" s="34"/>
      <c r="D30" s="64"/>
      <c r="E30" s="76">
        <v>842</v>
      </c>
      <c r="F30" s="32">
        <v>3774</v>
      </c>
      <c r="G30" s="27">
        <f t="shared" si="0"/>
        <v>4616</v>
      </c>
      <c r="H30" s="92"/>
    </row>
    <row r="31" spans="1:8" ht="15.75" thickBot="1" x14ac:dyDescent="0.3">
      <c r="A31" s="60" t="s">
        <v>32</v>
      </c>
      <c r="B31" s="93" t="s">
        <v>14</v>
      </c>
      <c r="C31" s="79"/>
      <c r="D31" s="80"/>
      <c r="E31" s="62">
        <v>490</v>
      </c>
      <c r="F31" s="32">
        <v>336</v>
      </c>
      <c r="G31" s="82">
        <f t="shared" si="0"/>
        <v>826</v>
      </c>
      <c r="H31" s="92"/>
    </row>
    <row r="32" spans="1:8" ht="18.75" x14ac:dyDescent="0.25">
      <c r="A32" s="94"/>
      <c r="B32" s="95" t="s">
        <v>37</v>
      </c>
      <c r="C32" s="96">
        <v>100000000</v>
      </c>
      <c r="D32" s="97"/>
      <c r="E32" s="96">
        <v>200000000</v>
      </c>
      <c r="F32" s="98">
        <v>660000000</v>
      </c>
      <c r="G32" s="99">
        <f t="shared" si="0"/>
        <v>960000000</v>
      </c>
      <c r="H32" s="100"/>
    </row>
    <row r="33" spans="1:8" ht="102" x14ac:dyDescent="0.25">
      <c r="A33" s="101"/>
      <c r="B33" s="74" t="s">
        <v>38</v>
      </c>
      <c r="C33" s="102">
        <f>C32-C13</f>
        <v>17308000</v>
      </c>
      <c r="D33" s="64"/>
      <c r="E33" s="102">
        <f>E32-E13</f>
        <v>32070757.139999986</v>
      </c>
      <c r="F33" s="103">
        <v>23641738.794927955</v>
      </c>
      <c r="G33" s="104">
        <f>SUBTOTAL(9,C33,E33,F33)</f>
        <v>73020495.93492794</v>
      </c>
      <c r="H33" s="105" t="s">
        <v>39</v>
      </c>
    </row>
    <row r="34" spans="1:8" ht="42" customHeight="1" x14ac:dyDescent="0.25">
      <c r="A34" s="106"/>
      <c r="B34" s="74" t="s">
        <v>40</v>
      </c>
      <c r="C34" s="107">
        <f>C33/C32</f>
        <v>0.17308000000000001</v>
      </c>
      <c r="D34" s="64"/>
      <c r="E34" s="107">
        <f>E33/E32</f>
        <v>0.16035378569999992</v>
      </c>
      <c r="F34" s="107">
        <v>3.5820816355951447E-2</v>
      </c>
      <c r="G34" s="108">
        <f>G33/G32</f>
        <v>7.6063016598883273E-2</v>
      </c>
      <c r="H34" s="105"/>
    </row>
    <row r="35" spans="1:8" ht="31.5" customHeight="1" thickBot="1" x14ac:dyDescent="0.3">
      <c r="A35" s="109"/>
      <c r="B35" s="53" t="s">
        <v>41</v>
      </c>
      <c r="C35" s="110">
        <f>100%-C33/C32</f>
        <v>0.82691999999999999</v>
      </c>
      <c r="D35" s="39"/>
      <c r="E35" s="110">
        <f>100%-E33/E32</f>
        <v>0.83964621430000008</v>
      </c>
      <c r="F35" s="110">
        <v>0.96417918364404853</v>
      </c>
      <c r="G35" s="111">
        <f>100%-G33/G32</f>
        <v>0.92393698340111674</v>
      </c>
      <c r="H35" s="112"/>
    </row>
  </sheetData>
  <mergeCells count="3">
    <mergeCell ref="B1:H1"/>
    <mergeCell ref="B2:B3"/>
    <mergeCell ref="C2:D2"/>
  </mergeCells>
  <pageMargins left="0.7" right="0.7" top="0.75" bottom="0.75" header="0.3" footer="0.3"/>
  <pageSetup scale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77AA8-CF6E-4EE7-A8C5-0E9BE73955B9}">
  <dimension ref="B1:G11"/>
  <sheetViews>
    <sheetView workbookViewId="0">
      <selection activeCell="D3" sqref="D3"/>
    </sheetView>
  </sheetViews>
  <sheetFormatPr defaultRowHeight="15" x14ac:dyDescent="0.25"/>
  <cols>
    <col min="1" max="1" width="9.140625" style="5"/>
    <col min="2" max="2" width="35.85546875" style="5" customWidth="1"/>
    <col min="3" max="3" width="15" style="5" customWidth="1"/>
    <col min="4" max="4" width="13" style="5" customWidth="1"/>
    <col min="5" max="5" width="18.42578125" style="5" customWidth="1"/>
    <col min="6" max="6" width="19.140625" style="5" bestFit="1" customWidth="1"/>
    <col min="7" max="7" width="21" style="5" customWidth="1"/>
    <col min="8" max="8" width="11.5703125" style="5" bestFit="1" customWidth="1"/>
    <col min="9" max="16384" width="9.140625" style="5"/>
  </cols>
  <sheetData>
    <row r="1" spans="2:7" ht="15" customHeight="1" x14ac:dyDescent="0.25">
      <c r="B1" s="113" t="s">
        <v>0</v>
      </c>
      <c r="C1" s="113" t="s">
        <v>1</v>
      </c>
      <c r="D1" s="113"/>
      <c r="E1" s="114"/>
      <c r="F1" s="114"/>
      <c r="G1" s="115"/>
    </row>
    <row r="2" spans="2:7" ht="45" x14ac:dyDescent="0.25">
      <c r="B2" s="116"/>
      <c r="C2" s="114" t="s">
        <v>1</v>
      </c>
      <c r="D2" s="114" t="s">
        <v>2</v>
      </c>
      <c r="E2" s="114" t="s">
        <v>3</v>
      </c>
      <c r="F2" s="114" t="s">
        <v>4</v>
      </c>
      <c r="G2" s="115" t="s">
        <v>5</v>
      </c>
    </row>
    <row r="3" spans="2:7" ht="45" customHeight="1" x14ac:dyDescent="0.25">
      <c r="B3" s="117" t="s">
        <v>8</v>
      </c>
      <c r="C3" s="32">
        <f>ME!C4</f>
        <v>5047</v>
      </c>
      <c r="D3" s="32">
        <f>ME!D4</f>
        <v>1838</v>
      </c>
      <c r="E3" s="32">
        <f>ME!E4</f>
        <v>6329</v>
      </c>
      <c r="F3" s="32">
        <f>ME!F4</f>
        <v>15921</v>
      </c>
      <c r="G3" s="118">
        <f>ME!G4</f>
        <v>27297</v>
      </c>
    </row>
    <row r="4" spans="2:7" ht="45" customHeight="1" x14ac:dyDescent="0.25">
      <c r="B4" s="117" t="s">
        <v>10</v>
      </c>
      <c r="C4" s="32">
        <f>ME!C5</f>
        <v>109786500</v>
      </c>
      <c r="D4" s="32">
        <f>ME!D5</f>
        <v>49626000</v>
      </c>
      <c r="E4" s="32">
        <f>ME!E5</f>
        <v>219331860.44</v>
      </c>
      <c r="F4" s="32">
        <f>ME!F5</f>
        <v>636358261.20507205</v>
      </c>
      <c r="G4" s="118">
        <f>ME!G5</f>
        <v>965476621.64507198</v>
      </c>
    </row>
    <row r="5" spans="2:7" ht="45" customHeight="1" x14ac:dyDescent="0.25">
      <c r="B5" s="117" t="s">
        <v>28</v>
      </c>
      <c r="C5" s="32">
        <f>ME!C20</f>
        <v>3784</v>
      </c>
      <c r="D5" s="32">
        <f>ME!D20</f>
        <v>1421</v>
      </c>
      <c r="E5" s="32">
        <f>ME!E20</f>
        <v>4771</v>
      </c>
      <c r="F5" s="32">
        <f>ME!F6</f>
        <v>20072</v>
      </c>
      <c r="G5" s="118">
        <f>ME!G20</f>
        <v>24476</v>
      </c>
    </row>
    <row r="6" spans="2:7" ht="45" customHeight="1" x14ac:dyDescent="0.25">
      <c r="B6" s="117" t="s">
        <v>30</v>
      </c>
      <c r="C6" s="32">
        <f>ME!C21</f>
        <v>82673250</v>
      </c>
      <c r="D6" s="32">
        <f>ME!D21</f>
        <v>38367000</v>
      </c>
      <c r="E6" s="32">
        <f>ME!E21</f>
        <v>167748253.34</v>
      </c>
      <c r="F6" s="32">
        <f>ME!F21</f>
        <v>636358261.20507205</v>
      </c>
      <c r="G6" s="118">
        <f>ME!G21</f>
        <v>886779764.54507208</v>
      </c>
    </row>
    <row r="7" spans="2:7" ht="75" x14ac:dyDescent="0.25">
      <c r="B7" s="119" t="s">
        <v>42</v>
      </c>
      <c r="C7" s="75">
        <f>ME!C26</f>
        <v>3763</v>
      </c>
      <c r="D7" s="75">
        <f>ME!D26</f>
        <v>1414</v>
      </c>
      <c r="E7" s="75">
        <f>ME!E26</f>
        <v>4587</v>
      </c>
      <c r="F7" s="32">
        <f>ME!F26</f>
        <v>15921</v>
      </c>
      <c r="G7" s="120">
        <f>ME!G26</f>
        <v>24271</v>
      </c>
    </row>
    <row r="8" spans="2:7" ht="90" x14ac:dyDescent="0.25">
      <c r="B8" s="117" t="s">
        <v>43</v>
      </c>
      <c r="C8" s="75">
        <f>ME!C27</f>
        <v>82041107.400000006</v>
      </c>
      <c r="D8" s="75">
        <f>ME!D27</f>
        <v>38140015.07</v>
      </c>
      <c r="E8" s="75">
        <f>ME!E27</f>
        <v>154462964.56</v>
      </c>
      <c r="F8" s="32">
        <f>ME!F27</f>
        <v>636358261.20507205</v>
      </c>
      <c r="G8" s="120">
        <f>ME!G27</f>
        <v>872862333.16507208</v>
      </c>
    </row>
    <row r="9" spans="2:7" ht="18.75" x14ac:dyDescent="0.25">
      <c r="B9" s="121" t="s">
        <v>37</v>
      </c>
      <c r="C9" s="122">
        <f>ME!C32</f>
        <v>100000000</v>
      </c>
      <c r="D9" s="123" t="s">
        <v>44</v>
      </c>
      <c r="E9" s="122">
        <f>ME!E32</f>
        <v>200000000</v>
      </c>
      <c r="F9" s="122">
        <f>ME!F32</f>
        <v>660000000</v>
      </c>
      <c r="G9" s="124">
        <f>ME!G32</f>
        <v>960000000</v>
      </c>
    </row>
    <row r="10" spans="2:7" x14ac:dyDescent="0.25">
      <c r="B10" s="117" t="s">
        <v>38</v>
      </c>
      <c r="C10" s="122">
        <f>ME!C33</f>
        <v>17308000</v>
      </c>
      <c r="D10" s="123" t="s">
        <v>44</v>
      </c>
      <c r="E10" s="122">
        <f>ME!E33</f>
        <v>32070757.139999986</v>
      </c>
      <c r="F10" s="122">
        <f>ME!F33</f>
        <v>23641738.794927955</v>
      </c>
      <c r="G10" s="124">
        <f>ME!G33</f>
        <v>73020495.93492794</v>
      </c>
    </row>
    <row r="11" spans="2:7" x14ac:dyDescent="0.25">
      <c r="B11" s="117" t="s">
        <v>40</v>
      </c>
      <c r="C11" s="125">
        <f>ME!C34</f>
        <v>0.17308000000000001</v>
      </c>
      <c r="D11" s="123" t="s">
        <v>44</v>
      </c>
      <c r="E11" s="125">
        <f>ME!E34</f>
        <v>0.16035378569999992</v>
      </c>
      <c r="F11" s="125">
        <f>ME!F34</f>
        <v>3.5820816355951447E-2</v>
      </c>
      <c r="G11" s="125">
        <f>ME!G34</f>
        <v>7.6063016598883273E-2</v>
      </c>
    </row>
  </sheetData>
  <mergeCells count="2">
    <mergeCell ref="B1:B2"/>
    <mergeCell ref="C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ME</vt:lpstr>
      <vt:lpstr>ME skrót</vt:lpstr>
      <vt:lpstr>ME!Obszar_wydruku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Sokołow Bartosz</dc:creator>
  <cp:lastModifiedBy>Sokołow Bartosz</cp:lastModifiedBy>
  <dcterms:created xsi:type="dcterms:W3CDTF">2026-07-01T08:17:31Z</dcterms:created>
  <dcterms:modified xsi:type="dcterms:W3CDTF">2026-07-01T08:18:27Z</dcterms:modified>
</cp:coreProperties>
</file>