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20" documentId="8_{D995D460-F77C-45DD-A31D-C3FEBD5B2167}" xr6:coauthVersionLast="47" xr6:coauthVersionMax="47" xr10:uidLastSave="{B50289BF-BAA7-4BBE-AFF9-3233EB88E658}"/>
  <bookViews>
    <workbookView xWindow="-12180" yWindow="-21720" windowWidth="51840" windowHeight="21240" activeTab="1" xr2:uid="{00000000-000D-0000-FFFF-FFFF00000000}"/>
  </bookViews>
  <sheets>
    <sheet name="Kryteria punktowe" sheetId="3" r:id="rId1"/>
    <sheet name="Przykład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D22" i="3"/>
  <c r="C22" i="3"/>
  <c r="C13" i="3"/>
  <c r="D24" i="2"/>
  <c r="C19" i="3"/>
  <c r="C24" i="2"/>
  <c r="E15" i="2"/>
  <c r="D15" i="2"/>
  <c r="C15" i="2"/>
  <c r="E13" i="3"/>
  <c r="D13" i="3"/>
  <c r="C6" i="2" l="1"/>
  <c r="E21" i="2"/>
  <c r="E24" i="2" s="1"/>
  <c r="C21" i="2"/>
  <c r="C16" i="3"/>
  <c r="C17" i="3" s="1"/>
  <c r="E19" i="3"/>
  <c r="D19" i="3"/>
  <c r="E16" i="3"/>
  <c r="E17" i="3" s="1"/>
  <c r="D16" i="3"/>
  <c r="D17" i="3" s="1"/>
  <c r="D21" i="2"/>
  <c r="D18" i="2" l="1"/>
  <c r="D19" i="2" s="1"/>
  <c r="D18" i="3"/>
  <c r="D21" i="3" s="1"/>
  <c r="E18" i="2"/>
  <c r="E19" i="2" s="1"/>
  <c r="E20" i="2" s="1"/>
  <c r="E23" i="2" s="1"/>
  <c r="C18" i="2"/>
  <c r="C19" i="2" s="1"/>
  <c r="E18" i="3"/>
  <c r="E20" i="3" s="1"/>
  <c r="C18" i="3"/>
  <c r="C21" i="3" s="1"/>
  <c r="D20" i="2" l="1"/>
  <c r="C20" i="2"/>
  <c r="D23" i="2"/>
  <c r="D22" i="2"/>
  <c r="E22" i="2"/>
  <c r="D20" i="3"/>
  <c r="E21" i="3"/>
  <c r="C23" i="2" l="1"/>
  <c r="C22" i="2"/>
  <c r="C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tc={C42DAFC9-5FFB-4532-8220-152D20581681}</author>
    <author>tc={F6066FCB-9AA6-4DBA-AB71-080C9EEC92D9}</author>
    <author>tc={8BBD8EA1-83AA-446F-AFE2-C4181FE091E1}</author>
    <author>tc={E182D4BD-424B-46F0-9B5E-63A91C44BAB7}</author>
    <author>tc={21031740-24F7-417F-B0A6-4476D9892469}</author>
    <author>tc={C5880AAA-3D14-413C-A5F2-875E5A37D690}</author>
    <author>tc={D77B8BD6-A482-426F-B8CB-89769435A4D7}</author>
    <author>tc={48339910-F3DD-464F-A8CB-FC329C5D187F}</author>
    <author>tc={FCEEB904-791F-4384-9ECF-C1040CD7CA5D}</author>
  </authors>
  <commentList>
    <comment ref="C7" authorId="0" shapeId="0" xr:uid="{00000000-0006-0000-0000-000001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wskazać maksymalną kwotę inwestycji własnych określoną dla danego obszaru, która została wskazana w Liście obszarów konkursowych opublikowanej na stronie CPPC </t>
      </text>
    </comment>
    <comment ref="C12" authorId="1" shapeId="0" xr:uid="{00000000-0006-0000-0000-000002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D12" authorId="2" shapeId="0" xr:uid="{00000000-0006-0000-0000-000003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E12" authorId="3" shapeId="0" xr:uid="{00000000-0006-0000-0000-000004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C14" authorId="4" shapeId="0" xr:uid="{00000000-0006-0000-0000-000005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D14" authorId="5" shapeId="0" xr:uid="{00000000-0006-0000-0000-000006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E14" authorId="6" shapeId="0" xr:uid="{00000000-0006-0000-0000-000007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B20" authorId="7" shapeId="0" xr:uid="{00000000-0006-0000-0000-000008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sumy punktów z obu kryteriów punktowych, wniosek Wnioskodawcy analizowany jest względem punktów otrzymanych przez innych wnioskodawców, którzy złożyli wnioski o dofinansowanie na dany obszar konkursowy. </t>
      </text>
    </comment>
    <comment ref="B21" authorId="8" shapeId="0" xr:uid="{00000000-0006-0000-0000-000009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tc={8AD4CF53-8E74-40E4-BA95-61F2FE855367}</author>
    <author>tc={0F2AE890-A775-470E-B706-BE64FE6D4F2A}</author>
    <author>tc={998E7536-4B30-492F-BA31-4293CBC32F74}</author>
    <author>tc={0319F62B-5CAE-4E01-AA38-51FDA13CADE7}</author>
    <author>tc={9F9A4BA4-E1E0-4DAB-A6FD-4CA7314E27DC}</author>
    <author>tc={796D1E31-87B3-4413-B9CF-183F4F2B3D5D}</author>
    <author>tc={363C0D22-AABB-4A6E-8E34-ECBA6B69C9B1}</author>
    <author>tc={A1FEDAE9-2CAC-4F55-822B-C0A3A3FE4A9B}</author>
    <author>tc={8A549607-E7D3-4E2A-B87B-1283D76CB424}</author>
  </authors>
  <commentList>
    <comment ref="C7" authorId="0" shapeId="0" xr:uid="{00000000-0006-0000-0100-000001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wskazać maksymalną kwotę inwestycji własnych określoną dla danego obszaru, która została wskazana w Liście obszarów konkursowych opublikowanej na stronie CPPC </t>
      </text>
    </comment>
    <comment ref="C14" authorId="1" shapeId="0" xr:uid="{00000000-0006-0000-0100-000002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D14" authorId="2" shapeId="0" xr:uid="{00000000-0006-0000-0100-000003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E14" authorId="3" shapeId="0" xr:uid="{00000000-0006-0000-0100-000004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C16" authorId="4" shapeId="0" xr:uid="{00000000-0006-0000-0100-000005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D16" authorId="5" shapeId="0" xr:uid="{00000000-0006-0000-0100-000006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E16" authorId="6" shapeId="0" xr:uid="{00000000-0006-0000-0100-000007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B22" authorId="7" shapeId="0" xr:uid="{00000000-0006-0000-0100-000008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sumy punktów z obu kryteriów punktowych, wniosek Wnioskodawcy analizowany jest względem punktów otrzymanych przez innych wnioskodawców, którzy złożyli wnioski o dofinansowanie na dany obszar konkursowy. </t>
      </text>
    </comment>
    <comment ref="B23" authorId="8" shapeId="0" xr:uid="{00000000-0006-0000-0100-000009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>
      </text>
    </comment>
  </commentList>
</comments>
</file>

<file path=xl/sharedStrings.xml><?xml version="1.0" encoding="utf-8"?>
<sst xmlns="http://schemas.openxmlformats.org/spreadsheetml/2006/main" count="59" uniqueCount="30">
  <si>
    <t>Opis kryterium</t>
  </si>
  <si>
    <t>Uwagi</t>
  </si>
  <si>
    <t>1.</t>
  </si>
  <si>
    <t xml:space="preserve">1. normalizacja w przedziale do 2 do 8
2. maks zejście z kwoty: 50%
3. waga: 0,5 
</t>
  </si>
  <si>
    <t>2.</t>
  </si>
  <si>
    <t xml:space="preserve">3. </t>
  </si>
  <si>
    <r>
      <t>wzór na sumę dwóch kryteriów:
gdzie: 
z</t>
    </r>
    <r>
      <rPr>
        <vertAlign val="subscript"/>
        <sz val="11"/>
        <color indexed="8"/>
        <rFont val="Calibri"/>
        <family val="2"/>
        <charset val="238"/>
      </rPr>
      <t xml:space="preserve">c  </t>
    </r>
    <r>
      <rPr>
        <sz val="11"/>
        <color theme="1"/>
        <rFont val="Calibri"/>
        <family val="2"/>
        <charset val="238"/>
        <scheme val="minor"/>
      </rPr>
      <t>- suma dwóch kryteriów
w - waga na poziomie 0,5</t>
    </r>
  </si>
  <si>
    <t>Uśredniona stawka referencyjna dla kraju (KPO)</t>
  </si>
  <si>
    <t>maksymalna kwota inwestycji własnych na obszarze</t>
  </si>
  <si>
    <t>rstart</t>
  </si>
  <si>
    <t>rend</t>
  </si>
  <si>
    <t>KALKULACJE</t>
  </si>
  <si>
    <r>
      <t>1. Przeskalowanie argumentu w 1 kryterium (y</t>
    </r>
    <r>
      <rPr>
        <b/>
        <vertAlign val="superscript"/>
        <sz val="11"/>
        <color theme="1"/>
        <rFont val="Calibri"/>
        <family val="2"/>
        <charset val="238"/>
        <scheme val="minor"/>
      </rPr>
      <t>S</t>
    </r>
    <r>
      <rPr>
        <b/>
        <vertAlign val="subscript"/>
        <sz val="11"/>
        <color theme="1"/>
        <rFont val="Calibri"/>
        <family val="2"/>
        <charset val="238"/>
        <scheme val="minor"/>
      </rPr>
      <t>OTn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</si>
  <si>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2. wyznaczenie wyniku dla oferty w 1 kryterium (Y</t>
    </r>
    <r>
      <rPr>
        <b/>
        <vertAlign val="superscript"/>
        <sz val="11"/>
        <color theme="1"/>
        <rFont val="Calibri"/>
        <family val="2"/>
        <charset val="238"/>
        <scheme val="minor"/>
      </rPr>
      <t>W</t>
    </r>
    <r>
      <rPr>
        <b/>
        <vertAlign val="subscript"/>
        <sz val="11"/>
        <color theme="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</si>
  <si>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3. normalizacja wyniku oferty w 1 kryterium (Y</t>
    </r>
    <r>
      <rPr>
        <b/>
        <vertAlign val="subscript"/>
        <sz val="11"/>
        <color theme="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</si>
  <si>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Suma punktów uwzględniając dwa kryteria punktowe (z</t>
    </r>
    <r>
      <rPr>
        <b/>
        <vertAlign val="subscript"/>
        <sz val="11"/>
        <color indexed="8"/>
        <rFont val="Calibri"/>
        <family val="2"/>
        <charset val="238"/>
      </rPr>
      <t>c</t>
    </r>
    <r>
      <rPr>
        <b/>
        <sz val="11"/>
        <color indexed="8"/>
        <rFont val="Calibri"/>
        <family val="2"/>
        <charset val="238"/>
      </rPr>
      <t xml:space="preserve">)  </t>
    </r>
  </si>
  <si>
    <t>Punkty otrzymane w ramach kryterium: Minimalizacji wkładu publicznego</t>
  </si>
  <si>
    <t>Przykład dla obszaru: 5.20.08.11</t>
  </si>
  <si>
    <t>Wnioskodawca 1</t>
  </si>
  <si>
    <t xml:space="preserve">uśredniona stawka jednostkowa Wnioskodawcy </t>
  </si>
  <si>
    <t xml:space="preserve">Planowana do poniesienia przez Wnioskodawcę w projekcie kwota Inwestycji własnych </t>
  </si>
  <si>
    <t>Wnioskodawca …</t>
  </si>
  <si>
    <t>Wnioskodawca ….</t>
  </si>
  <si>
    <r>
      <t>4. kryterium 2 "Kwota inwestycji własnych" (X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</si>
  <si>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Kryterium: Kwota inwestycji własnych
deklaracja przeznaczenia dodatkowych środków własnych na dodatkowe inwestycje</t>
    </r>
    <r>
      <rPr>
        <sz val="11"/>
        <color theme="1"/>
        <rFont val="Calibri"/>
        <family val="2"/>
        <charset val="238"/>
        <scheme val="minor"/>
      </rPr>
      <t xml:space="preserve"> (w tym objęcie zasięgiem białych plam poza 100% zobowiązaniem, szarych plam, etc. – dobór oparty o udostępnioną listę adresów z określonymi stawkami jednostkowymi zgrupowanymi w kilka kategorii i określoną globalną wartością takich inwestycji na obszarze)
gdzie:
x</t>
    </r>
    <r>
      <rPr>
        <vertAlign val="subscript"/>
        <sz val="11"/>
        <color indexed="8"/>
        <rFont val="Calibri"/>
        <family val="2"/>
        <charset val="238"/>
      </rPr>
      <t>c</t>
    </r>
    <r>
      <rPr>
        <sz val="11"/>
        <color theme="1"/>
        <rFont val="Calibri"/>
        <family val="2"/>
        <charset val="238"/>
        <scheme val="minor"/>
      </rPr>
      <t xml:space="preserve"> - kryterium deklaracji przeznaczenia dodatkowych środków własnych,
x</t>
    </r>
    <r>
      <rPr>
        <vertAlign val="subscript"/>
        <sz val="11"/>
        <color indexed="8"/>
        <rFont val="Calibri"/>
        <family val="2"/>
        <charset val="238"/>
      </rPr>
      <t>OT</t>
    </r>
    <r>
      <rPr>
        <sz val="11"/>
        <color theme="1"/>
        <rFont val="Calibri"/>
        <family val="2"/>
        <charset val="238"/>
        <scheme val="minor"/>
      </rPr>
      <t xml:space="preserve"> - kwota wskazana przez OT w ocenianej ofercie
x - kwota wskazana przez CPPC na danym obszarze </t>
    </r>
  </si>
  <si>
    <r>
      <rPr>
        <sz val="11"/>
        <color theme="1"/>
        <rFont val="Wingdings"/>
        <charset val="2"/>
      </rPr>
      <t>ß</t>
    </r>
    <r>
      <rPr>
        <sz val="11"/>
        <color theme="1"/>
        <rFont val="Calibri"/>
        <family val="2"/>
        <charset val="238"/>
        <scheme val="minor"/>
      </rPr>
      <t xml:space="preserve">Wyniki są analizowane sprawdzając konkurencję I stonia - na obszarze </t>
    </r>
  </si>
  <si>
    <r>
      <rPr>
        <sz val="11"/>
        <color theme="1"/>
        <rFont val="Wingdings"/>
        <charset val="2"/>
      </rPr>
      <t>ß</t>
    </r>
    <r>
      <rPr>
        <sz val="11"/>
        <color theme="1"/>
        <rFont val="Calibri"/>
        <family val="2"/>
        <charset val="238"/>
        <scheme val="minor"/>
      </rPr>
      <t>Wyniki są anlizowane sprawdzając konkurencję II stopnia - na ogólnopolskiej liście rankingowej</t>
    </r>
  </si>
  <si>
    <r>
      <rPr>
        <b/>
        <sz val="11"/>
        <color theme="1"/>
        <rFont val="Calibri"/>
        <family val="2"/>
        <charset val="238"/>
        <scheme val="minor"/>
      </rPr>
      <t xml:space="preserve">Kryterium: Minimalizacja wkładu publicznego
minimalizacja wkładu publicznego na danym obszarze przez operatora </t>
    </r>
    <r>
      <rPr>
        <b/>
        <i/>
        <sz val="11"/>
        <color theme="1"/>
        <rFont val="Calibri"/>
        <family val="2"/>
        <charset val="238"/>
        <scheme val="minor"/>
      </rPr>
      <t>n,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gdzie: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D – uśredniona stawka jednostkowa wskazana w dokumentacji konkursowej na jeden punkt adresowy (PA) [Uśredniona stawka referencyjna dla kraju]
y</t>
    </r>
    <r>
      <rPr>
        <sz val="9"/>
        <color theme="1"/>
        <rFont val="Calibri"/>
        <family val="2"/>
        <charset val="238"/>
        <scheme val="minor"/>
      </rPr>
      <t>OT1</t>
    </r>
    <r>
      <rPr>
        <sz val="11"/>
        <color theme="1"/>
        <rFont val="Calibri"/>
        <family val="2"/>
        <charset val="238"/>
        <scheme val="minor"/>
      </rPr>
      <t>, …, y</t>
    </r>
    <r>
      <rPr>
        <vertAlign val="subscript"/>
        <sz val="11"/>
        <color theme="1"/>
        <rFont val="Calibri"/>
        <family val="2"/>
        <charset val="238"/>
        <scheme val="minor"/>
      </rPr>
      <t>OTn</t>
    </r>
    <r>
      <rPr>
        <sz val="11"/>
        <color theme="1"/>
        <rFont val="Calibri"/>
        <family val="2"/>
        <charset val="238"/>
        <scheme val="minor"/>
      </rPr>
      <t xml:space="preserve"> – proponowana wartość dofinansowania na jeden PA przedstawiona przez operatorów od 1 do n.
y</t>
    </r>
    <r>
      <rPr>
        <vertAlign val="superscript"/>
        <sz val="11"/>
        <color theme="1"/>
        <rFont val="Calibri"/>
        <family val="2"/>
        <charset val="238"/>
        <scheme val="minor"/>
      </rPr>
      <t>S</t>
    </r>
    <r>
      <rPr>
        <vertAlign val="subscript"/>
        <sz val="11"/>
        <color theme="1"/>
        <rFont val="Calibri"/>
        <family val="2"/>
        <charset val="238"/>
        <scheme val="minor"/>
      </rPr>
      <t>OTn</t>
    </r>
    <r>
      <rPr>
        <sz val="11"/>
        <color theme="1"/>
        <rFont val="Calibri"/>
        <family val="2"/>
        <charset val="238"/>
        <scheme val="minor"/>
      </rPr>
      <t xml:space="preserve"> – przeskalowana oferta operatora n
Y</t>
    </r>
    <r>
      <rPr>
        <vertAlign val="superscript"/>
        <sz val="11"/>
        <color theme="1"/>
        <rFont val="Calibri"/>
        <family val="2"/>
        <charset val="238"/>
        <scheme val="minor"/>
      </rPr>
      <t>W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– wynik punktowy dla oferty operatora n zgodnie ze wzorem
Y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– znormalizowany wynik punktowy dla oferty dla operatora n na danym obszarze
1. Przeskalowanie argumentu, by mieścił się w zakresie od 2 do 8 </t>
    </r>
    <r>
      <rPr>
        <i/>
        <sz val="11"/>
        <color theme="1"/>
        <rFont val="Calibri"/>
        <family val="2"/>
        <charset val="238"/>
        <scheme val="minor"/>
      </rPr>
      <t>(rstart = 2 do rend = 8)</t>
    </r>
    <r>
      <rPr>
        <sz val="11"/>
        <color theme="1"/>
        <rFont val="Calibri"/>
        <family val="2"/>
        <charset val="238"/>
        <scheme val="minor"/>
      </rPr>
      <t xml:space="preserve">
2. Wyznaczenie wyniku dla oferty zgodnie ze wzorem
3. Normalizacja wyników
</t>
    </r>
  </si>
  <si>
    <t>Punkty otrzymane w ramach kryterium: Kwota inwestycji własnych</t>
  </si>
  <si>
    <t>czy uśredniona stawka jednostkowa Wnioskodawcy nie jest mniejsza niż 50% uśrednionej stawki referencyjnej dla kraju?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</si>
</sst>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indexed="8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  <charset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3" xfId="0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4" fontId="0" fillId="0" borderId="5" xfId="0" applyNumberFormat="1" applyBorder="1" applyProtection="1">
      <protection locked="0"/>
    </xf>
    <xf numFmtId="0" fontId="2" fillId="5" borderId="10" xfId="0" applyFont="1" applyFill="1" applyBorder="1" applyAlignment="1" applyProtection="1">
      <alignment vertical="center"/>
      <protection locked="0"/>
    </xf>
    <xf numFmtId="0" fontId="2" fillId="5" borderId="11" xfId="0" applyFont="1" applyFill="1" applyBorder="1" applyAlignment="1" applyProtection="1">
      <alignment vertical="center"/>
      <protection locked="0"/>
    </xf>
    <xf numFmtId="0" fontId="2" fillId="5" borderId="12" xfId="0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164" fontId="2" fillId="0" borderId="1" xfId="0" applyNumberFormat="1" applyFont="1" applyBorder="1" applyProtection="1">
      <protection locked="0"/>
    </xf>
    <xf numFmtId="0" fontId="2" fillId="5" borderId="13" xfId="0" applyFont="1" applyFill="1" applyBorder="1" applyAlignment="1" applyProtection="1">
      <alignment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2" fontId="2" fillId="6" borderId="14" xfId="0" applyNumberFormat="1" applyFont="1" applyFill="1" applyBorder="1" applyAlignment="1" applyProtection="1">
      <alignment wrapText="1"/>
      <protection locked="0"/>
    </xf>
    <xf numFmtId="2" fontId="0" fillId="6" borderId="14" xfId="0" applyNumberFormat="1" applyFill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4" borderId="15" xfId="0" applyNumberFormat="1" applyFont="1" applyFill="1" applyBorder="1" applyProtection="1">
      <protection locked="0"/>
    </xf>
    <xf numFmtId="2" fontId="2" fillId="4" borderId="3" xfId="0" applyNumberFormat="1" applyFont="1" applyFill="1" applyBorder="1" applyProtection="1">
      <protection locked="0"/>
    </xf>
    <xf numFmtId="0" fontId="15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2" fontId="2" fillId="3" borderId="16" xfId="0" applyNumberFormat="1" applyFon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2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0" fontId="0" fillId="7" borderId="0" xfId="0" applyFill="1" applyProtection="1">
      <protection locked="0"/>
    </xf>
    <xf numFmtId="2" fontId="13" fillId="4" borderId="3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0" fontId="0" fillId="5" borderId="6" xfId="0" applyFill="1" applyBorder="1"/>
    <xf numFmtId="0" fontId="0" fillId="0" borderId="7" xfId="0" applyBorder="1"/>
    <xf numFmtId="0" fontId="0" fillId="5" borderId="8" xfId="0" applyFill="1" applyBorder="1"/>
    <xf numFmtId="0" fontId="0" fillId="0" borderId="9" xfId="0" applyBorder="1"/>
    <xf numFmtId="2" fontId="2" fillId="9" borderId="16" xfId="0" applyNumberFormat="1" applyFont="1" applyFill="1" applyBorder="1" applyProtection="1">
      <protection locked="0"/>
    </xf>
    <xf numFmtId="2" fontId="0" fillId="9" borderId="16" xfId="0" applyNumberFormat="1" applyFill="1" applyBorder="1" applyProtection="1">
      <protection locked="0"/>
    </xf>
    <xf numFmtId="2" fontId="0" fillId="9" borderId="5" xfId="0" applyNumberFormat="1" applyFill="1" applyBorder="1" applyProtection="1"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3" fillId="8" borderId="17" xfId="0" applyFont="1" applyFill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1902965</xdr:colOff>
      <xdr:row>2</xdr:row>
      <xdr:rowOff>1174123</xdr:rowOff>
    </xdr:from>
    <xdr:ext cx="718658" cy="2993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5B936BA0-02DF-458E-9859-7166261AD8FE}"/>
                </a:ext>
              </a:extLst>
            </xdr:cNvPr>
            <xdr:cNvSpPr txBox="1"/>
          </xdr:nvSpPr>
          <xdr:spPr>
            <a:xfrm>
              <a:off x="2513574" y="5746123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pl-PL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𝑂𝑇</m:t>
                                </m:r>
                              </m:sub>
                            </m:sSub>
                          </m:num>
                          <m:den>
                            <m:r>
                              <a:rPr lang="pl-PL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5B936BA0-02DF-458E-9859-7166261AD8FE}"/>
                </a:ext>
              </a:extLst>
            </xdr:cNvPr>
            <xdr:cNvSpPr txBox="1"/>
          </xdr:nvSpPr>
          <xdr:spPr>
            <a:xfrm>
              <a:off x="2513574" y="5746123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b="0" i="0">
                  <a:latin typeface="Cambria Math" panose="02040503050406030204" pitchFamily="18" charset="0"/>
                </a:rPr>
                <a:t>𝑋_</a:t>
              </a:r>
              <a:r>
                <a:rPr lang="pl-PL" sz="1100" i="0">
                  <a:latin typeface="Cambria Math" panose="02040503050406030204" pitchFamily="18" charset="0"/>
                </a:rPr>
                <a:t>𝑐=(𝑥_𝑂𝑇/𝑥)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1125855</xdr:colOff>
      <xdr:row>3</xdr:row>
      <xdr:rowOff>342900</xdr:rowOff>
    </xdr:from>
    <xdr:ext cx="2073926" cy="2291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50D97BDF-34E9-45D4-A46B-FA35AFC6E454}"/>
                </a:ext>
              </a:extLst>
            </xdr:cNvPr>
            <xdr:cNvSpPr txBox="1"/>
          </xdr:nvSpPr>
          <xdr:spPr>
            <a:xfrm>
              <a:off x="1735455" y="714375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e>
                    </m:d>
                    <m:r>
                      <a:rPr lang="pl-PL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pl-PL" sz="1100" b="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50D97BDF-34E9-45D4-A46B-FA35AFC6E454}"/>
                </a:ext>
              </a:extLst>
            </xdr:cNvPr>
            <xdr:cNvSpPr txBox="1"/>
          </xdr:nvSpPr>
          <xdr:spPr>
            <a:xfrm>
              <a:off x="1735455" y="714375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𝑧_𝑐=</a:t>
              </a:r>
              <a:r>
                <a:rPr lang="pl-PL" sz="1100" b="0" i="0">
                  <a:latin typeface="Cambria Math" panose="02040503050406030204" pitchFamily="18" charset="0"/>
                </a:rPr>
                <a:t>(𝑌_𝑛+𝑋_𝑐 )∗100</a:t>
              </a:r>
              <a:endParaRPr lang="pl-PL" sz="1100" b="0"/>
            </a:p>
          </xdr:txBody>
        </xdr:sp>
      </mc:Fallback>
    </mc:AlternateContent>
    <xdr:clientData/>
  </xdr:oneCellAnchor>
  <xdr:oneCellAnchor>
    <xdr:from>
      <xdr:col>1</xdr:col>
      <xdr:colOff>842850</xdr:colOff>
      <xdr:row>1</xdr:row>
      <xdr:rowOff>2370841</xdr:rowOff>
    </xdr:from>
    <xdr:ext cx="3160545" cy="34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755F3656-A526-4090-8D16-EBED8D8A0025}"/>
                </a:ext>
              </a:extLst>
            </xdr:cNvPr>
            <xdr:cNvSpPr txBox="1"/>
          </xdr:nvSpPr>
          <xdr:spPr>
            <a:xfrm>
              <a:off x="1453459" y="2552510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𝑂𝑇𝑛</m:t>
                        </m:r>
                      </m:sub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p>
                    </m:sSub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</m:s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−(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∗0,5)</m:t>
                        </m:r>
                      </m:num>
                      <m:den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</m:t>
                        </m: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</m:e>
                    </m:d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𝑟𝑠𝑡𝑎𝑟𝑡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755F3656-A526-4090-8D16-EBED8D8A0025}"/>
                </a:ext>
              </a:extLst>
            </xdr:cNvPr>
            <xdr:cNvSpPr txBox="1"/>
          </xdr:nvSpPr>
          <xdr:spPr>
            <a:xfrm>
              <a:off x="1453459" y="2552510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𝑂𝑇𝑛^𝑆=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𝑂𝑇𝑛−(𝐷∗0,5)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𝐷∗0,5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𝑟𝑒𝑛𝑑−𝑟𝑠𝑡𝑎𝑟𝑡)+𝑟𝑠𝑡𝑎𝑟𝑡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1153140</xdr:colOff>
      <xdr:row>1</xdr:row>
      <xdr:rowOff>3113065</xdr:rowOff>
    </xdr:from>
    <xdr:ext cx="1986954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2FA75EEB-3474-491F-8AC4-710EC3711FC8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</m:t>
                        </m:r>
                      </m:sup>
                    </m:sSub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=−1∗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sup>
                        </m:sSubSup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sup>
                    </m:sSup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2FA75EEB-3474-491F-8AC4-710EC3711FC8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𝑌_𝑛^𝑊=−1∗〖𝑦_𝑂𝑇𝑛^𝑆〗^2+2^((𝑟𝑒𝑛𝑑−𝑟𝑠𝑡𝑎𝑟𝑡))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1632147</xdr:colOff>
      <xdr:row>1</xdr:row>
      <xdr:rowOff>3467411</xdr:rowOff>
    </xdr:from>
    <xdr:ext cx="1449820" cy="390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EACE7EB0-18A2-4074-9888-1ACD389EB69D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</m:num>
                      <m:den>
                        <m:r>
                          <m:rPr>
                            <m:sty m:val="p"/>
                          </m:rP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max</m:t>
                        </m:r>
                        <m: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 …, 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EACE7EB0-18A2-4074-9888-1ACD389EB69D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𝑌_𝑛=(𝑌_𝑛^𝑊)/(max⁡(𝑌_1^𝑊, …, 𝑌_𝑛^𝑊))</a:t>
              </a:r>
              <a:endParaRPr lang="pl-PL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1908012</xdr:colOff>
      <xdr:row>2</xdr:row>
      <xdr:rowOff>1169076</xdr:rowOff>
    </xdr:from>
    <xdr:ext cx="718658" cy="2993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07025EBB-F14E-45A6-A635-FA244BA53660}"/>
                </a:ext>
              </a:extLst>
            </xdr:cNvPr>
            <xdr:cNvSpPr txBox="1"/>
          </xdr:nvSpPr>
          <xdr:spPr>
            <a:xfrm>
              <a:off x="2518621" y="5741076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pl-PL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𝑂𝑇</m:t>
                                </m:r>
                              </m:sub>
                            </m:sSub>
                          </m:num>
                          <m:den>
                            <m:r>
                              <a:rPr lang="pl-PL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07025EBB-F14E-45A6-A635-FA244BA53660}"/>
                </a:ext>
              </a:extLst>
            </xdr:cNvPr>
            <xdr:cNvSpPr txBox="1"/>
          </xdr:nvSpPr>
          <xdr:spPr>
            <a:xfrm>
              <a:off x="2518621" y="5741076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b="0" i="0">
                  <a:latin typeface="Cambria Math" panose="02040503050406030204" pitchFamily="18" charset="0"/>
                </a:rPr>
                <a:t>𝑋_</a:t>
              </a:r>
              <a:r>
                <a:rPr lang="pl-PL" sz="1100" i="0">
                  <a:latin typeface="Cambria Math" panose="02040503050406030204" pitchFamily="18" charset="0"/>
                </a:rPr>
                <a:t>𝑐=(𝑥_𝑂𝑇/𝑥)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1125855</xdr:colOff>
      <xdr:row>3</xdr:row>
      <xdr:rowOff>342900</xdr:rowOff>
    </xdr:from>
    <xdr:ext cx="2073926" cy="2291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4E208632-5F3B-476B-B8B6-89F45505055F}"/>
                </a:ext>
              </a:extLst>
            </xdr:cNvPr>
            <xdr:cNvSpPr txBox="1"/>
          </xdr:nvSpPr>
          <xdr:spPr>
            <a:xfrm>
              <a:off x="1735455" y="674370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e>
                    </m:d>
                    <m:r>
                      <a:rPr lang="pl-PL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pl-PL" sz="1100" b="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4E208632-5F3B-476B-B8B6-89F45505055F}"/>
                </a:ext>
              </a:extLst>
            </xdr:cNvPr>
            <xdr:cNvSpPr txBox="1"/>
          </xdr:nvSpPr>
          <xdr:spPr>
            <a:xfrm>
              <a:off x="1735455" y="674370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𝑧_𝑐=</a:t>
              </a:r>
              <a:r>
                <a:rPr lang="pl-PL" sz="1100" b="0" i="0">
                  <a:latin typeface="Cambria Math" panose="02040503050406030204" pitchFamily="18" charset="0"/>
                </a:rPr>
                <a:t>(𝑌_𝑛+𝑋_𝑐 )∗100</a:t>
              </a:r>
              <a:endParaRPr lang="pl-PL" sz="1100" b="0"/>
            </a:p>
          </xdr:txBody>
        </xdr:sp>
      </mc:Fallback>
    </mc:AlternateContent>
    <xdr:clientData/>
  </xdr:oneCellAnchor>
  <xdr:oneCellAnchor>
    <xdr:from>
      <xdr:col>1</xdr:col>
      <xdr:colOff>873129</xdr:colOff>
      <xdr:row>1</xdr:row>
      <xdr:rowOff>2345609</xdr:rowOff>
    </xdr:from>
    <xdr:ext cx="3160545" cy="34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5045B927-5767-427A-B598-5F676390F655}"/>
                </a:ext>
              </a:extLst>
            </xdr:cNvPr>
            <xdr:cNvSpPr txBox="1"/>
          </xdr:nvSpPr>
          <xdr:spPr>
            <a:xfrm>
              <a:off x="1483738" y="2527278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𝑂𝑇𝑛</m:t>
                        </m:r>
                      </m:sub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p>
                    </m:sSub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</m:s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−(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∗0,5)</m:t>
                        </m:r>
                      </m:num>
                      <m:den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</m:t>
                        </m: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</m:e>
                    </m:d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𝑟𝑠𝑡𝑎𝑟𝑡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5045B927-5767-427A-B598-5F676390F655}"/>
                </a:ext>
              </a:extLst>
            </xdr:cNvPr>
            <xdr:cNvSpPr txBox="1"/>
          </xdr:nvSpPr>
          <xdr:spPr>
            <a:xfrm>
              <a:off x="1483738" y="2527278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𝑂𝑇𝑛^𝑆=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𝑂𝑇𝑛−(𝐷∗0,5)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𝐷∗0,5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𝑟𝑒𝑛𝑑−𝑟𝑠𝑡𝑎𝑟𝑡)+𝑟𝑠𝑡𝑎𝑟𝑡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1153140</xdr:colOff>
      <xdr:row>1</xdr:row>
      <xdr:rowOff>3113065</xdr:rowOff>
    </xdr:from>
    <xdr:ext cx="1986954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145FD162-53D2-4190-85E1-EFF8F2030832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</m:t>
                        </m:r>
                      </m:sup>
                    </m:sSub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=−1∗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sup>
                        </m:sSubSup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sup>
                    </m:sSup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145FD162-53D2-4190-85E1-EFF8F2030832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𝑌_𝑛^𝑊=−1∗〖𝑦_𝑂𝑇𝑛^𝑆〗^2+2^((𝑟𝑒𝑛𝑑−𝑟𝑠𝑡𝑎𝑟𝑡))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1632147</xdr:colOff>
      <xdr:row>1</xdr:row>
      <xdr:rowOff>3467411</xdr:rowOff>
    </xdr:from>
    <xdr:ext cx="1449820" cy="390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CEEE5F3C-607E-42EA-9651-98A852CF7763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</m:num>
                      <m:den>
                        <m:r>
                          <m:rPr>
                            <m:sty m:val="p"/>
                          </m:rP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max</m:t>
                        </m:r>
                        <m: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 …, 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CEEE5F3C-607E-42EA-9651-98A852CF7763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𝑌_𝑛=(𝑌_𝑛^𝑊)/(max⁡(𝑌_1^𝑊, …, 𝑌_𝑛^𝑊))</a:t>
              </a:r>
              <a:endParaRPr lang="pl-PL" sz="1100"/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06-22T10:52:04.94" personId="{00000000-0000-0000-0000-000000000000}" id="{C42DAFC9-5FFB-4532-8220-152D20581681}">
    <text xml:space="preserve">Należy wskazać maksymalną kwotę inwestycji własnych określoną dla danego obszaru, która została wskazana w Liście obszarów konkursowych opublikowanej na stronie CPPC </text>
  </threadedComment>
  <threadedComment ref="C12" dT="2023-06-22T11:49:52.16" personId="{00000000-0000-0000-0000-000000000000}" id="{F6066FCB-9AA6-4DBA-AB71-080C9EEC92D9}">
    <text>Wpisz proponowaną przez Ciebie stawkę jednostkową, która
stanowi uśrednioną kwotę przeznaczoną do objęcia zasięgiem sieci NGA punktów adresowych w ramach 100% zobowiązania.</text>
  </threadedComment>
  <threadedComment ref="D12" dT="2023-06-22T11:49:52.16" personId="{00000000-0000-0000-0000-000000000000}" id="{8BBD8EA1-83AA-446F-AFE2-C4181FE091E1}">
    <text>Wpisz proponowaną przez Ciebie stawkę jednostkową, która
stanowi uśrednioną kwotę przeznaczoną do objęcia zasięgiem sieci NGA punktów adresowych w ramach 100% zobowiązania.</text>
  </threadedComment>
  <threadedComment ref="E12" dT="2023-06-22T11:49:52.16" personId="{00000000-0000-0000-0000-000000000000}" id="{E182D4BD-424B-46F0-9B5E-63A91C44BAB7}">
    <text>Wpisz proponowaną przez Ciebie stawkę jednostkową, która
stanowi uśrednioną kwotę przeznaczoną do objęcia zasięgiem sieci NGA punktów adresowych w ramach 100% zobowiązania.</text>
  </threadedComment>
  <threadedComment ref="C14" dT="2023-06-22T11:53:05.24" personId="{00000000-0000-0000-0000-000000000000}" id="{21031740-24F7-417F-B0A6-4476D9892469}">
    <text xml:space="preserve">Wpisz kwotę inwestycji własnych jaką planujesz ponieść w trakcie realizacji projektu. Jeśli nie planujesz Inwestycji własnych, wpisz 0. </text>
  </threadedComment>
  <threadedComment ref="D14" dT="2023-06-22T11:53:05.24" personId="{00000000-0000-0000-0000-000000000000}" id="{C5880AAA-3D14-413C-A5F2-875E5A37D690}">
    <text xml:space="preserve">Wpisz kwotę inwestycji własnych jaką planujesz ponieść w trakcie realizacji projektu. Jeśli nie planujesz Inwestycji własnych, wpisz 0. </text>
  </threadedComment>
  <threadedComment ref="E14" dT="2023-06-22T11:53:05.24" personId="{00000000-0000-0000-0000-000000000000}" id="{D77B8BD6-A482-426F-B8CB-89769435A4D7}">
    <text xml:space="preserve">Wpisz kwotę inwestycji własnych jaką planujesz ponieść w trakcie realizacji projektu. Jeśli nie planujesz Inwestycji własnych, wpisz 0. </text>
  </threadedComment>
  <threadedComment ref="B20" dT="2023-06-22T11:11:48.39" personId="{00000000-0000-0000-0000-000000000000}" id="{48339910-F3DD-464F-A8CB-FC329C5D187F}">
    <text xml:space="preserve">Na podstawie sumy punktów z obu kryteriów punktowych, wniosek Wnioskodawcy analizowany jest względem punktów otrzymanych przez innych wnioskodawców, którzy złożyli wnioski o dofinansowanie na dany obszar konkursowy. </text>
  </threadedComment>
  <threadedComment ref="B21" dT="2023-06-22T11:15:25.51" personId="{00000000-0000-0000-0000-000000000000}" id="{FCEEB904-791F-4384-9ECF-C1040CD7CA5D}">
    <text xml:space="preserve">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" dT="2023-06-22T10:52:04.94" personId="{00000000-0000-0000-0000-000000000000}" id="{8AD4CF53-8E74-40E4-BA95-61F2FE855367}">
    <text xml:space="preserve">Należy wskazać maksymalną kwotę inwestycji własnych określoną dla danego obszaru, która została wskazana w Liście obszarów konkursowych opublikowanej na stronie CPPC </text>
  </threadedComment>
  <threadedComment ref="C14" dT="2023-06-22T11:49:52.16" personId="{00000000-0000-0000-0000-000000000000}" id="{0F2AE890-A775-470E-B706-BE64FE6D4F2A}">
    <text>Wpisz proponowaną przez Ciebie stawkę jednostkową, która
stanowi uśrednioną kwotę przeznaczoną do objęcia zasięgiem sieci NGA punktów adresowych w ramach 100% zobowiązania.</text>
  </threadedComment>
  <threadedComment ref="D14" dT="2023-06-22T11:49:52.16" personId="{00000000-0000-0000-0000-000000000000}" id="{998E7536-4B30-492F-BA31-4293CBC32F74}">
    <text>Wpisz proponowaną przez Ciebie stawkę jednostkową, która
stanowi uśrednioną kwotę przeznaczoną do objęcia zasięgiem sieci NGA punktów adresowych w ramach 100% zobowiązania.</text>
  </threadedComment>
  <threadedComment ref="E14" dT="2023-06-22T11:49:52.16" personId="{00000000-0000-0000-0000-000000000000}" id="{0319F62B-5CAE-4E01-AA38-51FDA13CADE7}">
    <text>Wpisz proponowaną przez Ciebie stawkę jednostkową, która
stanowi uśrednioną kwotę przeznaczoną do objęcia zasięgiem sieci NGA punktów adresowych w ramach 100% zobowiązania.</text>
  </threadedComment>
  <threadedComment ref="C16" dT="2023-06-22T11:53:05.24" personId="{00000000-0000-0000-0000-000000000000}" id="{9F9A4BA4-E1E0-4DAB-A6FD-4CA7314E27DC}">
    <text xml:space="preserve">Wpisz kwotę inwestycji własnych jaką planujesz ponieść w trakcie realizacji projektu. Jeśli nie planujesz Inwestycji własnych, wpisz 0. </text>
  </threadedComment>
  <threadedComment ref="D16" dT="2023-06-22T11:53:05.24" personId="{00000000-0000-0000-0000-000000000000}" id="{796D1E31-87B3-4413-B9CF-183F4F2B3D5D}">
    <text xml:space="preserve">Wpisz kwotę inwestycji własnych jaką planujesz ponieść w trakcie realizacji projektu. Jeśli nie planujesz Inwestycji własnych, wpisz 0. </text>
  </threadedComment>
  <threadedComment ref="E16" dT="2023-06-22T11:53:05.24" personId="{00000000-0000-0000-0000-000000000000}" id="{363C0D22-AABB-4A6E-8E34-ECBA6B69C9B1}">
    <text xml:space="preserve">Wpisz kwotę inwestycji własnych jaką planujesz ponieść w trakcie realizacji projektu. Jeśli nie planujesz Inwestycji własnych, wpisz 0. </text>
  </threadedComment>
  <threadedComment ref="B22" dT="2023-06-22T11:11:48.39" personId="{00000000-0000-0000-0000-000000000000}" id="{A1FEDAE9-2CAC-4F55-822B-C0A3A3FE4A9B}">
    <text xml:space="preserve">Na podstawie sumy punktów z obu kryteriów punktowych, wniosek Wnioskodawcy analizowany jest względem punktów otrzymanych przez innych wnioskodawców, którzy złożyli wnioski o dofinansowanie na dany obszar konkursowy. </text>
  </threadedComment>
  <threadedComment ref="B23" dT="2023-06-22T11:15:25.51" personId="{00000000-0000-0000-0000-000000000000}" id="{8A549607-E7D3-4E2A-B87B-1283D76CB424}">
    <text xml:space="preserve">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opLeftCell="A7" zoomScale="151" zoomScaleNormal="55" workbookViewId="0">
      <selection activeCell="D13" sqref="D13"/>
    </sheetView>
  </sheetViews>
  <sheetFormatPr defaultColWidth="8.85546875" defaultRowHeight="15"/>
  <cols>
    <col min="1" max="1" width="8.85546875" style="4"/>
    <col min="2" max="2" width="76.7109375" style="4" customWidth="1"/>
    <col min="3" max="3" width="21.42578125" style="4" customWidth="1"/>
    <col min="4" max="4" width="28.28515625" style="4" customWidth="1"/>
    <col min="5" max="5" width="22.7109375" style="4" customWidth="1"/>
    <col min="6" max="6" width="51.7109375" style="4" customWidth="1"/>
    <col min="7" max="16384" width="8.85546875" style="4"/>
  </cols>
  <sheetData>
    <row r="1" spans="1:5">
      <c r="A1" s="2"/>
      <c r="B1" s="3" t="s">
        <v>0</v>
      </c>
      <c r="C1" s="3" t="s">
        <v>1</v>
      </c>
    </row>
    <row r="2" spans="1:5" ht="345.75" customHeight="1">
      <c r="A2" s="5" t="s">
        <v>2</v>
      </c>
      <c r="B2" s="6" t="s">
        <v>27</v>
      </c>
      <c r="C2" s="49" t="s">
        <v>3</v>
      </c>
    </row>
    <row r="3" spans="1:5" ht="174.75" customHeight="1">
      <c r="A3" s="7" t="s">
        <v>4</v>
      </c>
      <c r="B3" s="8" t="s">
        <v>24</v>
      </c>
      <c r="C3" s="49"/>
    </row>
    <row r="4" spans="1:5" ht="97.5" customHeight="1">
      <c r="A4" s="9" t="s">
        <v>5</v>
      </c>
      <c r="B4" s="10" t="s">
        <v>6</v>
      </c>
      <c r="C4" s="49"/>
    </row>
    <row r="5" spans="1:5" ht="15.75" thickBot="1"/>
    <row r="6" spans="1:5" ht="15.75" thickBot="1">
      <c r="B6" s="11" t="s">
        <v>7</v>
      </c>
      <c r="C6" s="1">
        <v>6979.74</v>
      </c>
    </row>
    <row r="7" spans="1:5" ht="15.75" thickBot="1">
      <c r="B7" s="12" t="s">
        <v>8</v>
      </c>
      <c r="C7" s="13">
        <v>0</v>
      </c>
    </row>
    <row r="8" spans="1:5">
      <c r="B8" s="41" t="s">
        <v>9</v>
      </c>
      <c r="C8" s="42">
        <v>2</v>
      </c>
    </row>
    <row r="9" spans="1:5" ht="15.75" thickBot="1">
      <c r="B9" s="43" t="s">
        <v>10</v>
      </c>
      <c r="C9" s="44">
        <v>8</v>
      </c>
    </row>
    <row r="11" spans="1:5">
      <c r="A11" s="14"/>
      <c r="B11" s="15"/>
      <c r="C11" s="15" t="s">
        <v>18</v>
      </c>
      <c r="D11" s="15" t="s">
        <v>21</v>
      </c>
      <c r="E11" s="15" t="s">
        <v>22</v>
      </c>
    </row>
    <row r="12" spans="1:5">
      <c r="A12" s="16"/>
      <c r="B12" s="17" t="s">
        <v>19</v>
      </c>
      <c r="C12" s="18">
        <v>0</v>
      </c>
      <c r="D12" s="18">
        <v>0</v>
      </c>
      <c r="E12" s="18">
        <v>0</v>
      </c>
    </row>
    <row r="13" spans="1:5" ht="30">
      <c r="A13" s="16"/>
      <c r="B13" s="48" t="s">
        <v>29</v>
      </c>
      <c r="C13" s="18" t="b">
        <f>C12&gt;=$C$6*0.5</f>
        <v>0</v>
      </c>
      <c r="D13" s="18" t="b">
        <f>D12&gt;=$C$6*0.5</f>
        <v>0</v>
      </c>
      <c r="E13" s="18" t="b">
        <f>E12&gt;=$C$6*0.5</f>
        <v>0</v>
      </c>
    </row>
    <row r="14" spans="1:5" ht="30.75" customHeight="1">
      <c r="A14" s="19"/>
      <c r="B14" s="17" t="s">
        <v>20</v>
      </c>
      <c r="C14" s="18">
        <v>11</v>
      </c>
      <c r="D14" s="18">
        <v>0</v>
      </c>
      <c r="E14" s="18">
        <v>0</v>
      </c>
    </row>
    <row r="15" spans="1:5">
      <c r="A15" s="20"/>
      <c r="B15" s="50" t="s">
        <v>11</v>
      </c>
      <c r="C15" s="50"/>
      <c r="D15" s="50"/>
      <c r="E15" s="50"/>
    </row>
    <row r="16" spans="1:5" ht="18.75">
      <c r="A16" s="21">
        <v>1</v>
      </c>
      <c r="B16" s="22" t="s">
        <v>12</v>
      </c>
      <c r="C16" s="23">
        <f>((C12-($C$6*0.5))/($C$6*0.5))*($C$9-$C$8)+$C$8</f>
        <v>-4</v>
      </c>
      <c r="D16" s="23">
        <f>((D12-($C$6*0.5))/($C$6*0.5))*($C$9-$C$8)+$C$8</f>
        <v>-4</v>
      </c>
      <c r="E16" s="23">
        <f>((E12-($C$6*0.5))/($C$6*0.5))*($C$9-$C$8)+$C$8</f>
        <v>-4</v>
      </c>
    </row>
    <row r="17" spans="1:6" ht="18.75">
      <c r="A17" s="24">
        <v>2</v>
      </c>
      <c r="B17" s="22" t="s">
        <v>13</v>
      </c>
      <c r="C17" s="23">
        <f>-1*C16^2+2^($C$9-$C$8)</f>
        <v>48</v>
      </c>
      <c r="D17" s="23">
        <f>-1*D16^2+2^($C$9-$C$8)</f>
        <v>48</v>
      </c>
      <c r="E17" s="23">
        <f>-1*E16^2+2^($C$9-$C$8)</f>
        <v>48</v>
      </c>
    </row>
    <row r="18" spans="1:6" ht="18">
      <c r="A18" s="24">
        <v>3</v>
      </c>
      <c r="B18" s="25" t="s">
        <v>14</v>
      </c>
      <c r="C18" s="23">
        <f>C17/MAX($C$17:$E$17)</f>
        <v>1</v>
      </c>
      <c r="D18" s="23">
        <f>D17/MAX($C$17:$E$17)</f>
        <v>1</v>
      </c>
      <c r="E18" s="23">
        <f>E17/MAX($C$17:$E$17)</f>
        <v>1</v>
      </c>
    </row>
    <row r="19" spans="1:6" ht="18.75" thickBot="1">
      <c r="A19" s="26">
        <v>4</v>
      </c>
      <c r="B19" s="27" t="s">
        <v>23</v>
      </c>
      <c r="C19" s="28" t="e">
        <f>C14/$C$7</f>
        <v>#DIV/0!</v>
      </c>
      <c r="D19" s="28" t="e">
        <f>D14/$C$7</f>
        <v>#DIV/0!</v>
      </c>
      <c r="E19" s="28" t="e">
        <f>E14/$C$7</f>
        <v>#DIV/0!</v>
      </c>
    </row>
    <row r="20" spans="1:6" ht="18.75" thickBot="1">
      <c r="A20" s="29">
        <v>5</v>
      </c>
      <c r="B20" s="30" t="s">
        <v>15</v>
      </c>
      <c r="C20" s="31" t="e">
        <f>SUM(C18:C19)*100</f>
        <v>#DIV/0!</v>
      </c>
      <c r="D20" s="31" t="e">
        <f>SUM(D18:D19)*100</f>
        <v>#DIV/0!</v>
      </c>
      <c r="E20" s="31" t="e">
        <f>SUM(E18:E19)*100</f>
        <v>#DIV/0!</v>
      </c>
      <c r="F20" s="32" t="s">
        <v>25</v>
      </c>
    </row>
    <row r="21" spans="1:6" ht="15.75" thickBot="1">
      <c r="A21" s="33">
        <v>6</v>
      </c>
      <c r="B21" s="34" t="s">
        <v>16</v>
      </c>
      <c r="C21" s="35">
        <f>C18*100</f>
        <v>100</v>
      </c>
      <c r="D21" s="35">
        <f>D18*100</f>
        <v>100</v>
      </c>
      <c r="E21" s="35">
        <f>E18*100</f>
        <v>100</v>
      </c>
      <c r="F21" s="32" t="s">
        <v>26</v>
      </c>
    </row>
    <row r="22" spans="1:6" ht="15.75" thickBot="1">
      <c r="A22" s="33">
        <v>7</v>
      </c>
      <c r="B22" s="45" t="s">
        <v>28</v>
      </c>
      <c r="C22" s="46" t="e">
        <f>C19*100</f>
        <v>#DIV/0!</v>
      </c>
      <c r="D22" s="46" t="e">
        <f>D19*100</f>
        <v>#DIV/0!</v>
      </c>
      <c r="E22" s="47" t="e">
        <f>E19*100</f>
        <v>#DIV/0!</v>
      </c>
    </row>
    <row r="23" spans="1:6">
      <c r="B23" s="36"/>
    </row>
    <row r="24" spans="1:6">
      <c r="B24" s="37"/>
      <c r="C24" s="37"/>
    </row>
  </sheetData>
  <sheetProtection algorithmName="SHA-512" hashValue="I3zF13+WMPOS43yUT7S+0mY3AYN+FFlAKKev54veFopo5IbhCekfnMao5tgvZrg70VYMOnQ88kQNixOytuHoTQ==" saltValue="AYiUU1xeW/UQsfE5xL8kCQ==" spinCount="100000" sheet="1" formatCells="0" formatColumns="0" formatRows="0" insertColumns="0" insertRows="0" insertHyperlinks="0" deleteColumns="0" deleteRows="0" sort="0" autoFilter="0" pivotTables="0"/>
  <mergeCells count="2">
    <mergeCell ref="C2:C4"/>
    <mergeCell ref="B15:E1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tabSelected="1" topLeftCell="A5" zoomScale="151" zoomScaleNormal="55" workbookViewId="0">
      <selection activeCell="C25" sqref="C25"/>
    </sheetView>
  </sheetViews>
  <sheetFormatPr defaultColWidth="8.85546875" defaultRowHeight="15"/>
  <cols>
    <col min="1" max="1" width="8.85546875" style="4"/>
    <col min="2" max="2" width="76.7109375" style="4" customWidth="1"/>
    <col min="3" max="3" width="21.42578125" style="4" customWidth="1"/>
    <col min="4" max="4" width="28.28515625" style="4" customWidth="1"/>
    <col min="5" max="5" width="22.7109375" style="4" customWidth="1"/>
    <col min="6" max="16384" width="8.85546875" style="4"/>
  </cols>
  <sheetData>
    <row r="1" spans="1:5">
      <c r="A1" s="2"/>
      <c r="B1" s="3" t="s">
        <v>0</v>
      </c>
      <c r="C1" s="3" t="s">
        <v>1</v>
      </c>
    </row>
    <row r="2" spans="1:5" ht="345.75" customHeight="1">
      <c r="A2" s="5" t="s">
        <v>2</v>
      </c>
      <c r="B2" s="6" t="s">
        <v>27</v>
      </c>
      <c r="C2" s="49" t="s">
        <v>3</v>
      </c>
    </row>
    <row r="3" spans="1:5" ht="174.75" customHeight="1">
      <c r="A3" s="7" t="s">
        <v>4</v>
      </c>
      <c r="B3" s="8" t="s">
        <v>24</v>
      </c>
      <c r="C3" s="49"/>
    </row>
    <row r="4" spans="1:5" ht="97.5" customHeight="1">
      <c r="A4" s="9" t="s">
        <v>5</v>
      </c>
      <c r="B4" s="10" t="s">
        <v>6</v>
      </c>
      <c r="C4" s="49"/>
    </row>
    <row r="5" spans="1:5" ht="15.75" thickBot="1"/>
    <row r="6" spans="1:5" ht="15.75" thickBot="1">
      <c r="B6" s="11" t="s">
        <v>7</v>
      </c>
      <c r="C6" s="1">
        <f>'Kryteria punktowe'!C6</f>
        <v>6979.74</v>
      </c>
    </row>
    <row r="7" spans="1:5" ht="15.75" thickBot="1">
      <c r="B7" s="12" t="s">
        <v>8</v>
      </c>
      <c r="C7" s="13">
        <v>19714604.190000001</v>
      </c>
    </row>
    <row r="8" spans="1:5">
      <c r="B8" s="41" t="s">
        <v>9</v>
      </c>
      <c r="C8" s="42">
        <v>2</v>
      </c>
    </row>
    <row r="9" spans="1:5" ht="15.75" thickBot="1">
      <c r="B9" s="43" t="s">
        <v>10</v>
      </c>
      <c r="C9" s="44">
        <v>8</v>
      </c>
    </row>
    <row r="10" spans="1:5">
      <c r="B10" s="38"/>
      <c r="C10" s="38"/>
    </row>
    <row r="11" spans="1:5">
      <c r="B11" s="38"/>
      <c r="C11" s="38"/>
    </row>
    <row r="12" spans="1:5">
      <c r="B12" s="51" t="s">
        <v>17</v>
      </c>
      <c r="C12" s="51"/>
      <c r="D12" s="51"/>
      <c r="E12" s="51"/>
    </row>
    <row r="13" spans="1:5">
      <c r="A13" s="14"/>
      <c r="B13" s="15"/>
      <c r="C13" s="15" t="s">
        <v>18</v>
      </c>
      <c r="D13" s="15" t="s">
        <v>21</v>
      </c>
      <c r="E13" s="15" t="s">
        <v>22</v>
      </c>
    </row>
    <row r="14" spans="1:5">
      <c r="A14" s="16"/>
      <c r="B14" s="17" t="s">
        <v>19</v>
      </c>
      <c r="C14" s="18">
        <v>6900</v>
      </c>
      <c r="D14" s="18">
        <v>4500</v>
      </c>
      <c r="E14" s="18">
        <v>5400</v>
      </c>
    </row>
    <row r="15" spans="1:5" ht="30">
      <c r="A15" s="16"/>
      <c r="B15" s="48" t="s">
        <v>29</v>
      </c>
      <c r="C15" s="18" t="b">
        <f>C14&gt;=$C$6*0.5</f>
        <v>1</v>
      </c>
      <c r="D15" s="18" t="b">
        <f>D14&gt;=$C$6*0.5</f>
        <v>1</v>
      </c>
      <c r="E15" s="18" t="b">
        <f>E14&gt;=$C$6*0.5</f>
        <v>1</v>
      </c>
    </row>
    <row r="16" spans="1:5" ht="30.75" customHeight="1">
      <c r="A16" s="19"/>
      <c r="B16" s="17" t="s">
        <v>20</v>
      </c>
      <c r="C16" s="18">
        <v>1000000</v>
      </c>
      <c r="D16" s="18">
        <v>3500000</v>
      </c>
      <c r="E16" s="18">
        <v>6000000</v>
      </c>
    </row>
    <row r="17" spans="1:6">
      <c r="A17" s="20"/>
      <c r="B17" s="50" t="s">
        <v>11</v>
      </c>
      <c r="C17" s="50"/>
      <c r="D17" s="50"/>
      <c r="E17" s="50"/>
    </row>
    <row r="18" spans="1:6" ht="18.75">
      <c r="A18" s="21">
        <v>1</v>
      </c>
      <c r="B18" s="22" t="s">
        <v>12</v>
      </c>
      <c r="C18" s="23">
        <f>((C14-($C$6*0.5))/($C$6*0.5))*($C$9-$C$8)+$C$8</f>
        <v>7.8629060681343432</v>
      </c>
      <c r="D18" s="23">
        <f>((D14-($C$6*0.5))/($C$6*0.5))*($C$9-$C$8)+$C$8</f>
        <v>3.736677870522398</v>
      </c>
      <c r="E18" s="23">
        <f>((E14-($C$6*0.5))/($C$6*0.5))*($C$9-$C$8)+$C$8</f>
        <v>5.2840134446268774</v>
      </c>
    </row>
    <row r="19" spans="1:6" ht="18.75">
      <c r="A19" s="24">
        <v>2</v>
      </c>
      <c r="B19" s="22" t="s">
        <v>13</v>
      </c>
      <c r="C19" s="23">
        <f>-1*C18^2+2^($C$9-$C$8)</f>
        <v>2.1747081636961241</v>
      </c>
      <c r="D19" s="23">
        <f>-1*D18^2+2^($C$9-$C$8)</f>
        <v>50.037238491948202</v>
      </c>
      <c r="E19" s="23">
        <f>-1*E18^2+2^($C$9-$C$8)</f>
        <v>36.079201917002401</v>
      </c>
    </row>
    <row r="20" spans="1:6" ht="18">
      <c r="A20" s="24">
        <v>3</v>
      </c>
      <c r="B20" s="25" t="s">
        <v>14</v>
      </c>
      <c r="C20" s="23">
        <f>C19/MAX($C$19:$E$19)</f>
        <v>4.3461794240424956E-2</v>
      </c>
      <c r="D20" s="23">
        <f>D19/MAX($C$19:$E$19)</f>
        <v>1</v>
      </c>
      <c r="E20" s="23">
        <f>E19/MAX($C$19:$E$19)</f>
        <v>0.72104702426390144</v>
      </c>
    </row>
    <row r="21" spans="1:6" ht="18.75" thickBot="1">
      <c r="A21" s="26">
        <v>4</v>
      </c>
      <c r="B21" s="27" t="s">
        <v>23</v>
      </c>
      <c r="C21" s="28">
        <f>C16/$C$7</f>
        <v>5.0723818259929263E-2</v>
      </c>
      <c r="D21" s="28">
        <f>D16/$C$7</f>
        <v>0.17753336390975241</v>
      </c>
      <c r="E21" s="28">
        <f>E16/$C$7</f>
        <v>0.30434290955957555</v>
      </c>
    </row>
    <row r="22" spans="1:6" ht="18.75" thickBot="1">
      <c r="A22" s="29">
        <v>5</v>
      </c>
      <c r="B22" s="30" t="s">
        <v>15</v>
      </c>
      <c r="C22" s="31">
        <f>SUM(C20:C21)*100</f>
        <v>9.4185612500354221</v>
      </c>
      <c r="D22" s="39">
        <f>SUM(D20:D21)*100</f>
        <v>117.75333639097525</v>
      </c>
      <c r="E22" s="31">
        <f>SUM(E20:E21)*100</f>
        <v>102.53899338234768</v>
      </c>
      <c r="F22" s="32" t="s">
        <v>25</v>
      </c>
    </row>
    <row r="23" spans="1:6" ht="15.75" thickBot="1">
      <c r="A23" s="33">
        <v>6</v>
      </c>
      <c r="B23" s="34" t="s">
        <v>16</v>
      </c>
      <c r="C23" s="35">
        <f>C20*100</f>
        <v>4.3461794240424956</v>
      </c>
      <c r="D23" s="40">
        <f>D20*100</f>
        <v>100</v>
      </c>
      <c r="E23" s="35">
        <f>E20*100</f>
        <v>72.104702426390148</v>
      </c>
      <c r="F23" s="32" t="s">
        <v>26</v>
      </c>
    </row>
    <row r="24" spans="1:6" ht="15.75" thickBot="1">
      <c r="A24" s="33">
        <v>7</v>
      </c>
      <c r="B24" s="45" t="s">
        <v>28</v>
      </c>
      <c r="C24" s="46">
        <f>C21*100</f>
        <v>5.0723818259929265</v>
      </c>
      <c r="D24" s="46">
        <f>D21*100</f>
        <v>17.753336390975242</v>
      </c>
      <c r="E24" s="47">
        <f t="shared" ref="E24" si="0">E21*100</f>
        <v>30.434290955957554</v>
      </c>
    </row>
    <row r="25" spans="1:6">
      <c r="B25" s="36"/>
    </row>
    <row r="26" spans="1:6">
      <c r="B26" s="37"/>
      <c r="C26" s="37"/>
    </row>
  </sheetData>
  <sheetProtection algorithmName="SHA-512" hashValue="FBpShiFLnQspJPXORlh6FMypGcx4Ffu3xjjvkFhJAzPS30jL+01tX+20qHCproiQW3OZt5UpdmBrEynP2+qvDA==" saltValue="FKIAkS9nkZ6l3Zjav7qlAQ==" spinCount="100000" sheet="1" formatCells="0" formatColumns="0" formatRows="0" insertColumns="0" insertRows="0" insertHyperlinks="0" deleteColumns="0" deleteRows="0" sort="0" autoFilter="0" pivotTables="0"/>
  <mergeCells count="3">
    <mergeCell ref="C2:C4"/>
    <mergeCell ref="B17:E17"/>
    <mergeCell ref="B12:E1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Kryteria punktowe</vt:lpstr>
      <vt:lpstr>Przykłady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2023-06-22T14:36:00Z</dcterms:created>
  <dcterms:modified xsi:type="dcterms:W3CDTF">2023-07-03T13:11:42Z</dcterms:modified>
</cp:coreProperties>
</file>