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N:\BSZ\Statystyki nowe\SZABLONY RAPORTÓW CYKLICZNYCH\meldunek miesięczny\"/>
    </mc:Choice>
  </mc:AlternateContent>
  <xr:revisionPtr revIDLastSave="0" documentId="13_ncr:1_{4B6FB035-FB4B-4DFB-8B57-4743CAE5A616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4" i="1" l="1"/>
  <c r="H214" i="1"/>
  <c r="J494" i="1"/>
  <c r="M494" i="1"/>
  <c r="P494" i="1"/>
  <c r="S494" i="1"/>
  <c r="V494" i="1"/>
  <c r="J495" i="1"/>
  <c r="M495" i="1"/>
  <c r="P495" i="1"/>
  <c r="S495" i="1"/>
  <c r="V495" i="1"/>
  <c r="K195" i="1" l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S137" i="1"/>
  <c r="T138" i="1" l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U137" i="1" l="1"/>
  <c r="V137" i="1" s="1"/>
  <c r="U129" i="1"/>
  <c r="V129" i="1" s="1"/>
  <c r="U125" i="1"/>
  <c r="V125" i="1" s="1"/>
  <c r="U133" i="1"/>
  <c r="V133" i="1" s="1"/>
  <c r="U136" i="1"/>
  <c r="V136" i="1" s="1"/>
  <c r="U132" i="1"/>
  <c r="V132" i="1" s="1"/>
  <c r="U128" i="1"/>
  <c r="V128" i="1" s="1"/>
  <c r="U124" i="1"/>
  <c r="V124" i="1" s="1"/>
  <c r="U127" i="1"/>
  <c r="V127" i="1" s="1"/>
  <c r="U135" i="1"/>
  <c r="V135" i="1" s="1"/>
  <c r="U131" i="1"/>
  <c r="V131" i="1" s="1"/>
  <c r="U134" i="1"/>
  <c r="V134" i="1" s="1"/>
  <c r="U130" i="1"/>
  <c r="V130" i="1" s="1"/>
  <c r="U126" i="1"/>
  <c r="V126" i="1" s="1"/>
  <c r="J498" i="1"/>
  <c r="V499" i="1" l="1"/>
  <c r="S499" i="1"/>
  <c r="P499" i="1"/>
  <c r="M499" i="1"/>
  <c r="J499" i="1"/>
  <c r="O297" i="1" l="1"/>
  <c r="S297" i="1" s="1"/>
  <c r="I295" i="1" l="1"/>
  <c r="M295" i="1" s="1"/>
  <c r="O294" i="1"/>
  <c r="S294" i="1" s="1"/>
  <c r="T398" i="1" l="1"/>
  <c r="T399" i="1"/>
  <c r="T400" i="1"/>
  <c r="T401" i="1"/>
  <c r="T402" i="1"/>
  <c r="T397" i="1"/>
  <c r="R398" i="1"/>
  <c r="R399" i="1"/>
  <c r="R400" i="1"/>
  <c r="R401" i="1"/>
  <c r="R402" i="1"/>
  <c r="R397" i="1"/>
  <c r="P398" i="1"/>
  <c r="P399" i="1"/>
  <c r="P400" i="1"/>
  <c r="P401" i="1"/>
  <c r="P402" i="1"/>
  <c r="P397" i="1"/>
  <c r="M398" i="1"/>
  <c r="M399" i="1"/>
  <c r="M400" i="1"/>
  <c r="M401" i="1"/>
  <c r="M402" i="1"/>
  <c r="M397" i="1"/>
  <c r="H398" i="1"/>
  <c r="H399" i="1"/>
  <c r="H400" i="1"/>
  <c r="H401" i="1"/>
  <c r="H402" i="1"/>
  <c r="F398" i="1"/>
  <c r="F399" i="1"/>
  <c r="F400" i="1"/>
  <c r="F401" i="1"/>
  <c r="F402" i="1"/>
  <c r="D398" i="1"/>
  <c r="D399" i="1"/>
  <c r="D400" i="1"/>
  <c r="D401" i="1"/>
  <c r="D402" i="1"/>
  <c r="A398" i="1"/>
  <c r="A399" i="1"/>
  <c r="A400" i="1"/>
  <c r="A401" i="1"/>
  <c r="A402" i="1"/>
  <c r="R403" i="1" l="1"/>
  <c r="T403" i="1"/>
  <c r="P403" i="1"/>
  <c r="G263" i="1"/>
  <c r="G254" i="1"/>
  <c r="M56" i="1"/>
  <c r="L121" i="1"/>
  <c r="M22" i="1"/>
  <c r="G431" i="1"/>
  <c r="G291" i="1"/>
  <c r="G443" i="1"/>
  <c r="M394" i="1"/>
  <c r="A394" i="1"/>
  <c r="G323" i="1"/>
  <c r="E9" i="1"/>
  <c r="P267" i="1"/>
  <c r="M267" i="1"/>
  <c r="J267" i="1"/>
  <c r="G267" i="1"/>
  <c r="P266" i="1"/>
  <c r="M266" i="1"/>
  <c r="J266" i="1"/>
  <c r="G266" i="1"/>
  <c r="P265" i="1"/>
  <c r="M265" i="1"/>
  <c r="J265" i="1"/>
  <c r="G265" i="1"/>
  <c r="P258" i="1"/>
  <c r="M258" i="1"/>
  <c r="J258" i="1"/>
  <c r="G258" i="1"/>
  <c r="J257" i="1"/>
  <c r="M257" i="1"/>
  <c r="P257" i="1"/>
  <c r="G257" i="1"/>
  <c r="P256" i="1"/>
  <c r="M256" i="1"/>
  <c r="J256" i="1"/>
  <c r="G256" i="1"/>
  <c r="Q165" i="1"/>
  <c r="N165" i="1"/>
  <c r="L165" i="1"/>
  <c r="L123" i="1"/>
  <c r="Q87" i="1"/>
  <c r="O87" i="1"/>
  <c r="Q86" i="1"/>
  <c r="O86" i="1"/>
  <c r="Q85" i="1"/>
  <c r="O85" i="1"/>
  <c r="Q84" i="1"/>
  <c r="O84" i="1"/>
  <c r="Q60" i="1"/>
  <c r="O60" i="1"/>
  <c r="M60" i="1"/>
  <c r="Q59" i="1"/>
  <c r="O59" i="1"/>
  <c r="M59" i="1"/>
  <c r="Q58" i="1"/>
  <c r="O58" i="1"/>
  <c r="M58" i="1"/>
  <c r="Q26" i="1"/>
  <c r="O26" i="1"/>
  <c r="M26" i="1"/>
  <c r="Q25" i="1"/>
  <c r="O25" i="1"/>
  <c r="M25" i="1"/>
  <c r="Q24" i="1"/>
  <c r="O24" i="1"/>
  <c r="M24" i="1"/>
  <c r="Q51" i="1"/>
  <c r="O51" i="1"/>
  <c r="Q50" i="1"/>
  <c r="O50" i="1"/>
  <c r="Q49" i="1"/>
  <c r="O49" i="1"/>
  <c r="Q48" i="1"/>
  <c r="O48" i="1"/>
  <c r="V498" i="1"/>
  <c r="S498" i="1"/>
  <c r="P498" i="1"/>
  <c r="M498" i="1"/>
  <c r="V497" i="1"/>
  <c r="S497" i="1"/>
  <c r="P497" i="1"/>
  <c r="M497" i="1"/>
  <c r="J497" i="1"/>
  <c r="V496" i="1"/>
  <c r="S496" i="1"/>
  <c r="P496" i="1"/>
  <c r="M496" i="1"/>
  <c r="J496" i="1"/>
  <c r="S446" i="1"/>
  <c r="S447" i="1"/>
  <c r="S448" i="1"/>
  <c r="S449" i="1"/>
  <c r="S450" i="1"/>
  <c r="S445" i="1"/>
  <c r="P446" i="1"/>
  <c r="P447" i="1"/>
  <c r="P448" i="1"/>
  <c r="P449" i="1"/>
  <c r="P450" i="1"/>
  <c r="P445" i="1"/>
  <c r="M446" i="1"/>
  <c r="M447" i="1"/>
  <c r="M448" i="1"/>
  <c r="M449" i="1"/>
  <c r="M450" i="1"/>
  <c r="M445" i="1"/>
  <c r="J446" i="1"/>
  <c r="J447" i="1"/>
  <c r="J448" i="1"/>
  <c r="J449" i="1"/>
  <c r="J450" i="1"/>
  <c r="J445" i="1"/>
  <c r="G446" i="1"/>
  <c r="G447" i="1"/>
  <c r="G448" i="1"/>
  <c r="G449" i="1"/>
  <c r="G450" i="1"/>
  <c r="G445" i="1"/>
  <c r="C446" i="1"/>
  <c r="C447" i="1"/>
  <c r="C448" i="1"/>
  <c r="C449" i="1"/>
  <c r="C450" i="1"/>
  <c r="C445" i="1"/>
  <c r="S434" i="1"/>
  <c r="S435" i="1"/>
  <c r="S436" i="1"/>
  <c r="S437" i="1"/>
  <c r="S438" i="1"/>
  <c r="S433" i="1"/>
  <c r="P434" i="1"/>
  <c r="P435" i="1"/>
  <c r="P436" i="1"/>
  <c r="P437" i="1"/>
  <c r="P438" i="1"/>
  <c r="P433" i="1"/>
  <c r="M434" i="1"/>
  <c r="M435" i="1"/>
  <c r="M436" i="1"/>
  <c r="M437" i="1"/>
  <c r="M438" i="1"/>
  <c r="M433" i="1"/>
  <c r="J434" i="1"/>
  <c r="J435" i="1"/>
  <c r="J436" i="1"/>
  <c r="J437" i="1"/>
  <c r="J438" i="1"/>
  <c r="J433" i="1"/>
  <c r="G434" i="1"/>
  <c r="G435" i="1"/>
  <c r="G436" i="1"/>
  <c r="G437" i="1"/>
  <c r="G438" i="1"/>
  <c r="G433" i="1"/>
  <c r="C434" i="1"/>
  <c r="C435" i="1"/>
  <c r="C436" i="1"/>
  <c r="C437" i="1"/>
  <c r="C438" i="1"/>
  <c r="C433" i="1"/>
  <c r="H397" i="1"/>
  <c r="F397" i="1"/>
  <c r="D397" i="1"/>
  <c r="A397" i="1"/>
  <c r="Q327" i="1"/>
  <c r="U327" i="1" s="1"/>
  <c r="Q328" i="1"/>
  <c r="U328" i="1" s="1"/>
  <c r="Q329" i="1"/>
  <c r="U329" i="1" s="1"/>
  <c r="Q330" i="1"/>
  <c r="U330" i="1" s="1"/>
  <c r="Q331" i="1"/>
  <c r="U331" i="1" s="1"/>
  <c r="Q326" i="1"/>
  <c r="U326" i="1" s="1"/>
  <c r="O327" i="1"/>
  <c r="S327" i="1" s="1"/>
  <c r="O328" i="1"/>
  <c r="S328" i="1" s="1"/>
  <c r="O329" i="1"/>
  <c r="S329" i="1" s="1"/>
  <c r="O330" i="1"/>
  <c r="S330" i="1" s="1"/>
  <c r="O331" i="1"/>
  <c r="S331" i="1" s="1"/>
  <c r="O326" i="1"/>
  <c r="S326" i="1" s="1"/>
  <c r="I327" i="1"/>
  <c r="M327" i="1" s="1"/>
  <c r="I328" i="1"/>
  <c r="M328" i="1" s="1"/>
  <c r="I329" i="1"/>
  <c r="M329" i="1" s="1"/>
  <c r="I330" i="1"/>
  <c r="M330" i="1" s="1"/>
  <c r="I331" i="1"/>
  <c r="M331" i="1" s="1"/>
  <c r="I326" i="1"/>
  <c r="M326" i="1" s="1"/>
  <c r="G326" i="1"/>
  <c r="K326" i="1" s="1"/>
  <c r="G327" i="1"/>
  <c r="K327" i="1" s="1"/>
  <c r="G328" i="1"/>
  <c r="K328" i="1" s="1"/>
  <c r="G329" i="1"/>
  <c r="K329" i="1" s="1"/>
  <c r="G330" i="1"/>
  <c r="K330" i="1" s="1"/>
  <c r="G331" i="1"/>
  <c r="K331" i="1" s="1"/>
  <c r="C327" i="1"/>
  <c r="C328" i="1"/>
  <c r="C329" i="1"/>
  <c r="C330" i="1"/>
  <c r="C331" i="1"/>
  <c r="C326" i="1"/>
  <c r="Q295" i="1"/>
  <c r="U295" i="1" s="1"/>
  <c r="Q296" i="1"/>
  <c r="U296" i="1" s="1"/>
  <c r="Q297" i="1"/>
  <c r="U297" i="1" s="1"/>
  <c r="Q298" i="1"/>
  <c r="U298" i="1" s="1"/>
  <c r="Q299" i="1"/>
  <c r="U299" i="1" s="1"/>
  <c r="Q294" i="1"/>
  <c r="U294" i="1" s="1"/>
  <c r="O295" i="1"/>
  <c r="S295" i="1" s="1"/>
  <c r="O296" i="1"/>
  <c r="S296" i="1" s="1"/>
  <c r="O298" i="1"/>
  <c r="S298" i="1" s="1"/>
  <c r="O299" i="1"/>
  <c r="S299" i="1" s="1"/>
  <c r="C295" i="1"/>
  <c r="C296" i="1"/>
  <c r="C297" i="1"/>
  <c r="C298" i="1"/>
  <c r="C299" i="1"/>
  <c r="I296" i="1"/>
  <c r="M296" i="1" s="1"/>
  <c r="I297" i="1"/>
  <c r="M297" i="1" s="1"/>
  <c r="I298" i="1"/>
  <c r="M298" i="1" s="1"/>
  <c r="I299" i="1"/>
  <c r="M299" i="1" s="1"/>
  <c r="I294" i="1"/>
  <c r="M294" i="1" s="1"/>
  <c r="G295" i="1"/>
  <c r="K295" i="1" s="1"/>
  <c r="G296" i="1"/>
  <c r="K296" i="1" s="1"/>
  <c r="G297" i="1"/>
  <c r="K297" i="1" s="1"/>
  <c r="G298" i="1"/>
  <c r="K298" i="1" s="1"/>
  <c r="G299" i="1"/>
  <c r="K299" i="1" s="1"/>
  <c r="G294" i="1"/>
  <c r="K294" i="1" s="1"/>
  <c r="C294" i="1"/>
  <c r="M259" i="1" l="1"/>
  <c r="M61" i="1"/>
  <c r="Q61" i="1"/>
  <c r="G268" i="1"/>
  <c r="S266" i="1" s="1"/>
  <c r="J268" i="1"/>
  <c r="M268" i="1"/>
  <c r="P268" i="1"/>
  <c r="M300" i="1"/>
  <c r="K61" i="1"/>
  <c r="J500" i="1"/>
  <c r="V500" i="1"/>
  <c r="S500" i="1"/>
  <c r="P500" i="1"/>
  <c r="M500" i="1"/>
  <c r="O61" i="1"/>
  <c r="G259" i="1"/>
  <c r="J259" i="1"/>
  <c r="Q88" i="1"/>
  <c r="S451" i="1"/>
  <c r="P259" i="1"/>
  <c r="G439" i="1"/>
  <c r="M439" i="1"/>
  <c r="S439" i="1"/>
  <c r="F403" i="1"/>
  <c r="O88" i="1"/>
  <c r="J451" i="1"/>
  <c r="P451" i="1"/>
  <c r="G451" i="1"/>
  <c r="M451" i="1"/>
  <c r="P439" i="1"/>
  <c r="J439" i="1"/>
  <c r="D403" i="1"/>
  <c r="H403" i="1"/>
  <c r="S138" i="1"/>
  <c r="R138" i="1"/>
  <c r="Q138" i="1"/>
  <c r="P138" i="1"/>
  <c r="O138" i="1"/>
  <c r="N138" i="1"/>
  <c r="L138" i="1"/>
  <c r="Q52" i="1"/>
  <c r="O52" i="1"/>
  <c r="Q27" i="1"/>
  <c r="O27" i="1"/>
  <c r="M27" i="1"/>
  <c r="K27" i="1"/>
  <c r="Q332" i="1"/>
  <c r="O332" i="1"/>
  <c r="M332" i="1"/>
  <c r="K332" i="1"/>
  <c r="I332" i="1"/>
  <c r="G332" i="1"/>
  <c r="Q300" i="1"/>
  <c r="O300" i="1"/>
  <c r="I300" i="1"/>
  <c r="G300" i="1"/>
  <c r="U138" i="1" l="1"/>
  <c r="V138" i="1"/>
  <c r="S300" i="1"/>
  <c r="U300" i="1"/>
  <c r="S332" i="1"/>
  <c r="U332" i="1"/>
  <c r="K30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<sst xmlns="http://schemas.openxmlformats.org/spreadsheetml/2006/main" count="1000" uniqueCount="180">
  <si>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</si>
  <si>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</si>
  <si>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</si>
  <si>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</si>
  <si>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</si>
  <si>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</si>
  <si>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</si>
  <si>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</si>
  <si>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</si>
  <si>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</si>
  <si>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</si>
  <si>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</si>
  <si>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</si>
  <si>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</si>
  <si>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</si>
  <si>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</si>
  <si>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</si>
  <si>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</si>
  <si>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</si>
  <si>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</si>
  <si>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</si>
  <si>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</si>
  <si>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</si>
  <si>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</si>
  <si>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</si>
  <si>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</si>
  <si>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</si>
  <si>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</si>
  <si>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</si>
  <si>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</si>
  <si>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</si>
  <si>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</si>
  <si>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</si>
  <si>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</si>
  <si>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</si>
  <si>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</si>
  <si>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</si>
  <si>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</si>
  <si>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</si>
  <si>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</si>
  <si>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</si>
  <si>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</si>
  <si>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</si>
  <si>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</si>
  <si>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</si>
  <si>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</si>
  <si>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</si>
  <si>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</si>
  <si>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</si>
  <si>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</si>
  <si>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</si>
  <si>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</si>
  <si>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</si>
  <si>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</si>
  <si>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</si>
  <si>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</si>
  <si>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</si>
  <si>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</si>
  <si>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</si>
  <si>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</si>
  <si>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</si>
  <si>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</si>
  <si>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</si>
  <si>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</si>
  <si>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</si>
  <si>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</si>
  <si>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</si>
  <si>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</si>
  <si>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</si>
  <si>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</si>
  <si>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</si>
  <si>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</si>
  <si>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</si>
  <si>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</si>
  <si>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</si>
  <si>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</si>
  <si>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</si>
  <si>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</si>
  <si>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</si>
  <si>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</si>
  <si>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</si>
  <si>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</si>
  <si>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</si>
  <si>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</si>
  <si>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</si>
  <si>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</si>
  <si>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</si>
  <si>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</si>
  <si>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</si>
  <si>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</si>
  <si>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</si>
  <si>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</si>
  <si>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</si>
  <si>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</si>
  <si>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</si>
  <si>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</si>
  <si>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</si>
  <si>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</si>
  <si>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</si>
  <si>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</si>
  <si>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</si>
  <si>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</si>
  <si>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</si>
  <si>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</si>
  <si>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</si>
  <si>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</si>
  <si>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</si>
  <si>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</si>
  <si>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</si>
  <si>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</si>
  <si>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</si>
  <si>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</si>
  <si>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</si>
  <si>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</si>
  <si>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</si>
  <si>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</si>
  <si>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</si>
  <si>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</si>
  <si>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</si>
  <si>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</si>
  <si>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</si>
  <si>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</si>
  <si>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</si>
  <si>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</si>
  <si>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</si>
  <si>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</si>
  <si>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</si>
  <si>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</si>
  <si>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</si>
  <si>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</si>
  <si>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</si>
  <si>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</si>
  <si>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</si>
  <si>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</si>
  <si>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</si>
  <si>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</si>
  <si>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</si>
  <si>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</si>
  <si>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</si>
  <si>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</si>
  <si>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</si>
  <si>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</si>
  <si>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</si>
  <si>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</si>
  <si>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</si>
  <si>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</si>
  <si>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</si>
  <si>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</si>
  <si>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</si>
  <si>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01.04.2026</t>
  </si>
  <si>
    <t>30.04.2026</t>
  </si>
  <si>
    <t>01.01.2026</t>
  </si>
  <si>
    <t>BIAŁORUŚ</t>
  </si>
  <si>
    <t>TURKMENISTAN</t>
  </si>
  <si>
    <t>MOŁDOWA</t>
  </si>
  <si>
    <t>NIDERLANDY</t>
  </si>
  <si>
    <t>CHORWACJA</t>
  </si>
  <si>
    <t>ŁOTWA</t>
  </si>
  <si>
    <t>HISZPANIA</t>
  </si>
  <si>
    <t>GWINEA</t>
  </si>
  <si>
    <t>AFGANISTAN</t>
  </si>
  <si>
    <t>SOMALIA</t>
  </si>
  <si>
    <t>24.04.2026 - 30.04.2026</t>
  </si>
  <si>
    <t>17.04.2026 - 23.04.2026</t>
  </si>
  <si>
    <t>10.04.2026 - 16.04.2026</t>
  </si>
  <si>
    <t>03.04.2026 - 09.04.2026</t>
  </si>
  <si>
    <t>27.03.2026 - 02.04.2026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</si>
  <si>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</si>
  <si>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</si>
  <si>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</si>
  <si>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r>
      <rPr>
        <b/>
        <sz val="11"/>
        <color theme="1"/>
        <rFont val="Roboto"/>
        <charset val="238"/>
      </rPr>
      <t>W kwietniu 2026 r.</t>
    </r>
    <r>
      <rPr>
        <sz val="11"/>
        <color theme="1"/>
        <rFont val="Roboto"/>
        <charset val="238"/>
      </rPr>
      <t> cudzoziemcy złożyli blisko </t>
    </r>
    <r>
      <rPr>
        <b/>
        <sz val="11"/>
        <color theme="1"/>
        <rFont val="Roboto"/>
        <charset val="238"/>
      </rPr>
      <t>48 tys. wniosków</t>
    </r>
    <r>
      <rPr>
        <sz val="11"/>
        <color theme="1"/>
        <rFont val="Roboto"/>
        <charset val="238"/>
      </rPr>
      <t xml:space="preserve"> o udzielenie zezwoleń na pobyt, z czego zdecydowana większość (92%) dotyczyła </t>
    </r>
    <r>
      <rPr>
        <b/>
        <sz val="11"/>
        <color theme="1"/>
        <rFont val="Roboto"/>
        <charset val="238"/>
      </rPr>
      <t>pobytu czasowego</t>
    </r>
    <r>
      <rPr>
        <sz val="11"/>
        <color theme="1"/>
        <rFont val="Roboto"/>
        <charset val="238"/>
      </rPr>
      <t xml:space="preserve"> (44,1 tys.). O pobyt stały wnioskowało 1,8 tys. osób, a o status rezydenta długoterminowego UE – 2 tys. wnioskodawców. 
Główne państwa pochodzenia: Listę otwierają obywatele Ukrainy (68% – 32,5 tys.), a następnie Białorusi (4,2 tys.), Kolumbii (1,5 tys.) oraz Indii (1,1 tys.). 
Wiek i płeć: Imigracja ma charakter wybitnie zarobkowy – aż 83% wnioskodawców to osoby w wieku produkcyjnym (równomiernie rozłożone między grupy 18–34 oraz 35–64 lata). Wśród dzieci dominują osoby do 13. roku życia (5,9 tys.). Przewaga mężczyzn (58%) wynika prawdopodobnie ze specyfiki sektorów budowlanego, transportowego i przemysłowego.
Cudzoziemcy wybierają regiony o najsilniejszych rynkach pracy. Ponad połowa wszystkich wniosków (53%) wpłynęła do czterech urzędów wojewódzkich:
* Mazowieckiego (8,3 tys. – 17%),
* Małopolskiego (5,9 tys. – 12%),
* Pomorkskiego (5,5 tys.),
* Łódzkiego (5,3 tys.).
</t>
    </r>
    <r>
      <rPr>
        <b/>
        <sz val="11"/>
        <color theme="1"/>
        <rFont val="Roboto"/>
        <charset val="238"/>
      </rPr>
      <t xml:space="preserve">
W kwietniu</t>
    </r>
    <r>
      <rPr>
        <sz val="11"/>
        <color theme="1"/>
        <rFont val="Roboto"/>
        <charset val="238"/>
      </rPr>
      <t xml:space="preserve"> wydano </t>
    </r>
    <r>
      <rPr>
        <b/>
        <sz val="11"/>
        <color theme="1"/>
        <rFont val="Roboto"/>
        <charset val="238"/>
      </rPr>
      <t>29,2 tys. decyzji</t>
    </r>
    <r>
      <rPr>
        <sz val="11"/>
        <color theme="1"/>
        <rFont val="Roboto"/>
        <charset val="238"/>
      </rPr>
      <t xml:space="preserve">, z czego 86% stanowiły decyzje pozytywne. Odmowy stanowiły 8%, a umorzenia postępowań 6%. W strukturze zgód dominował pobyt czasowy (88%), przed pobytem rezydenta (7%) i stałym (5%).
_x000B_Podsumowanie  (I - IV 2026 r.):
Napływ wniosków: Od początku roku złożono 229,7 tys. wniosków.  Głównymi grupami narodowościowymi pozostają obywatele Ukrainy (67%) oraz Białorusi (9%), przy widocznym udziale obywateli Kolumbii, Gruzji i Indii (po ok. 3%).
Wydane decyzje: Urzędy wydały ponad 119,7 tys. rozstrzygnięć. Odsetek decyzji pozytywnych utrzymał się na poziomie 87%. Najwięcej zgód na pobyt otrzymali obywatele Ukrainy (63%), Białorusi (9%) oraz Indii (3%). </t>
    </r>
  </si>
  <si>
    <r>
      <rPr>
        <b/>
        <sz val="11"/>
        <color theme="1"/>
        <rFont val="Roboto"/>
        <charset val="238"/>
      </rPr>
      <t>W pierwszych czterech miesiącach 2026 r.</t>
    </r>
    <r>
      <rPr>
        <sz val="11"/>
        <color theme="1"/>
        <rFont val="Roboto"/>
        <charset val="238"/>
      </rPr>
      <t xml:space="preserve"> organ odwoławczy (Szef UdSC) utrzymał wysoką wydajność, wydając </t>
    </r>
    <r>
      <rPr>
        <b/>
        <sz val="11"/>
        <color theme="1"/>
        <rFont val="Roboto"/>
        <charset val="238"/>
      </rPr>
      <t>7,1 tys. decyzji</t>
    </r>
    <r>
      <rPr>
        <sz val="11"/>
        <color theme="1"/>
        <rFont val="Roboto"/>
        <charset val="238"/>
      </rPr>
      <t xml:space="preserve"> przy wpływie na poziomie 8,9 tys. odwołań. Statystyki rozstrzygnięć wskazują na wysoką skuteczność wnoszonych środków zaskarżenia:
</t>
    </r>
    <r>
      <rPr>
        <b/>
        <sz val="11"/>
        <color theme="1"/>
        <rFont val="Roboto"/>
        <charset val="238"/>
      </rPr>
      <t>Wskaźnik utrzymania decyzji: </t>
    </r>
    <r>
      <rPr>
        <sz val="11"/>
        <color theme="1"/>
        <rFont val="Roboto"/>
        <charset val="238"/>
      </rPr>
      <t xml:space="preserve">25% zaskarżonych rozstrzygnięć wojewodów zostało utrzymanych w mocy (1,8 tys.)
</t>
    </r>
    <r>
      <rPr>
        <b/>
        <sz val="11"/>
        <color theme="1"/>
        <rFont val="Roboto"/>
        <charset val="238"/>
      </rPr>
      <t>Wskaźnik reformowalności</t>
    </r>
    <r>
      <rPr>
        <sz val="11"/>
        <color theme="1"/>
        <rFont val="Roboto"/>
        <charset val="238"/>
      </rPr>
      <t xml:space="preserve">: W 26% przypadków (1,8 tys.) organ odwoławczy uchylił decyzję pierwszej instancji i przekazał sprawę do ponownego rozpatrzenia.
</t>
    </r>
    <r>
      <rPr>
        <b/>
        <sz val="11"/>
        <color theme="1"/>
        <rFont val="Roboto"/>
        <charset val="238"/>
      </rPr>
      <t>Decyzje pozytywne:</t>
    </r>
    <r>
      <rPr>
        <sz val="11"/>
        <color theme="1"/>
        <rFont val="Roboto"/>
        <charset val="238"/>
      </rPr>
      <t> W</t>
    </r>
    <r>
      <rPr>
        <b/>
        <sz val="11"/>
        <color theme="1"/>
        <rFont val="Roboto"/>
        <charset val="238"/>
      </rPr>
      <t xml:space="preserve"> </t>
    </r>
    <r>
      <rPr>
        <sz val="11"/>
        <color theme="1"/>
        <rFont val="Roboto"/>
        <charset val="238"/>
      </rPr>
      <t xml:space="preserve">37% spraw (2,6 tys.) Szef UdSC wydał decyzję merytorycznie pozytywną, przyznając cudzoziemcowi prawo do pobytu i tym samym korygując negatywne rozstrzygnięcie wojewody. 
</t>
    </r>
    <r>
      <rPr>
        <b/>
        <sz val="11"/>
        <color theme="1"/>
        <rFont val="Roboto"/>
        <charset val="238"/>
      </rPr>
      <t>Pobyt czasowy:_x000B_</t>
    </r>
    <r>
      <rPr>
        <sz val="11"/>
        <color theme="1"/>
        <rFont val="Roboto"/>
        <charset val="238"/>
      </rPr>
      <t xml:space="preserve">Odwołania w sprawach o pobyt czasowy stanowiły 72% wszystkich wpływających spraw (6,5 tys.). To w tej kategorii odnotowano najwyższą skuteczność odwołań – wskaźnik zmiany decyzji odmownej na pozytywną wyniósł 42% (2,5 tys.), co znacząco przewyższa średnią dla pozostałych typów spraw. </t>
    </r>
  </si>
  <si>
    <r>
      <rPr>
        <b/>
        <sz val="11"/>
        <color theme="1"/>
        <rFont val="Roboto"/>
        <charset val="238"/>
      </rPr>
      <t>W kwietniu br.</t>
    </r>
    <r>
      <rPr>
        <sz val="11"/>
        <color theme="1"/>
        <rFont val="Roboto"/>
        <charset val="238"/>
      </rPr>
      <t xml:space="preserve"> Wydział Wykazu Cudzoziemców (WWC) zrealizował blisko </t>
    </r>
    <r>
      <rPr>
        <b/>
        <sz val="11"/>
        <color theme="1"/>
        <rFont val="Roboto"/>
        <charset val="238"/>
      </rPr>
      <t>4,2 tys. spraw</t>
    </r>
    <r>
      <rPr>
        <sz val="11"/>
        <color theme="1"/>
        <rFont val="Roboto"/>
        <charset val="238"/>
      </rPr>
      <t xml:space="preserve">. Struktura podejmowanych działań odzwierciedla kluczową rolę Wydziału w zapewnianiu bezpieczeństwa porządku publicznego.
</t>
    </r>
    <r>
      <rPr>
        <b/>
        <sz val="11"/>
        <color theme="1"/>
        <rFont val="Roboto"/>
        <charset val="238"/>
      </rPr>
      <t xml:space="preserve">
Najczęstsze kategorie działań:
</t>
    </r>
    <r>
      <rPr>
        <sz val="11"/>
        <color theme="1"/>
        <rFont val="Roboto"/>
        <charset val="238"/>
      </rPr>
      <t xml:space="preserve">
Wpisy do Systemu Informacyjnego Schengen (SIS) stanowiły największy segment operacyjny – 29% ogółu działań (1 196 spraw). Kolejne 23% (977 spraw) dotyczyło alertów pobytowych.Trzon działań o charakterze krajowym stanowiły również nowe wpisy do wykazu (0,9 tys. spraw – 21%) oraz bieżąca korekta istniejących wpisów (0,7 tys. spraw – 17%), co potwierdza wysoką dynamikę aktualizacji danych w rejestrach.</t>
    </r>
  </si>
  <si>
    <r>
      <rPr>
        <b/>
        <sz val="11"/>
        <color theme="1"/>
        <rFont val="Roboto"/>
        <charset val="238"/>
      </rPr>
      <t>W kwietniu br.</t>
    </r>
    <r>
      <rPr>
        <sz val="11"/>
        <color theme="1"/>
        <rFont val="Roboto"/>
        <charset val="238"/>
      </rPr>
      <t xml:space="preserve"> odnotowano  </t>
    </r>
    <r>
      <rPr>
        <b/>
        <sz val="11"/>
        <color theme="1"/>
        <rFont val="Roboto"/>
        <charset val="238"/>
      </rPr>
      <t xml:space="preserve">60,6 tys. wpływających </t>
    </r>
    <r>
      <rPr>
        <sz val="11"/>
        <color theme="1"/>
        <rFont val="Roboto"/>
        <charset val="238"/>
      </rPr>
      <t xml:space="preserve">wniosków o konsultacje wizowe. Kluczowym czynnikiem kształtującym dynamikę tego obszaru była sytuacja na Bliskim Wschodzie – wybuch wojny w Iranie oraz związane z tym zamknięcie licznych placówek dyplomatyczno-konsularnych w regionie przełożyły się na wyraźny spadek liczby zapytań w porównaniu do lutego br. 
</t>
    </r>
    <r>
      <rPr>
        <b/>
        <sz val="11"/>
        <color theme="1"/>
        <rFont val="Roboto"/>
        <charset val="238"/>
      </rPr>
      <t>Struktura napływu wniosków i realizacja zadań:</t>
    </r>
    <r>
      <rPr>
        <sz val="11"/>
        <color theme="1"/>
        <rFont val="Roboto"/>
        <charset val="238"/>
      </rPr>
      <t xml:space="preserve">
</t>
    </r>
    <r>
      <rPr>
        <b/>
        <sz val="11"/>
        <color theme="1"/>
        <rFont val="Roboto"/>
        <charset val="238"/>
      </rPr>
      <t>Współpraca w strefie Schengen:</t>
    </r>
    <r>
      <rPr>
        <sz val="11"/>
        <color theme="1"/>
        <rFont val="Roboto"/>
        <charset val="238"/>
      </rPr>
      <t xml:space="preserve"> : Zdecydowana większość wniosków - 49,2 tys. wniosków (81% ogółu) - wpłynęła z państw partnerskich obszaru Schengen. Podkreśla to istotną rolę Polski w europejskim systemie weryfikacji bezpieczeństwa.
</t>
    </r>
    <r>
      <rPr>
        <b/>
        <sz val="11"/>
        <color theme="1"/>
        <rFont val="Roboto"/>
        <charset val="238"/>
      </rPr>
      <t>Konsultacje na wniosek polskich konsulów: </t>
    </r>
    <r>
      <rPr>
        <sz val="11"/>
        <color theme="1"/>
        <rFont val="Roboto"/>
        <charset val="238"/>
      </rPr>
      <t xml:space="preserve">Polskie placówki konsularne wygenerowały łącznie blisko 11,4 tys. wniosków. W tej grupie 10% ogólnego wpływu (6 tys.) stanowiły konsultacje obligatoryjne, natomiast 9% (5 tys.) sprawy o charakterze fakultatywnym. Spadek liczby tych zapytań miał charakter marginalny.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Wydajność decyzyjna: </t>
    </r>
    <r>
      <rPr>
        <sz val="11"/>
        <color theme="1"/>
        <rFont val="Roboto"/>
        <charset val="238"/>
      </rPr>
      <t>W analizowanym okresie wydano łącznie 54 tys. decyzji, ), co oznacza sprawne procedowanie bieżącego wpływu.                  W strukturze rozstrzygnięć 43,6 tys. spraw (81%) dotyczyło zapytań zagranicznych organów wizowych, 5,6 tys. (10%) krajowych konsultacji obligatoryjnych, a 4,8 tys. (9%) procedur fakultatywnych.
Wszystkie procedury realizowane są za pośrednictwem systemu VIS (Visa Information System).</t>
    </r>
  </si>
  <si>
    <r>
      <t xml:space="preserve">Dane za okres </t>
    </r>
    <r>
      <rPr>
        <b/>
        <sz val="11"/>
        <color theme="1"/>
        <rFont val="Roboto"/>
        <charset val="238"/>
      </rPr>
      <t>od stycznia do kwietnia 2026 r</t>
    </r>
    <r>
      <rPr>
        <sz val="11"/>
        <color theme="1"/>
        <rFont val="Roboto"/>
        <charset val="238"/>
      </rPr>
      <t xml:space="preserve">. potwierdzają stabilną i przewidywalną skalę operacji w obszarze Małego Ruchu Granicznego (MRG). Obecnie zadania te realizowane są wyłącznie przez polskie placówki dyplomatyczne na Ukrainie, przy całkowitym zawieszeniu działalności w tym zakresie przez placówkę w Kaliningradzie.
Główne wskaźniki:
</t>
    </r>
    <r>
      <rPr>
        <b/>
        <sz val="11"/>
        <color theme="1"/>
        <rFont val="Roboto"/>
        <charset val="238"/>
      </rPr>
      <t xml:space="preserve">Liczba rozstrzygnięć: </t>
    </r>
    <r>
      <rPr>
        <sz val="11"/>
        <color theme="1"/>
        <rFont val="Roboto"/>
        <charset val="238"/>
      </rPr>
      <t xml:space="preserve">W pierwszych czterech miesiącach roku wydano łącznie 758 zezwoleń MRG.
</t>
    </r>
    <r>
      <rPr>
        <b/>
        <sz val="11"/>
        <color theme="1"/>
        <rFont val="Roboto"/>
        <charset val="238"/>
      </rPr>
      <t xml:space="preserve">Bezpieczeństwo procedur: </t>
    </r>
    <r>
      <rPr>
        <sz val="11"/>
        <color theme="1"/>
        <rFont val="Roboto"/>
        <charset val="238"/>
      </rPr>
      <t>W analizowanym okresie nie wydano żadnej decyzji odmownej ani nie cofnięto żadnego zezwolenia. Odnotowano jedynie 2 unieważnienia dokumentów</t>
    </r>
    <r>
      <rPr>
        <b/>
        <sz val="11"/>
        <color theme="1"/>
        <rFont val="Roboto"/>
        <charset val="238"/>
      </rPr>
      <t>.                                                                                                                                                                                              Rozkład terytorialny:_x000B_Obsługa ruchu koncentruje się w dwóch konsulatach:</t>
    </r>
    <r>
      <rPr>
        <sz val="11"/>
        <color theme="1"/>
        <rFont val="Roboto"/>
        <charset val="238"/>
      </rPr>
      <t xml:space="preserve">:
</t>
    </r>
    <r>
      <rPr>
        <b/>
        <sz val="11"/>
        <color theme="1"/>
        <rFont val="Roboto"/>
        <charset val="238"/>
      </rPr>
      <t>* Lwów: </t>
    </r>
    <r>
      <rPr>
        <sz val="11"/>
        <color theme="1"/>
        <rFont val="Roboto"/>
        <charset val="238"/>
      </rPr>
      <t xml:space="preserve">Pozostaje liderem statystyk z liczbą 640 wydanych dokumentów, co stanowi 84% całkowitego wolumenu spraw w tym roku
</t>
    </r>
    <r>
      <rPr>
        <b/>
        <sz val="11"/>
        <color theme="1"/>
        <rFont val="Roboto"/>
        <charset val="238"/>
      </rPr>
      <t>* Łuck:</t>
    </r>
    <r>
      <rPr>
        <sz val="11"/>
        <color theme="1"/>
        <rFont val="Roboto"/>
        <charset val="238"/>
      </rPr>
      <t xml:space="preserve"> Odpowiada za wydanie 118 zezwoleń, co stanowi 16% ogółu decyzji pozytywnych.
Brak odnotowanych odmów przy jednoczesnej dominacji placówki we Lwowie wskazuje na ugruntowaną i sprawną procedurę obsługi beneficjentów MRG w tym regionie. </t>
    </r>
  </si>
  <si>
    <r>
      <t xml:space="preserve">Dane </t>
    </r>
    <r>
      <rPr>
        <b/>
        <sz val="11"/>
        <color theme="1"/>
        <rFont val="Roboto"/>
        <charset val="238"/>
      </rPr>
      <t>za kwiecień br.</t>
    </r>
    <r>
      <rPr>
        <sz val="11"/>
        <color theme="1"/>
        <rFont val="Roboto"/>
        <charset val="238"/>
      </rPr>
      <t xml:space="preserve"> wskazują na postępujący spadek zainteresowania procedurą ochrony międzynarodowej. Cudzoziemcy złożyli 458 wniosków, obejmujących 561 osób, co stanowi </t>
    </r>
    <r>
      <rPr>
        <b/>
        <sz val="11"/>
        <color theme="1"/>
        <rFont val="Roboto"/>
        <charset val="238"/>
      </rPr>
      <t>regres o 53%</t>
    </r>
    <r>
      <rPr>
        <sz val="11"/>
        <color theme="1"/>
        <rFont val="Roboto"/>
        <charset val="238"/>
      </rPr>
      <t> w porównaniu do kwietnia 2025 r. (1 205 osób).
_x000B_</t>
    </r>
    <r>
      <rPr>
        <b/>
        <sz val="11"/>
        <color theme="1"/>
        <rFont val="Roboto"/>
        <charset val="238"/>
      </rPr>
      <t>Struktura narodowościowa i dynamika zmian:
Główne państwa pochodzenia:</t>
    </r>
    <r>
      <rPr>
        <sz val="11"/>
        <color theme="1"/>
        <rFont val="Roboto"/>
        <charset val="238"/>
      </rPr>
      <t xml:space="preserve"> Listę otwierają obywatele Ukrainy (222 osoby) oraz Białorusi (164 osoby). Kolejne miejsca zajmują obywatele Rosji (41), Tadżykistanu (22) oraz Turcji (10). Te pięć nacji odpowiada za 82% wszystkich wniosków.
Największe spadki: Najsilniejszy regres odnotowano wśród obywateli Ukrainy (spadek o 79%). Znacznie mniej wniosków wpłynęło również od obywateli Tadżykistanu (-50%), Rosji (-38%) oraz Białorusi (-33%).
</t>
    </r>
    <r>
      <rPr>
        <b/>
        <sz val="11"/>
        <color theme="1"/>
        <rFont val="Roboto"/>
        <charset val="238"/>
      </rPr>
      <t>Analiza demograficzna i operacyjna:</t>
    </r>
    <r>
      <rPr>
        <sz val="11"/>
        <color theme="1"/>
        <rFont val="Roboto"/>
        <charset val="238"/>
      </rPr>
      <t xml:space="preserve">
</t>
    </r>
    <r>
      <rPr>
        <b/>
        <sz val="11"/>
        <color theme="1"/>
        <rFont val="Roboto"/>
        <charset val="238"/>
      </rPr>
      <t>Rejestracja:</t>
    </r>
    <r>
      <rPr>
        <sz val="11"/>
        <color theme="1"/>
        <rFont val="Roboto"/>
        <charset val="238"/>
      </rPr>
      <t xml:space="preserve"> Kluczowym punktem rejestrującym wnioski pozostaje PSG w Warszawie, gdzie zarejestrowano 32% wszystkich wnioskodawców.
</t>
    </r>
    <r>
      <rPr>
        <b/>
        <sz val="11"/>
        <color theme="1"/>
        <rFont val="Roboto"/>
        <charset val="238"/>
      </rPr>
      <t>Typ wniosku:</t>
    </r>
    <r>
      <rPr>
        <sz val="11"/>
        <color theme="1"/>
        <rFont val="Roboto"/>
        <charset val="238"/>
      </rPr>
      <t xml:space="preserve"> Dominują wnioski składane po raz pierwszy (67%).
Profil wnioskodawcy: W strukturze przeważają mężczyźni (75%), głównie w wieku 18–34 lata. Kobiety stanowią 25% grupy (najczęściej w wieku 35–64 lata). Dzieci stanowią 4% populacji (28 osoby), z wyraźną przewagą grupy do 13. roku życia.
</t>
    </r>
    <r>
      <rPr>
        <b/>
        <sz val="11"/>
        <color theme="1"/>
        <rFont val="Roboto"/>
        <charset val="238"/>
      </rPr>
      <t>Podsumowanie I - IV 2026 r.:</t>
    </r>
    <r>
      <rPr>
        <sz val="11"/>
        <color theme="1"/>
        <rFont val="Roboto"/>
        <charset val="238"/>
      </rPr>
      <t xml:space="preserve">
Od początku roku o ochronę ubiegało się łącznie 2 183 osób (1 755 wniosków). Jest to spadek o ponad 2/3 w stosunku do roku ubiegłego.
</t>
    </r>
    <r>
      <rPr>
        <b/>
        <sz val="11"/>
        <color theme="1"/>
        <rFont val="Roboto"/>
        <charset val="238"/>
      </rPr>
      <t>Główne państwa pochodzenia:</t>
    </r>
    <r>
      <rPr>
        <sz val="11"/>
        <color theme="1"/>
        <rFont val="Roboto"/>
        <charset val="238"/>
      </rPr>
      <t xml:space="preserve"> Liderami zestawienia pozostają obywatele Ukrainy (803 osoby – 37% ogółu) oraz Białorusi (655 osób – 30%). Kolejne miejsca zajmują obywatele Rosji (204 osoby – 9%), Tadżykistanu (62 osoby – 3%) oraz Mołdawii (26 osób – 1%). Obywatele pozostałych krajów stanowili łącznie 433 osoby (20%).
W strukturze procedur zdecydowanie dominują wnioski składane po raz pierwszy, które objęły 1 777 osób (81%). Wnioski kolejne dotyczyły 406 osób (19%).
</t>
    </r>
    <r>
      <rPr>
        <b/>
        <sz val="11"/>
        <color theme="1"/>
        <rFont val="Roboto"/>
        <charset val="238"/>
      </rPr>
      <t>Gówne punkty rejestracji:</t>
    </r>
    <r>
      <rPr>
        <sz val="11"/>
        <color theme="1"/>
        <rFont val="Roboto"/>
        <charset val="238"/>
      </rPr>
      <t xml:space="preserve"> Głównym ośrodkiem przyjmującym wnioski o ochron e pozostaje Placówka Straży Granicznej w Warszawie, która odpowiada za rejestrację blisko 1/3 wszystkich wnioskodawców.
</t>
    </r>
    <r>
      <rPr>
        <b/>
        <sz val="11"/>
        <color theme="1"/>
        <rFont val="Roboto"/>
        <charset val="238"/>
      </rPr>
      <t>Profil wiekowy i płeć:</t>
    </r>
    <r>
      <rPr>
        <sz val="11"/>
        <color theme="1"/>
        <rFont val="Roboto"/>
        <charset val="238"/>
      </rPr>
      <t xml:space="preserve"> Populacja osób wnioskujących składa się w 92% z osób dorosłych, wśród których najliczniejszą grupę stanowią osoby młode w wieku 18–34 lata (49% całej populacji). W strukturze płciowej odnotowuje się przewagę mężczyzn (ok. 58%), szczególnie w najmłodszej grupie wiekowej. Kobiety dominują w przedziale wiekowym 35–64 lata. Dzieci stanowią niespełna 8% ogółu migrantów (w większości do 13. roku życia). </t>
    </r>
  </si>
  <si>
    <r>
      <t xml:space="preserve">Skala operacyjna i skuteczność: 
Postępowania IN: Zagraniczne organy skierowały do Polski wnioski dotyczące 576 osób. W analizowanym okresie wydano 466 decyzji pozytywnych (zbieżnych z wnioskiem), co oznacza akceptację odpowiedzialności Polski na poziomie 81%. Faktycznemu transferowi do RP poddano 98 osób.
</t>
    </r>
    <r>
      <rPr>
        <b/>
        <sz val="11"/>
        <color theme="1"/>
        <rFont val="Roboto"/>
        <charset val="238"/>
      </rPr>
      <t>Postępowania OUT:</t>
    </r>
    <r>
      <rPr>
        <sz val="11"/>
        <color theme="1"/>
        <rFont val="Roboto"/>
        <charset val="238"/>
      </rPr>
      <t xml:space="preserve"> Polska wystąpiła do innych państw o przejęcie 117 osób. Uzyskano 103 decyzje pozytywne, co wykazuje bardzo wysoką skuteczność argumentacji UdSC na poziomie 88%. Transferem z Polski objęto 47 osób.
</t>
    </r>
    <r>
      <rPr>
        <b/>
        <sz val="11"/>
        <color theme="1"/>
        <rFont val="Roboto"/>
        <charset val="238"/>
      </rPr>
      <t>Bilans:</t>
    </r>
    <r>
      <rPr>
        <sz val="11"/>
        <color theme="1"/>
        <rFont val="Roboto"/>
        <charset val="238"/>
      </rPr>
      <t> Polska przyjmuje w tym trybie pięciokrotnie więcej wniosków, niż przekazuje do innych państw członkowskich. Efektywność: Współpraca administracyjna stoi na wysokim poziomie – pozytywnie rozpatrzono 76% wniosków IN oraz 86% wniosków OUT.
_x000B_Główni partnerzy i kierunki:_x000B_Współpraca w tym obszarze koncentruje się na relacjach z Europą Zachodnią, ze szczególnym uwzględnieniem Niemiec:
Kierunki IN (do Polski): Niemcy (44%), Francja (20%), Belgia (5%), Niderlandy oraz Chorwacja (po 4%).
Kierunki OUT (z Polski): Chorwacja (17%), Niemcy (15%), Łotwa (11%), Austria oraz  Hiszpania (po 9%).
_x000B_Struktura obywatelstwa:
Tryb IN: Najczęściej dotyczył obywateli Ukrainy (16%), Afganistanu (12%) oraz Rosji (10%).
Tryb OUT: Obejmował głównie obywateli Mołdawii (14%), Tadżykistanu i Ukrainy (po 13%) oraz Rosji (10%).
Dominujący udział Niemiec (44% wniosków przychodzących) w połączeniu z faktem, że najliczniejszą grupą w trybie IN są obywatele Ukrainy, potwierdza zjawisko tzw. secondary movements (migracji wtórnej). Dotyczy ono osób, które po zainicjowaniu procedur legalizacyjnych lub uchodźczych w Polsce przemieściły się do Europy Zachodniej bez czekania na ostateczne rozstrzygnięcia.</t>
    </r>
  </si>
  <si>
    <r>
      <rPr>
        <b/>
        <sz val="11"/>
        <color theme="1"/>
        <rFont val="Roboto"/>
        <charset val="238"/>
      </rPr>
      <t>W kwietniu 2026 r</t>
    </r>
    <r>
      <rPr>
        <sz val="11"/>
        <color theme="1"/>
        <rFont val="Roboto"/>
        <charset val="238"/>
      </rPr>
      <t xml:space="preserve">. Szef Urzędu do Spraw Cudzoziemców (UdSC) wydał łącznie 634 decyzje merytoryczne i formalne. Struktura rozstrzygnięć wskazuje na wyraźną dominację decyzji negatywnych oraz wysoki udział postępowań zakończonych umorzeniem.. 
</t>
    </r>
    <r>
      <rPr>
        <b/>
        <sz val="11"/>
        <color theme="1"/>
        <rFont val="Roboto"/>
        <charset val="238"/>
      </rPr>
      <t>Decyzje pozytywne :</t>
    </r>
    <r>
      <rPr>
        <sz val="11"/>
        <color theme="1"/>
        <rFont val="Roboto"/>
        <charset val="238"/>
      </rPr>
      <t xml:space="preserve">Łącznie wydano 161 decyzji pozytywnych. Status uchodźcy nadano 125 osobom, natomiast ochronę uzupełniającą udzielono 36 osobom.
Dominacja obywateli Białorusi: Przyznano im aż 127 pozytywnych rozstrzygnięć (115 statusów uchodźcy oraz 12 ochron uzupełniających), co stanowi 79% wszystkich decyzji pozytywnych wydanych w kwietniu.
</t>
    </r>
    <r>
      <rPr>
        <b/>
        <sz val="11"/>
        <color theme="1"/>
        <rFont val="Roboto"/>
        <charset val="238"/>
      </rPr>
      <t>Decyzje negatywne i umorzenia (łącznie 75%)</t>
    </r>
    <r>
      <rPr>
        <sz val="11"/>
        <color theme="1"/>
        <rFont val="Roboto"/>
        <charset val="238"/>
      </rPr>
      <t xml:space="preserve">
Negatywne: Stanowiły największy odsetek wszystkich rozstrzygnięć – 55% (351), aż 71% dotyczyło obywateli Ukrainy (249) oraz Rosji- 11% (38) de
Umorzenia: Objęły 19% spraw (122). Najwięcej postępowań umorzono wobec obywateli Ukrainy (27 spraw), Białorusi (18 spraw) oraz Mołdawii (14 spraw). Wynika to najczęściej z opuszczenia terytorium RP przez wnioskodawców przed zakończeniem procedury.
</t>
    </r>
    <r>
      <rPr>
        <b/>
        <sz val="11"/>
        <color theme="1"/>
        <rFont val="Roboto"/>
        <charset val="238"/>
      </rPr>
      <t>W okresie od stycznia do kwietnia 2026 r.</t>
    </r>
    <r>
      <rPr>
        <sz val="11"/>
        <color theme="1"/>
        <rFont val="Roboto"/>
        <charset val="238"/>
      </rPr>
      <t xml:space="preserve"> Szef Urzędu do Spraw Cudzoziemców wydał łącznie 3 080 rozstrzygnięć (suma decyzji merytorycznych oraz formalnych).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Decyzje pozytywne:</t>
    </r>
    <r>
      <rPr>
        <sz val="11"/>
        <color theme="1"/>
        <rFont val="Roboto"/>
        <charset val="238"/>
      </rPr>
      <t xml:space="preserve"> Ochronę w Polsce przyznano łącznie 642 osobom: status uchodźcy nadano 181 osób, natomiast ochronę uzupełniającą udzielono 461 osobom.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Decyzje negatywne</t>
    </r>
    <r>
      <rPr>
        <sz val="11"/>
        <color theme="1"/>
        <rFont val="Roboto"/>
        <charset val="238"/>
      </rPr>
      <t xml:space="preserve">: Odmowy stanowiły największy segment 55% wszystkich spraw (1 684 decyzje).                                                                </t>
    </r>
    <r>
      <rPr>
        <b/>
        <sz val="11"/>
        <color theme="1"/>
        <rFont val="Roboto"/>
        <charset val="238"/>
      </rPr>
      <t>Umorzenia postępowań</t>
    </r>
    <r>
      <rPr>
        <sz val="11"/>
        <color theme="1"/>
        <rFont val="Roboto"/>
        <charset val="238"/>
      </rPr>
      <t xml:space="preserve">: Objęły 25% zakończonych procedur (754 sprawy), co oznacza, że blisko co czwarte postępowanie zostało zamknięte z przyczyn formalnych (głównie opuszczenie terytorium Polski przez wnioskodawcę.                                                                                                     </t>
    </r>
    <r>
      <rPr>
        <b/>
        <sz val="11"/>
        <color theme="1"/>
        <rFont val="Roboto"/>
        <charset val="238"/>
      </rPr>
      <t>Główne państwa pochodzenia:</t>
    </r>
    <r>
      <rPr>
        <sz val="11"/>
        <color theme="1"/>
        <rFont val="Roboto"/>
        <charset val="238"/>
      </rPr>
      <t xml:space="preserve">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Białoruś (Lider ochrony):</t>
    </r>
    <r>
      <rPr>
        <sz val="11"/>
        <color theme="1"/>
        <rFont val="Roboto"/>
        <charset val="238"/>
      </rPr>
      <t xml:space="preserve"> Obywatele tego kraju wykazują najwyższy wskaźnik uznawalności wniosków (97%). Na 592 wydane decyzje, aż 499 zakończyło się przyznaniem ochrony (145 statusów uchodźcy, 354 ochrony uzupełniające). Stanowi to 78% wszystkich decyzji pozytywnych w Polsce. Odmowę otrzymało zaledwie 14 osób, a 79 postępowań umorzono.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Ukraina (Najwięcej odmów)</t>
    </r>
    <r>
      <rPr>
        <sz val="11"/>
        <color theme="1"/>
        <rFont val="Roboto"/>
        <charset val="238"/>
      </rPr>
      <t xml:space="preserve">: Wobec obywateli Ukrainy wydano 1 614 rozstrzygnięć. Zdecydowana większość – 1 318 spraw (82%) – zakończyła się decyzją negatywną. Ochronę uzupełniającą przyznano 66 osobom, status uchodźcy 1 osobie, a 229 postępowań umorzono.                                </t>
    </r>
    <r>
      <rPr>
        <b/>
        <sz val="11"/>
        <color theme="1"/>
        <rFont val="Roboto"/>
        <charset val="238"/>
      </rPr>
      <t>Rosja</t>
    </r>
    <r>
      <rPr>
        <sz val="11"/>
        <color theme="1"/>
        <rFont val="Roboto"/>
        <charset val="238"/>
      </rPr>
      <t xml:space="preserve">: Na 181 rozstrzygnięć, 127 stanowiły decyzje negatywne (70%). Formy ochrony przyznano 11 osobom (6 statusów uchodźcy, 5 ochron uzupełniających), a 43 sprawy umorzono.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Wydolność i czas trwania postępowań:</t>
    </r>
    <r>
      <rPr>
        <sz val="11"/>
        <color theme="1"/>
        <rFont val="Roboto"/>
        <charset val="238"/>
      </rPr>
      <t xml:space="preserve">
Sprawy w toku: Według stanu na 1 maja 2026 r. w toku pozostaje 8,1 tys. spraw. Obciążenie Urzędu stabilizuje się po rekordowym napływie wniosków z 2024 r. (ponad 17 tys. osób).
Czas procedowania: Średni czas trwania postępow ania wynosi obecnie 277 dni (ok. 9 miesięcy).
_x000B_</t>
    </r>
  </si>
  <si>
    <r>
      <t>Dane z końca kwietnia br. potwierdzają stabilną liczbę osób objętych pomocą socjalną w trakcie procedur uchodźczych oraz utrzymującą się dominację wsparcia pozaośrodkowego. Pod opieką Szefa Urzędu do Spraw Cudzoziemców (UdSC) znajdowało się łącznie </t>
    </r>
    <r>
      <rPr>
        <b/>
        <sz val="11"/>
        <color theme="1"/>
        <rFont val="Roboto"/>
        <charset val="238"/>
      </rPr>
      <t>6 806 osób.</t>
    </r>
    <r>
      <rPr>
        <sz val="11"/>
        <color theme="1"/>
        <rFont val="Roboto"/>
        <charset val="238"/>
      </rPr>
      <t xml:space="preserve">
</t>
    </r>
    <r>
      <rPr>
        <b/>
        <sz val="11"/>
        <color theme="1"/>
        <rFont val="Roboto"/>
        <charset val="238"/>
      </rPr>
      <t>Świadczenia poza ośrodkiem:</t>
    </r>
    <r>
      <rPr>
        <sz val="11"/>
        <color theme="1"/>
        <rFont val="Roboto"/>
        <charset val="238"/>
      </rPr>
      <t xml:space="preserve"> Zdecydowana większość beneficjentów – 89% (6 058 osób) – samodzielnie organizuje swój pobyt w Polsce, pobierając ekwiwalent pieniężny na pokrycie kosztów utrzymania i zakwaterowania. 
</t>
    </r>
    <r>
      <rPr>
        <b/>
        <sz val="11"/>
        <color theme="1"/>
        <rFont val="Roboto"/>
        <charset val="238"/>
      </rPr>
      <t>Pobyt w ośrodkach:</t>
    </r>
    <r>
      <rPr>
        <sz val="11"/>
        <color theme="1"/>
        <rFont val="Roboto"/>
        <charset val="238"/>
      </rPr>
      <t xml:space="preserve"> W ośrodkach UdSC zamieszkiwało 11% podopiecznych (747 osób).
</t>
    </r>
    <r>
      <rPr>
        <b/>
        <sz val="11"/>
        <color theme="1"/>
        <rFont val="Roboto"/>
        <charset val="238"/>
      </rPr>
      <t>Nowo przyjęci</t>
    </r>
    <r>
      <rPr>
        <sz val="11"/>
        <color theme="1"/>
        <rFont val="Roboto"/>
        <charset val="238"/>
      </rPr>
      <t xml:space="preserve">: W całym analizowanym okresie do systemu pomocy socjalnej trafiała regularna grupa migrantów. Tygodniowy napływ wynosił średnio 74 osoby.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Zróżnicowanie narodowościowe:</t>
    </r>
    <r>
      <rPr>
        <sz val="11"/>
        <color theme="1"/>
        <rFont val="Roboto"/>
        <charset val="238"/>
      </rPr>
      <t xml:space="preserve">
Wybór formy pomocy jest ściśle skorelowany z krajem pochodzenia cudzoziemców:
</t>
    </r>
    <r>
      <rPr>
        <b/>
        <sz val="11"/>
        <color theme="1"/>
        <rFont val="Roboto"/>
        <charset val="238"/>
      </rPr>
      <t>Samodzielność (Ukraina i Białoruś)</t>
    </r>
    <r>
      <rPr>
        <sz val="11"/>
        <color theme="1"/>
        <rFont val="Roboto"/>
        <charset val="238"/>
      </rPr>
      <t xml:space="preserve">: Obywatele tych państw stanowią aż 70% osób funkcjonujących poza ośrodkami. W grupie mieszkającej samodzielnie dominują Ukraińcy (40%) oraz Białorusini (30%).
</t>
    </r>
    <r>
      <rPr>
        <b/>
        <sz val="11"/>
        <color theme="1"/>
        <rFont val="Roboto"/>
        <charset val="238"/>
      </rPr>
      <t>Zakwaterowanie zbiorowe (Rosja i Tadżykistan)</t>
    </r>
    <r>
      <rPr>
        <sz val="11"/>
        <color theme="1"/>
        <rFont val="Roboto"/>
        <charset val="238"/>
      </rPr>
      <t>: Te grupy częściej korzystają z pełnego utrzymania w placówkach Urzędu. W ośrodkach najliczniej reprezentowani byli obywatele Rosji (29%) oraz Tadżykistanu (12%).</t>
    </r>
  </si>
  <si>
    <r>
      <t>Konsekwencje konfliktu zbrojnego w Ukrainie pozostają głównym czynnikiem kształtującym obraz migracji w Polsce. Obecnie z ochrony czasowej w RP korzysta ponad </t>
    </r>
    <r>
      <rPr>
        <b/>
        <sz val="11"/>
        <color theme="1"/>
        <rFont val="Roboto"/>
        <charset val="238"/>
      </rPr>
      <t>971,3 tys. osó</t>
    </r>
    <r>
      <rPr>
        <sz val="11"/>
        <color theme="1"/>
        <rFont val="Roboto"/>
        <charset val="238"/>
      </rPr>
      <t>b (w tym 969 tys. obywateli Ukrainy). 
_x000B_</t>
    </r>
    <r>
      <rPr>
        <b/>
        <sz val="11"/>
        <color theme="1"/>
        <rFont val="Roboto"/>
        <charset val="238"/>
      </rPr>
      <t>Ewolucja profilu demograficznego nowych rejestracji:</t>
    </r>
    <r>
      <rPr>
        <sz val="11"/>
        <color theme="1"/>
        <rFont val="Roboto"/>
        <charset val="238"/>
      </rPr>
      <t xml:space="preserve"> Główny trendem jest wyraźna zmiana profilu demograficznego osób rejestrujących się na ochronę czasową. W następstwie wejścia w życie zmiany przepisów mobilizacyjnych w Ukrainie, w statystykach migracyjnych odnotowuje się skokowy napływ młodych mężczyzn uprogowego wieku poborowego. W samym kwietniu br. zarejestrowano ponad 1,3 tys. obywateli Ukrainy płci męskiej w wieku 18–22 lata, co stanowi blisko trzykrotny wzrost w stosunku do analogicznego okresu roku ubiegłego._x000B_
</t>
    </r>
    <r>
      <rPr>
        <b/>
        <sz val="11"/>
        <color theme="1"/>
        <rFont val="Roboto"/>
        <charset val="238"/>
      </rPr>
      <t>Struktura narodowościowa cudzoziemców w Polsce:</t>
    </r>
    <r>
      <rPr>
        <sz val="11"/>
        <color theme="1"/>
        <rFont val="Roboto"/>
        <charset val="238"/>
      </rPr>
      <t xml:space="preserve"> Łączna liczba cudzoziemców posiadających ważne dokumenty uprawniające do legalnego pobytu w Polsce trwale przekracza barierę 2 milionów osób. Model migracyjny opiera się na stabilnej bazie pobytowej (ponad 1 mln osób z tytułami pozostałymi, np. pobyt stały, czasowy, rezydent) oraz masowej ochronie czasowej (971,3 tys. osób). Polska staje się krajem o coraz wyższym stopniu różnorodności narodowościowej:
Ukraina: 1,56 mln osób (zdecydowanie dominująca grupa, stanowiąca 78% ogółu populacji migrantów)
Białoruś: 138 tys. osób (druga najliczniejsza społeczność);
Indie: 26 tys.osób – lider migracji z krajów pozaeuropejskich                                                                                                                                        Gruzja: 22 tys. osób                                                                                                                                                                                                            Rosja: 19 tys. osób (w tym 737 osób objętych ochroną czasową)                                                                                                                               Wietnam: 15 tys. osób.                                                                                                                                                                                                      Turcja: 14,5 tys. osób                                                                                                                                                                                                            .     Niemcy: 13 tys. osób                                                                                                                                                                                                                Uzbekistan: 11,5 tys. osób.                                                                                                                                                                                              Filipiny: 10 tys. osób                                                                                                                                                                                                        Pozostałe obywatelstwa: Łącznie 177 tys. osób (9% ogólnej populacji).                                                                                                                    Powyższe dane rejestrowe potwierdzają, że Polska ewoluuje z kraju o charakterze migracji wyłącznie regionalnej (koncentrującej się na państwach sąsiednich) w kierunku istotnego, globalnego punktu docelowego dla pracowników kontraktowych i specjalistów z rynków azjatyckich i dalekowschodnich._x000B_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</si>
</sst>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3" fontId="21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9" fontId="21" fillId="0" borderId="0" xfId="46" applyFont="1" applyProtection="1">
      <protection locked="0"/>
    </xf>
    <xf numFmtId="0" fontId="21" fillId="0" borderId="0" xfId="0" applyFont="1" applyProtection="1">
      <protection locked="0"/>
    </xf>
    <xf numFmtId="0" fontId="27" fillId="0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Fill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 wrapText="1"/>
      <protection locked="0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7" fillId="37" borderId="0" xfId="0" applyFont="1" applyFill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</cellXfs>
  <cellStyles count="47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tygodniowy'!$C$326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tygodniowy'!$G$324:$J$325,'Meldunek tygodniowy'!$K$324:$N$325,'Meldunek tygodniowy'!$O$324:$R$325)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tygodniowy'!$G$326:$R$326</c:f>
              <c:numCache>
                <c:formatCode>General</c:formatCode>
                <c:ptCount val="12"/>
                <c:pt idx="0">
                  <c:v>592</c:v>
                </c:pt>
                <c:pt idx="2">
                  <c:v>718</c:v>
                </c:pt>
                <c:pt idx="4">
                  <c:v>36</c:v>
                </c:pt>
                <c:pt idx="6">
                  <c:v>62</c:v>
                </c:pt>
                <c:pt idx="8">
                  <c:v>19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tygodniowy'!$C$327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tygodniowy'!$G$324:$J$325,'Meldunek tygodniowy'!$K$324:$N$325,'Meldunek tygodniowy'!$O$324:$R$325)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tygodniowy'!$G$327:$R$327</c:f>
              <c:numCache>
                <c:formatCode>General</c:formatCode>
                <c:ptCount val="12"/>
                <c:pt idx="0">
                  <c:v>503</c:v>
                </c:pt>
                <c:pt idx="2">
                  <c:v>616</c:v>
                </c:pt>
                <c:pt idx="4">
                  <c:v>12</c:v>
                </c:pt>
                <c:pt idx="6">
                  <c:v>20</c:v>
                </c:pt>
                <c:pt idx="8">
                  <c:v>17</c:v>
                </c:pt>
                <c:pt idx="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tygodniowy'!$C$328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tygodniowy'!$G$324:$J$325,'Meldunek tygodniowy'!$K$324:$N$325,'Meldunek tygodniowy'!$O$324:$R$325)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tygodniowy'!$G$328:$R$328</c:f>
              <c:numCache>
                <c:formatCode>General</c:formatCode>
                <c:ptCount val="12"/>
                <c:pt idx="0">
                  <c:v>57</c:v>
                </c:pt>
                <c:pt idx="2">
                  <c:v>65</c:v>
                </c:pt>
                <c:pt idx="4">
                  <c:v>77</c:v>
                </c:pt>
                <c:pt idx="6">
                  <c:v>130</c:v>
                </c:pt>
                <c:pt idx="8">
                  <c:v>9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tygodniowy'!$C$329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tygodniowy'!$G$324:$J$325,'Meldunek tygodniowy'!$K$324:$N$325,'Meldunek tygodniowy'!$O$324:$R$325)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tygodniowy'!$G$329:$R$329</c:f>
              <c:numCache>
                <c:formatCode>General</c:formatCode>
                <c:ptCount val="12"/>
                <c:pt idx="0">
                  <c:v>27</c:v>
                </c:pt>
                <c:pt idx="2">
                  <c:v>38</c:v>
                </c:pt>
                <c:pt idx="4">
                  <c:v>6</c:v>
                </c:pt>
                <c:pt idx="6">
                  <c:v>19</c:v>
                </c:pt>
                <c:pt idx="8">
                  <c:v>3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tygodniowy'!$C$330</c:f>
              <c:strCache>
                <c:ptCount val="1"/>
                <c:pt idx="0">
                  <c:v>MOŁDOWA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tygodniowy'!$G$330:$R$330</c:f>
              <c:numCache>
                <c:formatCode>General</c:formatCode>
                <c:ptCount val="12"/>
                <c:pt idx="0">
                  <c:v>16</c:v>
                </c:pt>
                <c:pt idx="2">
                  <c:v>24</c:v>
                </c:pt>
                <c:pt idx="4">
                  <c:v>1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tygodniowy'!$C$331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tygodniowy'!$G$324:$J$325,'Meldunek tygodniowy'!$K$324:$N$325,'Meldunek tygodniowy'!$O$324:$R$325)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tygodniowy'!$G$331:$R$331</c:f>
              <c:numCache>
                <c:formatCode>General</c:formatCode>
                <c:ptCount val="12"/>
                <c:pt idx="0">
                  <c:v>287</c:v>
                </c:pt>
                <c:pt idx="2">
                  <c:v>316</c:v>
                </c:pt>
                <c:pt idx="4">
                  <c:v>61</c:v>
                </c:pt>
                <c:pt idx="6">
                  <c:v>82</c:v>
                </c:pt>
                <c:pt idx="8">
                  <c:v>32</c:v>
                </c:pt>
                <c:pt idx="1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80422424"/>
        <c:axId val="380423992"/>
        <c:axId val="0"/>
      </c:bar3DChart>
      <c:catAx>
        <c:axId val="380422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380423992"/>
        <c:crosses val="autoZero"/>
        <c:auto val="1"/>
        <c:lblAlgn val="ctr"/>
        <c:lblOffset val="100"/>
        <c:noMultiLvlLbl val="0"/>
      </c:catAx>
      <c:valAx>
        <c:axId val="3804239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80422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tygodniowy'!$B$495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tygodniowy'!$J$494,'Meldunek tygodniowy'!$M$494,'Meldunek tygodniowy'!$P$494,'Meldunek tygodniowy'!$S$494,'Meldunek tygodniowy'!$V$494)</c:f>
              <c:strCache>
                <c:ptCount val="5"/>
                <c:pt idx="0">
                  <c:v>27.03.2026 - 02.04.2026</c:v>
                </c:pt>
                <c:pt idx="1">
                  <c:v>03.04.2026 - 09.04.2026</c:v>
                </c:pt>
                <c:pt idx="2">
                  <c:v>10.04.2026 - 16.04.2026</c:v>
                </c:pt>
                <c:pt idx="3">
                  <c:v>17.04.2026 - 23.04.2026</c:v>
                </c:pt>
                <c:pt idx="4">
                  <c:v>24.04.2026 - 30.04.2026</c:v>
                </c:pt>
              </c:strCache>
            </c:strRef>
          </c:cat>
          <c:val>
            <c:numRef>
              <c:f>('Meldunek tygodniowy'!$J$495,'Meldunek tygodniowy'!$M$495,'Meldunek tygodniowy'!$P$495,'Meldunek tygodniowy'!$S$495,'Meldunek tygodniowy'!$V$495)</c:f>
              <c:numCache>
                <c:formatCode>#,##0</c:formatCode>
                <c:ptCount val="5"/>
                <c:pt idx="0">
                  <c:v>738</c:v>
                </c:pt>
                <c:pt idx="1">
                  <c:v>743</c:v>
                </c:pt>
                <c:pt idx="2">
                  <c:v>736</c:v>
                </c:pt>
                <c:pt idx="3">
                  <c:v>752</c:v>
                </c:pt>
                <c:pt idx="4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tygodniowy'!$B$496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tygodniowy'!$J$494,'Meldunek tygodniowy'!$M$494,'Meldunek tygodniowy'!$P$494,'Meldunek tygodniowy'!$S$494,'Meldunek tygodniowy'!$V$494)</c:f>
              <c:strCache>
                <c:ptCount val="5"/>
                <c:pt idx="0">
                  <c:v>27.03.2026 - 02.04.2026</c:v>
                </c:pt>
                <c:pt idx="1">
                  <c:v>03.04.2026 - 09.04.2026</c:v>
                </c:pt>
                <c:pt idx="2">
                  <c:v>10.04.2026 - 16.04.2026</c:v>
                </c:pt>
                <c:pt idx="3">
                  <c:v>17.04.2026 - 23.04.2026</c:v>
                </c:pt>
                <c:pt idx="4">
                  <c:v>24.04.2026 - 30.04.2026</c:v>
                </c:pt>
              </c:strCache>
            </c:strRef>
          </c:cat>
          <c:val>
            <c:numRef>
              <c:f>('Meldunek tygodniowy'!$J$496,'Meldunek tygodniowy'!$M$496,'Meldunek tygodniowy'!$P$496,'Meldunek tygodniowy'!$S$496,'Meldunek tygodniowy'!$V$496)</c:f>
              <c:numCache>
                <c:formatCode>#,##0</c:formatCode>
                <c:ptCount val="5"/>
                <c:pt idx="0">
                  <c:v>6127</c:v>
                </c:pt>
                <c:pt idx="1">
                  <c:v>6129</c:v>
                </c:pt>
                <c:pt idx="2">
                  <c:v>6089</c:v>
                </c:pt>
                <c:pt idx="3">
                  <c:v>6080</c:v>
                </c:pt>
                <c:pt idx="4">
                  <c:v>6058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tygodniowy'!$B$499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tygodniowy'!$J$494,'Meldunek tygodniowy'!$M$494,'Meldunek tygodniowy'!$P$494,'Meldunek tygodniowy'!$S$494,'Meldunek tygodniowy'!$V$494)</c:f>
              <c:strCache>
                <c:ptCount val="5"/>
                <c:pt idx="0">
                  <c:v>27.03.2026 - 02.04.2026</c:v>
                </c:pt>
                <c:pt idx="1">
                  <c:v>03.04.2026 - 09.04.2026</c:v>
                </c:pt>
                <c:pt idx="2">
                  <c:v>10.04.2026 - 16.04.2026</c:v>
                </c:pt>
                <c:pt idx="3">
                  <c:v>17.04.2026 - 23.04.2026</c:v>
                </c:pt>
                <c:pt idx="4">
                  <c:v>24.04.2026 - 30.04.2026</c:v>
                </c:pt>
              </c:strCache>
            </c:strRef>
          </c:cat>
          <c:val>
            <c:numRef>
              <c:f>('Meldunek tygodniowy'!$J$499,'Meldunek tygodniowy'!$M$499,'Meldunek tygodniowy'!$P$499,'Meldunek tygodniowy'!$S$499,'Meldunek tygodniowy'!$V$499)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94434336"/>
        <c:axId val="394439040"/>
        <c:axId val="0"/>
      </c:bar3DChart>
      <c:catAx>
        <c:axId val="3944343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94439040"/>
        <c:crosses val="autoZero"/>
        <c:auto val="1"/>
        <c:lblAlgn val="ctr"/>
        <c:lblOffset val="100"/>
        <c:noMultiLvlLbl val="0"/>
      </c:catAx>
      <c:valAx>
        <c:axId val="39443904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394434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tygodniowy'!$C$123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6452</c:v>
                </c:pt>
                <c:pt idx="2">
                  <c:v>1187</c:v>
                </c:pt>
                <c:pt idx="3">
                  <c:v>2481</c:v>
                </c:pt>
                <c:pt idx="4">
                  <c:v>1621</c:v>
                </c:pt>
                <c:pt idx="5">
                  <c:v>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tygodniowy'!$C$124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422</c:v>
                </c:pt>
                <c:pt idx="2">
                  <c:v>251</c:v>
                </c:pt>
                <c:pt idx="3">
                  <c:v>69</c:v>
                </c:pt>
                <c:pt idx="4">
                  <c:v>56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tygodniowy'!$C$125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559</c:v>
                </c:pt>
                <c:pt idx="2">
                  <c:v>266</c:v>
                </c:pt>
                <c:pt idx="3">
                  <c:v>80</c:v>
                </c:pt>
                <c:pt idx="4">
                  <c:v>131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tygodniowy'!$C$126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tygodniowy'!$L$126:$U$126</c:f>
              <c:numCache>
                <c:formatCode>#,##0</c:formatCode>
                <c:ptCount val="10"/>
                <c:pt idx="0">
                  <c:v>8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tygodniowy'!$C$127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tygodniowy'!$L$127:$U$127</c:f>
              <c:numCache>
                <c:formatCode>#,##0</c:formatCode>
                <c:ptCount val="10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tygodniowy'!$C$128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tygodniowy'!$L$128:$U$128</c:f>
              <c:numCache>
                <c:formatCode>#,##0</c:formatCode>
                <c:ptCount val="10"/>
                <c:pt idx="0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tygodniowy'!$C$129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tygodniowy'!$L$129:$U$129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tygodniowy'!$C$130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tygodniowy'!$L$130:$U$130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tygodniowy'!$C$131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tygodniowy'!$L$131:$U$131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tygodniowy'!$C$132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tygodniowy'!$L$132:$U$132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tygodniowy'!$C$133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tygodniowy'!$L$133:$U$133</c:f>
              <c:numCache>
                <c:formatCode>#,##0</c:formatCode>
                <c:ptCount val="10"/>
                <c:pt idx="0">
                  <c:v>1378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tygodniowy'!$C$134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tygodniowy'!$L$134:$U$134</c:f>
              <c:numCache>
                <c:formatCode>#,##0</c:formatCode>
                <c:ptCount val="10"/>
                <c:pt idx="0">
                  <c:v>12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tygodniowy'!$C$135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43</c:v>
                </c:pt>
                <c:pt idx="2">
                  <c:v>45</c:v>
                </c:pt>
                <c:pt idx="3">
                  <c:v>4</c:v>
                </c:pt>
                <c:pt idx="4">
                  <c:v>8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tygodniowy'!$C$136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tygodniowy'!$C$137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tygodniowy'!$L$122:$U$122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94439824"/>
        <c:axId val="394433552"/>
        <c:axId val="0"/>
      </c:bar3DChart>
      <c:catAx>
        <c:axId val="39443982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433552"/>
        <c:crosses val="autoZero"/>
        <c:auto val="1"/>
        <c:lblAlgn val="ctr"/>
        <c:lblOffset val="100"/>
        <c:noMultiLvlLbl val="0"/>
      </c:catAx>
      <c:valAx>
        <c:axId val="3944335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439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tygodniowy'!$C$294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tygodniowy'!$G$292:$J$293,'Meldunek tygodniowy'!$K$292:$N$293,'Meldunek tygodniowy'!$O$292:$R$293)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143</c:v>
                </c:pt>
                <c:pt idx="2">
                  <c:v>167</c:v>
                </c:pt>
                <c:pt idx="4">
                  <c:v>15</c:v>
                </c:pt>
                <c:pt idx="6">
                  <c:v>23</c:v>
                </c:pt>
                <c:pt idx="8">
                  <c:v>4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tygodniowy'!$C$295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tygodniowy'!$G$292:$J$293,'Meldunek tygodniowy'!$K$292:$N$293,'Meldunek tygodniowy'!$O$292:$R$293)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tygodniowy'!$G$295:$R$295</c:f>
              <c:numCache>
                <c:formatCode>General</c:formatCode>
                <c:ptCount val="12"/>
                <c:pt idx="0">
                  <c:v>119</c:v>
                </c:pt>
                <c:pt idx="2">
                  <c:v>138</c:v>
                </c:pt>
                <c:pt idx="4">
                  <c:v>3</c:v>
                </c:pt>
                <c:pt idx="6">
                  <c:v>4</c:v>
                </c:pt>
                <c:pt idx="8">
                  <c:v>5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tygodniowy'!$C$296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tygodniowy'!$G$292:$J$293,'Meldunek tygodniowy'!$K$292:$N$293,'Meldunek tygodniowy'!$O$292:$R$293)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tygodniowy'!$G$296:$R$296</c:f>
              <c:numCache>
                <c:formatCode>General</c:formatCode>
                <c:ptCount val="12"/>
                <c:pt idx="0">
                  <c:v>16</c:v>
                </c:pt>
                <c:pt idx="2">
                  <c:v>16</c:v>
                </c:pt>
                <c:pt idx="4">
                  <c:v>22</c:v>
                </c:pt>
                <c:pt idx="6">
                  <c:v>49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tygodniowy'!$C$297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tygodniowy'!$G$292:$J$293,'Meldunek tygodniowy'!$K$292:$N$293,'Meldunek tygodniowy'!$O$292:$R$293)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tygodniowy'!$G$297:$R$297</c:f>
              <c:numCache>
                <c:formatCode>General</c:formatCode>
                <c:ptCount val="12"/>
                <c:pt idx="0">
                  <c:v>4</c:v>
                </c:pt>
                <c:pt idx="2">
                  <c:v>5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tygodniowy'!$C$298</c:f>
              <c:strCache>
                <c:ptCount val="1"/>
                <c:pt idx="0">
                  <c:v>TURKMENISTAN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tygodniowy'!$G$298:$R$298</c:f>
              <c:numCache>
                <c:formatCode>General</c:formatCode>
                <c:ptCount val="12"/>
                <c:pt idx="0">
                  <c:v>6</c:v>
                </c:pt>
                <c:pt idx="2">
                  <c:v>6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tygodniowy'!$C$299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tygodniowy'!$G$292:$J$293,'Meldunek tygodniowy'!$K$292:$N$293,'Meldunek tygodniowy'!$O$292:$R$293)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tygodniowy'!$G$299:$R$299</c:f>
              <c:numCache>
                <c:formatCode>General</c:formatCode>
                <c:ptCount val="12"/>
                <c:pt idx="0">
                  <c:v>84</c:v>
                </c:pt>
                <c:pt idx="2">
                  <c:v>87</c:v>
                </c:pt>
                <c:pt idx="4">
                  <c:v>13</c:v>
                </c:pt>
                <c:pt idx="6">
                  <c:v>15</c:v>
                </c:pt>
                <c:pt idx="8">
                  <c:v>12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94439432"/>
        <c:axId val="394440608"/>
        <c:axId val="0"/>
      </c:bar3DChart>
      <c:catAx>
        <c:axId val="394439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94440608"/>
        <c:crosses val="autoZero"/>
        <c:auto val="1"/>
        <c:lblAlgn val="ctr"/>
        <c:lblOffset val="100"/>
        <c:noMultiLvlLbl val="0"/>
      </c:catAx>
      <c:valAx>
        <c:axId val="39444060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94439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01.04.2026 - 30.04.2026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44103</c:v>
                </c:pt>
                <c:pt idx="1">
                  <c:v>22132</c:v>
                </c:pt>
                <c:pt idx="2">
                  <c:v>1930</c:v>
                </c:pt>
                <c:pt idx="3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01.04.2026 - 30.04.2026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1771</c:v>
                </c:pt>
                <c:pt idx="1">
                  <c:v>1207</c:v>
                </c:pt>
                <c:pt idx="2">
                  <c:v>269</c:v>
                </c:pt>
                <c:pt idx="3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01.04.2026 - 30.04.2026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2028</c:v>
                </c:pt>
                <c:pt idx="1">
                  <c:v>1822</c:v>
                </c:pt>
                <c:pt idx="2">
                  <c:v>231</c:v>
                </c:pt>
                <c:pt idx="3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435120"/>
        <c:axId val="394433944"/>
        <c:axId val="0"/>
      </c:bar3DChart>
      <c:catAx>
        <c:axId val="39443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4433944"/>
        <c:crosses val="autoZero"/>
        <c:auto val="1"/>
        <c:lblAlgn val="ctr"/>
        <c:lblOffset val="100"/>
        <c:noMultiLvlLbl val="0"/>
      </c:catAx>
      <c:valAx>
        <c:axId val="394433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94435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tygodniowy'!$D$211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tygodniowy'!$H$210:$K$210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tygodniowy'!$H$211:$K$211</c:f>
              <c:numCache>
                <c:formatCode>#,##0</c:formatCode>
                <c:ptCount val="4"/>
                <c:pt idx="0">
                  <c:v>49221</c:v>
                </c:pt>
                <c:pt idx="3">
                  <c:v>43609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tygodniowy'!$D$212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tygodniowy'!$H$210:$K$210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tygodniowy'!$H$212:$K$212</c:f>
              <c:numCache>
                <c:formatCode>#,##0</c:formatCode>
                <c:ptCount val="4"/>
                <c:pt idx="0">
                  <c:v>6034</c:v>
                </c:pt>
                <c:pt idx="3">
                  <c:v>5604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tygodniowy'!$D$213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tygodniowy'!$H$210:$K$210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tygodniowy'!$H$213:$K$213</c:f>
              <c:numCache>
                <c:formatCode>#,##0</c:formatCode>
                <c:ptCount val="4"/>
                <c:pt idx="0">
                  <c:v>5354</c:v>
                </c:pt>
                <c:pt idx="3">
                  <c:v>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438648"/>
        <c:axId val="394437472"/>
        <c:axId val="396072448"/>
      </c:bar3DChart>
      <c:catAx>
        <c:axId val="39443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437472"/>
        <c:crosses val="autoZero"/>
        <c:auto val="1"/>
        <c:lblAlgn val="ctr"/>
        <c:lblOffset val="100"/>
        <c:noMultiLvlLbl val="0"/>
      </c:catAx>
      <c:valAx>
        <c:axId val="39443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438648"/>
        <c:crosses val="autoZero"/>
        <c:crossBetween val="between"/>
      </c:valAx>
      <c:serAx>
        <c:axId val="396072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43747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01.01.2026 - 30.04.2026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212137</c:v>
                </c:pt>
                <c:pt idx="1">
                  <c:v>92667</c:v>
                </c:pt>
                <c:pt idx="2">
                  <c:v>7805</c:v>
                </c:pt>
                <c:pt idx="3">
                  <c:v>4784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01.01.2026 - 30.04.2026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7673</c:v>
                </c:pt>
                <c:pt idx="1">
                  <c:v>4722</c:v>
                </c:pt>
                <c:pt idx="2">
                  <c:v>788</c:v>
                </c:pt>
                <c:pt idx="3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01.01.2026 - 30.04.2026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9866</c:v>
                </c:pt>
                <c:pt idx="1">
                  <c:v>6804</c:v>
                </c:pt>
                <c:pt idx="2">
                  <c:v>901</c:v>
                </c:pt>
                <c:pt idx="3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6559576"/>
        <c:axId val="396559968"/>
        <c:axId val="0"/>
      </c:bar3DChart>
      <c:catAx>
        <c:axId val="396559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6559968"/>
        <c:crosses val="autoZero"/>
        <c:auto val="1"/>
        <c:lblAlgn val="ctr"/>
        <c:lblOffset val="100"/>
        <c:noMultiLvlLbl val="0"/>
      </c:catAx>
      <c:valAx>
        <c:axId val="396559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965595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335</xdr:row>
      <xdr:rowOff>52389</xdr:rowOff>
    </xdr:from>
    <xdr:to>
      <xdr:col>24</xdr:col>
      <xdr:colOff>19051</xdr:colOff>
      <xdr:row>356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506</xdr:row>
      <xdr:rowOff>65086</xdr:rowOff>
    </xdr:from>
    <xdr:to>
      <xdr:col>23</xdr:col>
      <xdr:colOff>9525</xdr:colOff>
      <xdr:row>520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139</xdr:row>
      <xdr:rowOff>69397</xdr:rowOff>
    </xdr:from>
    <xdr:to>
      <xdr:col>23</xdr:col>
      <xdr:colOff>1</xdr:colOff>
      <xdr:row>161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300</xdr:row>
      <xdr:rowOff>142193</xdr:rowOff>
    </xdr:from>
    <xdr:to>
      <xdr:col>23</xdr:col>
      <xdr:colOff>238126</xdr:colOff>
      <xdr:row>319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215</xdr:row>
      <xdr:rowOff>1</xdr:rowOff>
    </xdr:from>
    <xdr:to>
      <xdr:col>21</xdr:col>
      <xdr:colOff>238125</xdr:colOff>
      <xdr:row>230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424</xdr:row>
      <xdr:rowOff>0</xdr:rowOff>
    </xdr:from>
    <xdr:to>
      <xdr:col>20</xdr:col>
      <xdr:colOff>234084</xdr:colOff>
      <xdr:row>424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328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358</xdr:row>
      <xdr:rowOff>31751</xdr:rowOff>
    </xdr:from>
    <xdr:to>
      <xdr:col>24</xdr:col>
      <xdr:colOff>190500</xdr:colOff>
      <xdr:row>385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71432965"/>
          <a:ext cx="8897560" cy="488798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404</xdr:row>
      <xdr:rowOff>0</xdr:rowOff>
    </xdr:from>
    <xdr:to>
      <xdr:col>24</xdr:col>
      <xdr:colOff>199571</xdr:colOff>
      <xdr:row>424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80264000"/>
          <a:ext cx="8917214" cy="362857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453</xdr:row>
      <xdr:rowOff>2720</xdr:rowOff>
    </xdr:from>
    <xdr:to>
      <xdr:col>24</xdr:col>
      <xdr:colOff>235857</xdr:colOff>
      <xdr:row>485</xdr:row>
      <xdr:rowOff>169332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90680720"/>
          <a:ext cx="8953500" cy="597232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524</xdr:row>
      <xdr:rowOff>0</xdr:rowOff>
    </xdr:from>
    <xdr:to>
      <xdr:col>24</xdr:col>
      <xdr:colOff>244928</xdr:colOff>
      <xdr:row>539</xdr:row>
      <xdr:rowOff>179916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103786214"/>
          <a:ext cx="8962571" cy="290134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90</xdr:row>
      <xdr:rowOff>2721</xdr:rowOff>
    </xdr:from>
    <xdr:to>
      <xdr:col>24</xdr:col>
      <xdr:colOff>127000</xdr:colOff>
      <xdr:row>114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9397435"/>
          <a:ext cx="8844643" cy="436214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166</xdr:row>
      <xdr:rowOff>0</xdr:rowOff>
    </xdr:from>
    <xdr:to>
      <xdr:col>24</xdr:col>
      <xdr:colOff>163286</xdr:colOff>
      <xdr:row>179</xdr:row>
      <xdr:rowOff>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5922857"/>
          <a:ext cx="8880929" cy="2358572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196</xdr:row>
      <xdr:rowOff>0</xdr:rowOff>
    </xdr:from>
    <xdr:to>
      <xdr:col>24</xdr:col>
      <xdr:colOff>235857</xdr:colOff>
      <xdr:row>205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41392929"/>
          <a:ext cx="8953500" cy="163285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232</xdr:row>
      <xdr:rowOff>0</xdr:rowOff>
    </xdr:from>
    <xdr:to>
      <xdr:col>24</xdr:col>
      <xdr:colOff>190500</xdr:colOff>
      <xdr:row>248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47951571"/>
          <a:ext cx="8908143" cy="290285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270</xdr:row>
      <xdr:rowOff>0</xdr:rowOff>
    </xdr:from>
    <xdr:to>
      <xdr:col>24</xdr:col>
      <xdr:colOff>199571</xdr:colOff>
      <xdr:row>283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55344786"/>
          <a:ext cx="8917214" cy="236915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545</xdr:row>
      <xdr:rowOff>2721</xdr:rowOff>
    </xdr:from>
    <xdr:to>
      <xdr:col>24</xdr:col>
      <xdr:colOff>190500</xdr:colOff>
      <xdr:row>569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107598935"/>
          <a:ext cx="8908143" cy="437273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1</xdr:col>
      <xdr:colOff>95250</xdr:colOff>
      <xdr:row>547</xdr:row>
      <xdr:rowOff>12700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C539EDC0-479E-4D4A-9F00-6DCF8C2949DE}"/>
            </a:ext>
          </a:extLst>
        </xdr:cNvPr>
        <xdr:cNvSpPr txBox="1">
          <a:spLocks noChangeArrowheads="1"/>
        </xdr:cNvSpPr>
      </xdr:nvSpPr>
      <xdr:spPr bwMode="auto">
        <a:xfrm>
          <a:off x="0" y="108908850"/>
          <a:ext cx="44450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Turcja: 14 462 osoby.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580"/>
  <sheetViews>
    <sheetView showGridLines="0" tabSelected="1" zoomScale="70" zoomScaleNormal="70" zoomScalePageLayoutView="70" workbookViewId="0">
      <selection activeCell="AE560" sqref="AE560"/>
    </sheetView>
  </sheetViews>
  <sheetFormatPr defaultColWidth="4.1796875" defaultRowHeight="14.5" x14ac:dyDescent="0.35"/>
  <cols>
    <col min="1" max="13" width="5" style="3" customWidth="1"/>
    <col min="14" max="14" width="7" style="3" customWidth="1"/>
    <col min="15" max="15" width="5.26953125" style="3" customWidth="1"/>
    <col min="16" max="16" width="5.81640625" style="3" customWidth="1"/>
    <col min="17" max="20" width="5" style="3" customWidth="1"/>
    <col min="21" max="21" width="5.26953125" style="3" customWidth="1"/>
    <col min="22" max="24" width="5" style="3" customWidth="1"/>
    <col min="25" max="25" width="3.81640625" style="6" customWidth="1"/>
    <col min="26" max="16384" width="4.1796875" style="3"/>
  </cols>
  <sheetData>
    <row r="1" spans="1:29" x14ac:dyDescent="0.35">
      <c r="T1" s="49"/>
      <c r="U1" s="50"/>
      <c r="V1" s="50"/>
      <c r="W1" s="50"/>
      <c r="X1" s="50"/>
      <c r="Y1" s="50"/>
      <c r="Z1" s="50"/>
      <c r="AA1" s="50"/>
      <c r="AB1" s="50"/>
      <c r="AC1" s="50"/>
    </row>
    <row r="2" spans="1:29" x14ac:dyDescent="0.35">
      <c r="Q2" s="5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x14ac:dyDescent="0.35"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x14ac:dyDescent="0.35"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9" x14ac:dyDescent="0.35">
      <c r="E5" s="298" t="s">
        <v>66</v>
      </c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9" x14ac:dyDescent="0.35"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x14ac:dyDescent="0.35"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T7" s="50"/>
      <c r="U7" s="50"/>
      <c r="V7" s="50"/>
      <c r="W7" s="50"/>
      <c r="X7" s="50"/>
      <c r="Y7" s="50"/>
      <c r="Z7" s="50"/>
      <c r="AA7" s="50"/>
      <c r="AB7" s="50"/>
      <c r="AC7" s="50"/>
    </row>
    <row r="8" spans="1:29" x14ac:dyDescent="0.35"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T8" s="50"/>
      <c r="U8" s="50"/>
      <c r="V8" s="50"/>
      <c r="W8" s="50"/>
      <c r="X8" s="50"/>
      <c r="Y8" s="50"/>
      <c r="Z8" s="50"/>
      <c r="AA8" s="50"/>
      <c r="AB8" s="50"/>
      <c r="AC8" s="50"/>
    </row>
    <row r="9" spans="1:29" ht="19.5" x14ac:dyDescent="0.45">
      <c r="E9" s="299" t="str">
        <f>CONCATENATE("w okresie ",Arkusz18!A2," - ",Arkusz18!B2," r.")</f>
        <v>w okresie 01.04.2026 - 30.04.2026 r.</v>
      </c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T9" s="50"/>
      <c r="U9" s="50"/>
      <c r="V9" s="50"/>
      <c r="W9" s="50"/>
      <c r="X9" s="50"/>
      <c r="Y9" s="50"/>
      <c r="Z9" s="50"/>
      <c r="AA9" s="50"/>
      <c r="AB9" s="50"/>
      <c r="AC9" s="50"/>
    </row>
    <row r="10" spans="1:29" x14ac:dyDescent="0.35">
      <c r="T10" s="50"/>
      <c r="U10" s="50"/>
      <c r="V10" s="50"/>
      <c r="W10" s="50"/>
      <c r="X10" s="50"/>
      <c r="Y10" s="50"/>
      <c r="Z10" s="50"/>
      <c r="AA10" s="50"/>
      <c r="AB10" s="50"/>
      <c r="AC10" s="50"/>
    </row>
    <row r="11" spans="1:29" x14ac:dyDescent="0.35">
      <c r="T11" s="50"/>
      <c r="U11" s="50"/>
      <c r="V11" s="50"/>
      <c r="W11" s="50"/>
      <c r="X11" s="50"/>
      <c r="Y11" s="50"/>
      <c r="Z11" s="50"/>
      <c r="AA11" s="50"/>
      <c r="AB11" s="50"/>
      <c r="AC11" s="50"/>
    </row>
    <row r="12" spans="1:29" x14ac:dyDescent="0.35">
      <c r="T12" s="50"/>
      <c r="U12" s="50"/>
      <c r="V12" s="50"/>
      <c r="W12" s="50"/>
      <c r="X12" s="50"/>
      <c r="Y12" s="50"/>
      <c r="Z12" s="50"/>
      <c r="AA12" s="50"/>
      <c r="AB12" s="50"/>
      <c r="AC12" s="50"/>
    </row>
    <row r="13" spans="1:29" x14ac:dyDescent="0.35">
      <c r="T13" s="50"/>
      <c r="U13" s="50"/>
      <c r="V13" s="50"/>
      <c r="W13" s="50"/>
      <c r="X13" s="50"/>
      <c r="Y13" s="50"/>
      <c r="Z13" s="50"/>
      <c r="AA13" s="50"/>
      <c r="AB13" s="50"/>
      <c r="AC13" s="50"/>
    </row>
    <row r="14" spans="1:29" x14ac:dyDescent="0.35"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pans="1:29" ht="18" x14ac:dyDescent="0.35">
      <c r="A15" s="8" t="s">
        <v>70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</row>
    <row r="16" spans="1:29" ht="18" x14ac:dyDescent="0.35">
      <c r="A16" s="8"/>
    </row>
    <row r="18" spans="1:26" x14ac:dyDescent="0.35">
      <c r="A18" s="190" t="s">
        <v>140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</row>
    <row r="19" spans="1:26" x14ac:dyDescent="0.35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</row>
    <row r="20" spans="1:26" x14ac:dyDescent="0.35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84" t="s">
        <v>2</v>
      </c>
      <c r="H22" s="85"/>
      <c r="I22" s="85"/>
      <c r="J22" s="85"/>
      <c r="K22" s="85" t="s">
        <v>3</v>
      </c>
      <c r="L22" s="85"/>
      <c r="M22" s="88" t="str">
        <f>CONCATENATE("decyzje ",Arkusz18!A2," - ",Arkusz18!B2," r.")</f>
        <v>decyzje 01.04.2026 - 30.04.2026 r.</v>
      </c>
      <c r="N22" s="88"/>
      <c r="O22" s="88"/>
      <c r="P22" s="88"/>
      <c r="Q22" s="88"/>
      <c r="R22" s="89"/>
    </row>
    <row r="23" spans="1:26" ht="60" customHeight="1" x14ac:dyDescent="0.35">
      <c r="G23" s="86"/>
      <c r="H23" s="87"/>
      <c r="I23" s="87"/>
      <c r="J23" s="87"/>
      <c r="K23" s="87"/>
      <c r="L23" s="87"/>
      <c r="M23" s="90" t="s">
        <v>25</v>
      </c>
      <c r="N23" s="90"/>
      <c r="O23" s="90" t="s">
        <v>26</v>
      </c>
      <c r="P23" s="90"/>
      <c r="Q23" s="90" t="s">
        <v>27</v>
      </c>
      <c r="R23" s="105"/>
    </row>
    <row r="24" spans="1:26" x14ac:dyDescent="0.35">
      <c r="G24" s="223" t="s">
        <v>34</v>
      </c>
      <c r="H24" s="224"/>
      <c r="I24" s="224"/>
      <c r="J24" s="224"/>
      <c r="K24" s="172">
        <v>44103</v>
      </c>
      <c r="L24" s="172"/>
      <c r="M24" s="111">
        <f>Arkusz9!B3</f>
        <v>22132</v>
      </c>
      <c r="N24" s="111"/>
      <c r="O24" s="111">
        <f>Arkusz9!B2</f>
        <v>1930</v>
      </c>
      <c r="P24" s="111"/>
      <c r="Q24" s="111">
        <f>Arkusz9!B4</f>
        <v>1212</v>
      </c>
      <c r="R24" s="112"/>
    </row>
    <row r="25" spans="1:26" x14ac:dyDescent="0.35">
      <c r="G25" s="260" t="s">
        <v>35</v>
      </c>
      <c r="H25" s="261"/>
      <c r="I25" s="261"/>
      <c r="J25" s="261"/>
      <c r="K25" s="259">
        <v>1771</v>
      </c>
      <c r="L25" s="259"/>
      <c r="M25" s="264">
        <f>Arkusz9!B11</f>
        <v>1207</v>
      </c>
      <c r="N25" s="264"/>
      <c r="O25" s="264">
        <f>Arkusz9!B10</f>
        <v>269</v>
      </c>
      <c r="P25" s="264"/>
      <c r="Q25" s="264">
        <f>Arkusz9!B12</f>
        <v>176</v>
      </c>
      <c r="R25" s="265"/>
    </row>
    <row r="26" spans="1:26" ht="15" thickBot="1" x14ac:dyDescent="0.4">
      <c r="G26" s="98" t="s">
        <v>24</v>
      </c>
      <c r="H26" s="99"/>
      <c r="I26" s="99"/>
      <c r="J26" s="99"/>
      <c r="K26" s="222">
        <v>2028</v>
      </c>
      <c r="L26" s="222"/>
      <c r="M26" s="220">
        <f>Arkusz9!B7</f>
        <v>1822</v>
      </c>
      <c r="N26" s="220"/>
      <c r="O26" s="220">
        <f>Arkusz9!B6</f>
        <v>231</v>
      </c>
      <c r="P26" s="220"/>
      <c r="Q26" s="220">
        <f>Arkusz9!B8</f>
        <v>179</v>
      </c>
      <c r="R26" s="221"/>
    </row>
    <row r="27" spans="1:26" ht="15" thickBot="1" x14ac:dyDescent="0.4">
      <c r="G27" s="296" t="s">
        <v>72</v>
      </c>
      <c r="H27" s="297"/>
      <c r="I27" s="297"/>
      <c r="J27" s="297"/>
      <c r="K27" s="262">
        <f>SUM(K24:K26)</f>
        <v>47902</v>
      </c>
      <c r="L27" s="262"/>
      <c r="M27" s="262">
        <f>SUM(M24:M26)</f>
        <v>25161</v>
      </c>
      <c r="N27" s="262"/>
      <c r="O27" s="262">
        <f>SUM(O24:O26)</f>
        <v>2430</v>
      </c>
      <c r="P27" s="262"/>
      <c r="Q27" s="262">
        <f>SUM(Q24:Q26)</f>
        <v>1567</v>
      </c>
      <c r="R27" s="263"/>
    </row>
    <row r="31" spans="1:26" x14ac:dyDescent="0.35">
      <c r="V31" s="11"/>
      <c r="W31" s="11"/>
      <c r="Z31" s="11"/>
    </row>
    <row r="37" spans="7:26" x14ac:dyDescent="0.35">
      <c r="V37" s="24"/>
      <c r="W37" s="24"/>
      <c r="X37" s="24"/>
      <c r="Y37" s="26"/>
      <c r="Z37" s="24"/>
    </row>
    <row r="38" spans="7:26" x14ac:dyDescent="0.35">
      <c r="V38" s="24"/>
      <c r="W38" s="24"/>
      <c r="X38" s="24"/>
      <c r="Y38" s="26"/>
      <c r="Z38" s="24"/>
    </row>
    <row r="39" spans="7:26" x14ac:dyDescent="0.35">
      <c r="V39" s="24"/>
      <c r="W39" s="24"/>
      <c r="X39" s="24"/>
      <c r="Y39" s="26"/>
      <c r="Z39" s="24"/>
    </row>
    <row r="40" spans="7:26" x14ac:dyDescent="0.35">
      <c r="V40" s="24"/>
      <c r="W40" s="24"/>
      <c r="X40" s="24"/>
      <c r="Y40" s="26"/>
      <c r="Z40" s="24"/>
    </row>
    <row r="41" spans="7:26" x14ac:dyDescent="0.35">
      <c r="V41" s="24"/>
      <c r="W41" s="24"/>
      <c r="X41" s="24"/>
      <c r="Y41" s="26"/>
      <c r="Z41" s="24"/>
    </row>
    <row r="42" spans="7:26" x14ac:dyDescent="0.35">
      <c r="V42" s="24"/>
      <c r="W42" s="24"/>
      <c r="X42" s="24"/>
      <c r="Y42" s="26"/>
      <c r="Z42" s="24"/>
    </row>
    <row r="43" spans="7:26" x14ac:dyDescent="0.35">
      <c r="V43" s="24"/>
      <c r="W43" s="24"/>
      <c r="X43" s="24"/>
      <c r="Y43" s="26"/>
      <c r="Z43" s="24"/>
    </row>
    <row r="44" spans="7:26" x14ac:dyDescent="0.35">
      <c r="V44" s="24"/>
      <c r="W44" s="24"/>
      <c r="X44" s="24"/>
      <c r="Y44" s="26"/>
      <c r="Z44" s="24"/>
    </row>
    <row r="45" spans="7:26" ht="15" thickBot="1" x14ac:dyDescent="0.4">
      <c r="V45" s="24"/>
      <c r="W45" s="24"/>
      <c r="X45" s="24"/>
      <c r="Y45" s="26"/>
      <c r="Z45" s="24"/>
    </row>
    <row r="46" spans="7:26" ht="63.75" customHeight="1" x14ac:dyDescent="0.35">
      <c r="G46" s="72" t="s">
        <v>2</v>
      </c>
      <c r="H46" s="73"/>
      <c r="I46" s="73"/>
      <c r="J46" s="73"/>
      <c r="K46" s="73"/>
      <c r="L46" s="73"/>
      <c r="M46" s="73"/>
      <c r="N46" s="73"/>
      <c r="O46" s="76" t="s">
        <v>3</v>
      </c>
      <c r="P46" s="76"/>
      <c r="Q46" s="67" t="s">
        <v>77</v>
      </c>
      <c r="R46" s="68"/>
      <c r="U46" s="24"/>
      <c r="V46" s="24"/>
      <c r="W46" s="24"/>
      <c r="X46" s="24"/>
      <c r="Y46" s="26"/>
    </row>
    <row r="47" spans="7:26" x14ac:dyDescent="0.35">
      <c r="G47" s="74"/>
      <c r="H47" s="75"/>
      <c r="I47" s="75"/>
      <c r="J47" s="75"/>
      <c r="K47" s="75"/>
      <c r="L47" s="75"/>
      <c r="M47" s="75"/>
      <c r="N47" s="75"/>
      <c r="O47" s="77"/>
      <c r="P47" s="77"/>
      <c r="Q47" s="69"/>
      <c r="R47" s="70"/>
      <c r="U47" s="24"/>
      <c r="V47" s="24"/>
      <c r="W47" s="24"/>
      <c r="X47" s="24"/>
      <c r="Y47" s="26"/>
    </row>
    <row r="48" spans="7:26" x14ac:dyDescent="0.35">
      <c r="G48" s="78" t="s">
        <v>73</v>
      </c>
      <c r="H48" s="79"/>
      <c r="I48" s="79"/>
      <c r="J48" s="79"/>
      <c r="K48" s="79"/>
      <c r="L48" s="79"/>
      <c r="M48" s="79"/>
      <c r="N48" s="79"/>
      <c r="O48" s="80">
        <f>Arkusz10!A2</f>
        <v>448</v>
      </c>
      <c r="P48" s="80"/>
      <c r="Q48" s="57">
        <f>Arkusz10!A3</f>
        <v>376</v>
      </c>
      <c r="R48" s="58"/>
      <c r="U48" s="24"/>
      <c r="V48" s="24"/>
      <c r="W48" s="24"/>
      <c r="X48" s="24"/>
      <c r="Y48" s="26"/>
    </row>
    <row r="49" spans="7:26" x14ac:dyDescent="0.35">
      <c r="G49" s="81" t="s">
        <v>74</v>
      </c>
      <c r="H49" s="82"/>
      <c r="I49" s="82"/>
      <c r="J49" s="82"/>
      <c r="K49" s="82"/>
      <c r="L49" s="82"/>
      <c r="M49" s="82"/>
      <c r="N49" s="82"/>
      <c r="O49" s="83">
        <f>Arkusz10!A4</f>
        <v>56</v>
      </c>
      <c r="P49" s="83"/>
      <c r="Q49" s="63">
        <f>Arkusz10!A5</f>
        <v>51</v>
      </c>
      <c r="R49" s="64"/>
      <c r="U49" s="24"/>
      <c r="V49" s="24"/>
      <c r="W49" s="24"/>
      <c r="X49" s="24"/>
      <c r="Y49" s="26"/>
    </row>
    <row r="50" spans="7:26" x14ac:dyDescent="0.35">
      <c r="G50" s="78" t="s">
        <v>75</v>
      </c>
      <c r="H50" s="79"/>
      <c r="I50" s="79"/>
      <c r="J50" s="79"/>
      <c r="K50" s="79"/>
      <c r="L50" s="79"/>
      <c r="M50" s="79"/>
      <c r="N50" s="79"/>
      <c r="O50" s="80">
        <f>Arkusz10!A6</f>
        <v>0</v>
      </c>
      <c r="P50" s="80"/>
      <c r="Q50" s="57">
        <f>Arkusz10!A7</f>
        <v>1</v>
      </c>
      <c r="R50" s="58"/>
      <c r="U50" s="24"/>
      <c r="V50" s="24"/>
      <c r="W50" s="24"/>
      <c r="X50" s="24"/>
      <c r="Y50" s="26"/>
    </row>
    <row r="51" spans="7:26" ht="15" thickBot="1" x14ac:dyDescent="0.4">
      <c r="G51" s="101" t="s">
        <v>76</v>
      </c>
      <c r="H51" s="102"/>
      <c r="I51" s="102"/>
      <c r="J51" s="102"/>
      <c r="K51" s="102"/>
      <c r="L51" s="102"/>
      <c r="M51" s="102"/>
      <c r="N51" s="102"/>
      <c r="O51" s="100">
        <f>Arkusz10!A8</f>
        <v>10</v>
      </c>
      <c r="P51" s="100"/>
      <c r="Q51" s="59">
        <f>Arkusz10!A9</f>
        <v>6</v>
      </c>
      <c r="R51" s="60"/>
      <c r="U51" s="24"/>
      <c r="V51" s="24"/>
      <c r="W51" s="24"/>
      <c r="X51" s="24"/>
      <c r="Y51" s="26"/>
    </row>
    <row r="52" spans="7:26" ht="15" thickBot="1" x14ac:dyDescent="0.4">
      <c r="G52" s="103" t="s">
        <v>72</v>
      </c>
      <c r="H52" s="104"/>
      <c r="I52" s="104"/>
      <c r="J52" s="104"/>
      <c r="K52" s="104"/>
      <c r="L52" s="104"/>
      <c r="M52" s="104"/>
      <c r="N52" s="104"/>
      <c r="O52" s="65">
        <f>SUM(O48:O51)</f>
        <v>514</v>
      </c>
      <c r="P52" s="65"/>
      <c r="Q52" s="61">
        <f>SUM(Q48:Q51)</f>
        <v>434</v>
      </c>
      <c r="R52" s="62"/>
      <c r="U52" s="24"/>
      <c r="V52" s="24"/>
      <c r="W52" s="24"/>
      <c r="X52" s="24"/>
      <c r="Y52" s="26"/>
    </row>
    <row r="53" spans="7:26" x14ac:dyDescent="0.35">
      <c r="V53" s="24"/>
      <c r="W53" s="24"/>
      <c r="X53" s="24"/>
      <c r="Y53" s="26"/>
      <c r="Z53" s="24"/>
    </row>
    <row r="54" spans="7:26" x14ac:dyDescent="0.35">
      <c r="V54" s="24"/>
      <c r="W54" s="24"/>
      <c r="X54" s="24"/>
      <c r="Y54" s="26"/>
      <c r="Z54" s="24"/>
    </row>
    <row r="55" spans="7:26" ht="15" thickBot="1" x14ac:dyDescent="0.4">
      <c r="V55" s="24"/>
      <c r="W55" s="24"/>
      <c r="X55" s="24"/>
      <c r="Y55" s="26"/>
      <c r="Z55" s="24"/>
    </row>
    <row r="56" spans="7:26" ht="33" customHeight="1" x14ac:dyDescent="0.35">
      <c r="G56" s="84" t="s">
        <v>2</v>
      </c>
      <c r="H56" s="85"/>
      <c r="I56" s="85"/>
      <c r="J56" s="85"/>
      <c r="K56" s="85" t="s">
        <v>3</v>
      </c>
      <c r="L56" s="85"/>
      <c r="M56" s="88" t="str">
        <f>CONCATENATE("decyzje ",Arkusz18!C2," - ",Arkusz18!B2," r.")</f>
        <v>decyzje 01.01.2026 - 30.04.2026 r.</v>
      </c>
      <c r="N56" s="88"/>
      <c r="O56" s="88"/>
      <c r="P56" s="88"/>
      <c r="Q56" s="88"/>
      <c r="R56" s="89"/>
      <c r="V56" s="24"/>
      <c r="W56" s="24"/>
      <c r="X56" s="24"/>
      <c r="Y56" s="26"/>
      <c r="Z56" s="24"/>
    </row>
    <row r="57" spans="7:26" ht="63.75" customHeight="1" x14ac:dyDescent="0.35">
      <c r="G57" s="86"/>
      <c r="H57" s="87"/>
      <c r="I57" s="87"/>
      <c r="J57" s="87"/>
      <c r="K57" s="87"/>
      <c r="L57" s="87"/>
      <c r="M57" s="90" t="s">
        <v>25</v>
      </c>
      <c r="N57" s="90"/>
      <c r="O57" s="90" t="s">
        <v>26</v>
      </c>
      <c r="P57" s="90"/>
      <c r="Q57" s="90" t="s">
        <v>27</v>
      </c>
      <c r="R57" s="105"/>
      <c r="V57" s="24"/>
      <c r="W57" s="24"/>
      <c r="X57" s="24"/>
      <c r="Y57" s="26"/>
      <c r="Z57" s="24"/>
    </row>
    <row r="58" spans="7:26" x14ac:dyDescent="0.35">
      <c r="G58" s="223" t="s">
        <v>34</v>
      </c>
      <c r="H58" s="224"/>
      <c r="I58" s="224"/>
      <c r="J58" s="224"/>
      <c r="K58" s="172">
        <v>212137</v>
      </c>
      <c r="L58" s="172"/>
      <c r="M58" s="111">
        <f>Arkusz11!B3</f>
        <v>92667</v>
      </c>
      <c r="N58" s="111"/>
      <c r="O58" s="111">
        <f>Arkusz11!B2</f>
        <v>7805</v>
      </c>
      <c r="P58" s="111"/>
      <c r="Q58" s="111">
        <f>Arkusz11!B4</f>
        <v>4784</v>
      </c>
      <c r="R58" s="112"/>
      <c r="V58" s="24"/>
      <c r="W58" s="24"/>
      <c r="X58" s="24"/>
      <c r="Y58" s="26"/>
      <c r="Z58" s="24"/>
    </row>
    <row r="59" spans="7:26" x14ac:dyDescent="0.35">
      <c r="G59" s="260" t="s">
        <v>35</v>
      </c>
      <c r="H59" s="261"/>
      <c r="I59" s="261"/>
      <c r="J59" s="261"/>
      <c r="K59" s="259">
        <v>7673</v>
      </c>
      <c r="L59" s="259"/>
      <c r="M59" s="264">
        <f>Arkusz11!B11</f>
        <v>4722</v>
      </c>
      <c r="N59" s="264"/>
      <c r="O59" s="264">
        <f>Arkusz11!B10</f>
        <v>788</v>
      </c>
      <c r="P59" s="264"/>
      <c r="Q59" s="264">
        <f>Arkusz11!B12</f>
        <v>565</v>
      </c>
      <c r="R59" s="265"/>
      <c r="V59" s="24"/>
      <c r="W59" s="24"/>
      <c r="X59" s="24"/>
      <c r="Y59" s="26"/>
      <c r="Z59" s="24"/>
    </row>
    <row r="60" spans="7:26" ht="15" thickBot="1" x14ac:dyDescent="0.4">
      <c r="G60" s="98" t="s">
        <v>24</v>
      </c>
      <c r="H60" s="99"/>
      <c r="I60" s="99"/>
      <c r="J60" s="99"/>
      <c r="K60" s="222">
        <v>9866</v>
      </c>
      <c r="L60" s="222"/>
      <c r="M60" s="220">
        <f>Arkusz11!B7</f>
        <v>6804</v>
      </c>
      <c r="N60" s="220"/>
      <c r="O60" s="220">
        <f>Arkusz11!B6</f>
        <v>901</v>
      </c>
      <c r="P60" s="220"/>
      <c r="Q60" s="220">
        <f>Arkusz11!B8</f>
        <v>672</v>
      </c>
      <c r="R60" s="221"/>
      <c r="V60" s="24"/>
      <c r="W60" s="24"/>
      <c r="X60" s="24"/>
      <c r="Y60" s="26"/>
      <c r="Z60" s="24"/>
    </row>
    <row r="61" spans="7:26" ht="15" thickBot="1" x14ac:dyDescent="0.4">
      <c r="G61" s="296" t="s">
        <v>72</v>
      </c>
      <c r="H61" s="297"/>
      <c r="I61" s="297"/>
      <c r="J61" s="297"/>
      <c r="K61" s="262">
        <f>SUM(K58:L60)</f>
        <v>229676</v>
      </c>
      <c r="L61" s="262"/>
      <c r="M61" s="262">
        <f t="shared" ref="M61" si="0">SUM(M58:N60)</f>
        <v>104193</v>
      </c>
      <c r="N61" s="262"/>
      <c r="O61" s="262">
        <f t="shared" ref="O61" si="1">SUM(O58:P60)</f>
        <v>9494</v>
      </c>
      <c r="P61" s="262"/>
      <c r="Q61" s="262">
        <f t="shared" ref="Q61" si="2">SUM(Q58:R60)</f>
        <v>6021</v>
      </c>
      <c r="R61" s="263"/>
      <c r="V61" s="24"/>
      <c r="W61" s="24"/>
      <c r="X61" s="24"/>
      <c r="Y61" s="26"/>
      <c r="Z61" s="24"/>
    </row>
    <row r="62" spans="7:26" x14ac:dyDescent="0.35">
      <c r="V62" s="24"/>
      <c r="W62" s="24"/>
      <c r="X62" s="24"/>
      <c r="Y62" s="26"/>
      <c r="Z62" s="24"/>
    </row>
    <row r="63" spans="7:26" x14ac:dyDescent="0.35">
      <c r="V63" s="24"/>
      <c r="W63" s="24"/>
      <c r="X63" s="24"/>
      <c r="Y63" s="26"/>
      <c r="Z63" s="24"/>
    </row>
    <row r="64" spans="7:26" x14ac:dyDescent="0.35">
      <c r="V64" s="24"/>
      <c r="W64" s="24"/>
      <c r="X64" s="24"/>
      <c r="Y64" s="26"/>
      <c r="Z64" s="24"/>
    </row>
    <row r="66" spans="14:26" x14ac:dyDescent="0.3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4"/>
    <row r="82" spans="1:25" ht="57.75" customHeight="1" x14ac:dyDescent="0.35">
      <c r="G82" s="72" t="s">
        <v>2</v>
      </c>
      <c r="H82" s="73"/>
      <c r="I82" s="73"/>
      <c r="J82" s="73"/>
      <c r="K82" s="73"/>
      <c r="L82" s="73"/>
      <c r="M82" s="73"/>
      <c r="N82" s="73"/>
      <c r="O82" s="76" t="s">
        <v>3</v>
      </c>
      <c r="P82" s="76"/>
      <c r="Q82" s="67" t="s">
        <v>77</v>
      </c>
      <c r="R82" s="68"/>
    </row>
    <row r="83" spans="1:25" x14ac:dyDescent="0.35">
      <c r="G83" s="74"/>
      <c r="H83" s="75"/>
      <c r="I83" s="75"/>
      <c r="J83" s="75"/>
      <c r="K83" s="75"/>
      <c r="L83" s="75"/>
      <c r="M83" s="75"/>
      <c r="N83" s="75"/>
      <c r="O83" s="77"/>
      <c r="P83" s="77"/>
      <c r="Q83" s="69"/>
      <c r="R83" s="70"/>
    </row>
    <row r="84" spans="1:25" x14ac:dyDescent="0.35">
      <c r="G84" s="78" t="s">
        <v>73</v>
      </c>
      <c r="H84" s="79"/>
      <c r="I84" s="79"/>
      <c r="J84" s="79"/>
      <c r="K84" s="79"/>
      <c r="L84" s="79"/>
      <c r="M84" s="79"/>
      <c r="N84" s="79"/>
      <c r="O84" s="80">
        <f>Arkusz12!A2</f>
        <v>1794</v>
      </c>
      <c r="P84" s="80"/>
      <c r="Q84" s="57">
        <f>Arkusz12!A3</f>
        <v>1548</v>
      </c>
      <c r="R84" s="58"/>
    </row>
    <row r="85" spans="1:25" x14ac:dyDescent="0.35">
      <c r="G85" s="81" t="s">
        <v>74</v>
      </c>
      <c r="H85" s="82"/>
      <c r="I85" s="82"/>
      <c r="J85" s="82"/>
      <c r="K85" s="82"/>
      <c r="L85" s="82"/>
      <c r="M85" s="82"/>
      <c r="N85" s="82"/>
      <c r="O85" s="83">
        <f>Arkusz12!A4</f>
        <v>230</v>
      </c>
      <c r="P85" s="83"/>
      <c r="Q85" s="63">
        <f>Arkusz12!A5</f>
        <v>181</v>
      </c>
      <c r="R85" s="64"/>
    </row>
    <row r="86" spans="1:25" x14ac:dyDescent="0.35">
      <c r="G86" s="78" t="s">
        <v>75</v>
      </c>
      <c r="H86" s="79"/>
      <c r="I86" s="79"/>
      <c r="J86" s="79"/>
      <c r="K86" s="79"/>
      <c r="L86" s="79"/>
      <c r="M86" s="79"/>
      <c r="N86" s="79"/>
      <c r="O86" s="80">
        <f>Arkusz12!A6</f>
        <v>0</v>
      </c>
      <c r="P86" s="80"/>
      <c r="Q86" s="57">
        <f>Arkusz12!A7</f>
        <v>1</v>
      </c>
      <c r="R86" s="58"/>
    </row>
    <row r="87" spans="1:25" ht="15" thickBot="1" x14ac:dyDescent="0.4">
      <c r="G87" s="101" t="s">
        <v>76</v>
      </c>
      <c r="H87" s="102"/>
      <c r="I87" s="102"/>
      <c r="J87" s="102"/>
      <c r="K87" s="102"/>
      <c r="L87" s="102"/>
      <c r="M87" s="102"/>
      <c r="N87" s="102"/>
      <c r="O87" s="100">
        <f>Arkusz12!A8</f>
        <v>30</v>
      </c>
      <c r="P87" s="100"/>
      <c r="Q87" s="59">
        <f>Arkusz12!A9</f>
        <v>17</v>
      </c>
      <c r="R87" s="60"/>
    </row>
    <row r="88" spans="1:25" ht="15" thickBot="1" x14ac:dyDescent="0.4">
      <c r="G88" s="103" t="s">
        <v>72</v>
      </c>
      <c r="H88" s="104"/>
      <c r="I88" s="104"/>
      <c r="J88" s="104"/>
      <c r="K88" s="104"/>
      <c r="L88" s="104"/>
      <c r="M88" s="104"/>
      <c r="N88" s="104"/>
      <c r="O88" s="65">
        <f>SUM(O84:P87)</f>
        <v>2054</v>
      </c>
      <c r="P88" s="65"/>
      <c r="Q88" s="65">
        <f>SUM(Q84:R87)</f>
        <v>1747</v>
      </c>
      <c r="R88" s="66"/>
    </row>
    <row r="91" spans="1:25" x14ac:dyDescent="0.35">
      <c r="A91" s="131" t="s">
        <v>170</v>
      </c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</row>
    <row r="92" spans="1:25" x14ac:dyDescent="0.35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</row>
    <row r="93" spans="1:25" x14ac:dyDescent="0.35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</row>
    <row r="94" spans="1:25" x14ac:dyDescent="0.35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</row>
    <row r="95" spans="1:25" x14ac:dyDescent="0.35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</row>
    <row r="96" spans="1:25" x14ac:dyDescent="0.35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</row>
    <row r="97" spans="1:25" x14ac:dyDescent="0.35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</row>
    <row r="98" spans="1:25" x14ac:dyDescent="0.35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</row>
    <row r="99" spans="1:25" s="54" customFormat="1" x14ac:dyDescent="0.35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</row>
    <row r="100" spans="1:25" s="54" customFormat="1" x14ac:dyDescent="0.35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</row>
    <row r="101" spans="1:25" s="54" customFormat="1" x14ac:dyDescent="0.35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</row>
    <row r="102" spans="1:25" s="54" customFormat="1" x14ac:dyDescent="0.35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</row>
    <row r="103" spans="1:25" s="54" customFormat="1" x14ac:dyDescent="0.35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</row>
    <row r="104" spans="1:25" s="54" customFormat="1" x14ac:dyDescent="0.35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</row>
    <row r="105" spans="1:25" s="54" customFormat="1" x14ac:dyDescent="0.35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</row>
    <row r="106" spans="1:25" s="54" customFormat="1" x14ac:dyDescent="0.35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</row>
    <row r="107" spans="1:25" s="54" customFormat="1" x14ac:dyDescent="0.35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</row>
    <row r="108" spans="1:25" s="54" customFormat="1" x14ac:dyDescent="0.35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</row>
    <row r="109" spans="1:25" s="54" customFormat="1" x14ac:dyDescent="0.35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</row>
    <row r="110" spans="1:25" s="54" customFormat="1" x14ac:dyDescent="0.35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</row>
    <row r="111" spans="1:25" s="54" customFormat="1" x14ac:dyDescent="0.35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</row>
    <row r="112" spans="1:25" s="54" customFormat="1" x14ac:dyDescent="0.35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</row>
    <row r="113" spans="1:26" s="54" customFormat="1" x14ac:dyDescent="0.35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</row>
    <row r="114" spans="1:26" s="54" customFormat="1" x14ac:dyDescent="0.35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</row>
    <row r="119" spans="1:26" ht="36" customHeight="1" x14ac:dyDescent="0.35">
      <c r="A119" s="190" t="s">
        <v>141</v>
      </c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</row>
    <row r="120" spans="1:26" x14ac:dyDescent="0.35">
      <c r="A120" s="190"/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</row>
    <row r="121" spans="1:26" ht="15" thickBot="1" x14ac:dyDescent="0.4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71" t="str">
        <f>CONCATENATE(Arkusz18!C2," - ",Arkusz18!B2," r.")</f>
        <v>01.01.2026 - 30.04.2026 r.</v>
      </c>
      <c r="M121" s="71"/>
      <c r="N121" s="71"/>
      <c r="O121" s="71"/>
      <c r="P121" s="71"/>
      <c r="Q121" s="71"/>
      <c r="R121" s="71"/>
      <c r="S121" s="71"/>
      <c r="T121" s="71"/>
      <c r="U121" s="71"/>
      <c r="V121" s="71"/>
    </row>
    <row r="122" spans="1:26" ht="188" x14ac:dyDescent="0.35">
      <c r="C122" s="218" t="s">
        <v>2</v>
      </c>
      <c r="D122" s="219"/>
      <c r="E122" s="219"/>
      <c r="F122" s="219"/>
      <c r="G122" s="219"/>
      <c r="H122" s="219"/>
      <c r="I122" s="219"/>
      <c r="J122" s="219"/>
      <c r="K122" s="219"/>
      <c r="L122" s="302" t="s">
        <v>79</v>
      </c>
      <c r="M122" s="302"/>
      <c r="N122" s="31" t="s">
        <v>12</v>
      </c>
      <c r="O122" s="31" t="s">
        <v>94</v>
      </c>
      <c r="P122" s="31" t="s">
        <v>84</v>
      </c>
      <c r="Q122" s="31" t="s">
        <v>53</v>
      </c>
      <c r="R122" s="31" t="s">
        <v>39</v>
      </c>
      <c r="S122" s="31" t="s">
        <v>4</v>
      </c>
      <c r="T122" s="31" t="s">
        <v>42</v>
      </c>
      <c r="U122" s="31" t="s">
        <v>83</v>
      </c>
      <c r="V122" s="302" t="s">
        <v>78</v>
      </c>
      <c r="W122" s="303"/>
      <c r="Y122" s="3"/>
      <c r="Z122" s="6"/>
    </row>
    <row r="123" spans="1:26" x14ac:dyDescent="0.35">
      <c r="C123" s="176" t="s">
        <v>34</v>
      </c>
      <c r="D123" s="177"/>
      <c r="E123" s="177"/>
      <c r="F123" s="177"/>
      <c r="G123" s="177"/>
      <c r="H123" s="177"/>
      <c r="I123" s="177"/>
      <c r="J123" s="177"/>
      <c r="K123" s="177"/>
      <c r="L123" s="111">
        <f>Arkusz13!C2</f>
        <v>6452</v>
      </c>
      <c r="M123" s="111"/>
      <c r="N123" s="32">
        <v>1187</v>
      </c>
      <c r="O123" s="32">
        <v>2481</v>
      </c>
      <c r="P123" s="32">
        <v>1621</v>
      </c>
      <c r="Q123" s="32">
        <v>98</v>
      </c>
      <c r="R123" s="32">
        <f>Arkusz13!C82</f>
        <v>0</v>
      </c>
      <c r="S123" s="32">
        <f>Arkusz13!C98</f>
        <v>0</v>
      </c>
      <c r="T123" s="32">
        <f>Arkusz13!C114</f>
        <v>0</v>
      </c>
      <c r="U123" s="32">
        <v>556</v>
      </c>
      <c r="V123" s="172">
        <v>5943</v>
      </c>
      <c r="W123" s="173"/>
      <c r="X123" s="51"/>
      <c r="Y123" s="3"/>
      <c r="Z123" s="6"/>
    </row>
    <row r="124" spans="1:26" x14ac:dyDescent="0.35">
      <c r="C124" s="174" t="s">
        <v>35</v>
      </c>
      <c r="D124" s="175"/>
      <c r="E124" s="175"/>
      <c r="F124" s="175"/>
      <c r="G124" s="175"/>
      <c r="H124" s="175"/>
      <c r="I124" s="175"/>
      <c r="J124" s="175"/>
      <c r="K124" s="175"/>
      <c r="L124" s="111">
        <f>Arkusz13!C3</f>
        <v>422</v>
      </c>
      <c r="M124" s="111"/>
      <c r="N124" s="32">
        <f>Arkusz13!C19</f>
        <v>251</v>
      </c>
      <c r="O124" s="32">
        <f>Arkusz13!C35</f>
        <v>69</v>
      </c>
      <c r="P124" s="32">
        <f>Arkusz13!C51</f>
        <v>56</v>
      </c>
      <c r="Q124" s="32">
        <f>Arkusz13!C67</f>
        <v>4</v>
      </c>
      <c r="R124" s="32">
        <f>Arkusz13!C83</f>
        <v>0</v>
      </c>
      <c r="S124" s="32">
        <f>Arkusz13!C99</f>
        <v>0</v>
      </c>
      <c r="T124" s="32">
        <f>Arkusz13!C115</f>
        <v>0</v>
      </c>
      <c r="U124" s="32">
        <f>Arkusz13!C131-SUM(N124:T124)</f>
        <v>53</v>
      </c>
      <c r="V124" s="172">
        <f t="shared" ref="V124:V137" si="3">SUM(N124:U124)</f>
        <v>433</v>
      </c>
      <c r="W124" s="173"/>
      <c r="Y124" s="3"/>
      <c r="Z124" s="6"/>
    </row>
    <row r="125" spans="1:26" x14ac:dyDescent="0.35">
      <c r="C125" s="176" t="s">
        <v>36</v>
      </c>
      <c r="D125" s="177"/>
      <c r="E125" s="177"/>
      <c r="F125" s="177"/>
      <c r="G125" s="177"/>
      <c r="H125" s="177"/>
      <c r="I125" s="177"/>
      <c r="J125" s="177"/>
      <c r="K125" s="177"/>
      <c r="L125" s="111">
        <f>Arkusz13!C4</f>
        <v>559</v>
      </c>
      <c r="M125" s="111"/>
      <c r="N125" s="32">
        <f>Arkusz13!C20</f>
        <v>266</v>
      </c>
      <c r="O125" s="32">
        <f>Arkusz13!C36</f>
        <v>80</v>
      </c>
      <c r="P125" s="32">
        <f>Arkusz13!C52</f>
        <v>131</v>
      </c>
      <c r="Q125" s="32">
        <f>Arkusz13!C68</f>
        <v>15</v>
      </c>
      <c r="R125" s="32">
        <f>Arkusz13!C84</f>
        <v>0</v>
      </c>
      <c r="S125" s="32">
        <f>Arkusz13!C100</f>
        <v>0</v>
      </c>
      <c r="T125" s="32">
        <f>Arkusz13!C116</f>
        <v>0</v>
      </c>
      <c r="U125" s="32">
        <f>Arkusz13!C132-SUM(N125:T125)</f>
        <v>69</v>
      </c>
      <c r="V125" s="172">
        <f t="shared" si="3"/>
        <v>561</v>
      </c>
      <c r="W125" s="173"/>
      <c r="Y125" s="3"/>
      <c r="Z125" s="6"/>
    </row>
    <row r="126" spans="1:26" x14ac:dyDescent="0.35">
      <c r="C126" s="174" t="s">
        <v>37</v>
      </c>
      <c r="D126" s="175"/>
      <c r="E126" s="175"/>
      <c r="F126" s="175"/>
      <c r="G126" s="175"/>
      <c r="H126" s="175"/>
      <c r="I126" s="175"/>
      <c r="J126" s="175"/>
      <c r="K126" s="175"/>
      <c r="L126" s="111">
        <f>Arkusz13!C5</f>
        <v>8</v>
      </c>
      <c r="M126" s="111"/>
      <c r="N126" s="32">
        <f>Arkusz13!C21</f>
        <v>8</v>
      </c>
      <c r="O126" s="32">
        <f>Arkusz13!C37</f>
        <v>0</v>
      </c>
      <c r="P126" s="32">
        <f>Arkusz13!C53</f>
        <v>0</v>
      </c>
      <c r="Q126" s="32">
        <f>Arkusz13!C69</f>
        <v>0</v>
      </c>
      <c r="R126" s="32">
        <f>Arkusz13!C85</f>
        <v>0</v>
      </c>
      <c r="S126" s="32">
        <f>Arkusz13!C101</f>
        <v>0</v>
      </c>
      <c r="T126" s="32">
        <f>Arkusz13!C117</f>
        <v>0</v>
      </c>
      <c r="U126" s="32">
        <f>Arkusz13!C133-SUM(N126:T126)</f>
        <v>3</v>
      </c>
      <c r="V126" s="172">
        <f t="shared" si="3"/>
        <v>11</v>
      </c>
      <c r="W126" s="173"/>
      <c r="Y126" s="3"/>
      <c r="Z126" s="6"/>
    </row>
    <row r="127" spans="1:26" x14ac:dyDescent="0.35">
      <c r="C127" s="176" t="s">
        <v>38</v>
      </c>
      <c r="D127" s="177"/>
      <c r="E127" s="177"/>
      <c r="F127" s="177"/>
      <c r="G127" s="177"/>
      <c r="H127" s="177"/>
      <c r="I127" s="177"/>
      <c r="J127" s="177"/>
      <c r="K127" s="177"/>
      <c r="L127" s="111">
        <f>Arkusz13!C6</f>
        <v>3</v>
      </c>
      <c r="M127" s="111"/>
      <c r="N127" s="32">
        <f>Arkusz13!C22</f>
        <v>1</v>
      </c>
      <c r="O127" s="32">
        <f>Arkusz13!C38</f>
        <v>0</v>
      </c>
      <c r="P127" s="32">
        <f>Arkusz13!C54</f>
        <v>3</v>
      </c>
      <c r="Q127" s="32">
        <f>Arkusz13!C70</f>
        <v>0</v>
      </c>
      <c r="R127" s="32">
        <f>Arkusz13!C86</f>
        <v>0</v>
      </c>
      <c r="S127" s="32">
        <f>Arkusz13!C102</f>
        <v>0</v>
      </c>
      <c r="T127" s="32">
        <f>Arkusz13!C118</f>
        <v>0</v>
      </c>
      <c r="U127" s="32">
        <f>Arkusz13!C134-SUM(N127:T127)</f>
        <v>2</v>
      </c>
      <c r="V127" s="172">
        <f t="shared" si="3"/>
        <v>6</v>
      </c>
      <c r="W127" s="173"/>
      <c r="Y127" s="3"/>
      <c r="Z127" s="6"/>
    </row>
    <row r="128" spans="1:26" x14ac:dyDescent="0.35">
      <c r="C128" s="174" t="s">
        <v>46</v>
      </c>
      <c r="D128" s="175"/>
      <c r="E128" s="175"/>
      <c r="F128" s="175"/>
      <c r="G128" s="175"/>
      <c r="H128" s="175"/>
      <c r="I128" s="175"/>
      <c r="J128" s="175"/>
      <c r="K128" s="175"/>
      <c r="L128" s="111">
        <f>Arkusz13!C7</f>
        <v>4</v>
      </c>
      <c r="M128" s="111"/>
      <c r="N128" s="32">
        <f>Arkusz13!C23</f>
        <v>3</v>
      </c>
      <c r="O128" s="32">
        <f>Arkusz13!C39</f>
        <v>0</v>
      </c>
      <c r="P128" s="32">
        <f>Arkusz13!C55</f>
        <v>1</v>
      </c>
      <c r="Q128" s="32">
        <f>Arkusz13!C71</f>
        <v>0</v>
      </c>
      <c r="R128" s="32">
        <f>Arkusz13!C87</f>
        <v>0</v>
      </c>
      <c r="S128" s="32">
        <f>Arkusz13!C103</f>
        <v>0</v>
      </c>
      <c r="T128" s="32">
        <f>Arkusz13!C119</f>
        <v>0</v>
      </c>
      <c r="U128" s="32">
        <f>Arkusz13!C135-SUM(N128:T128)</f>
        <v>1</v>
      </c>
      <c r="V128" s="172">
        <f t="shared" si="3"/>
        <v>5</v>
      </c>
      <c r="W128" s="173"/>
      <c r="Y128" s="3"/>
      <c r="Z128" s="6"/>
    </row>
    <row r="129" spans="1:26" x14ac:dyDescent="0.35">
      <c r="C129" s="176" t="s">
        <v>47</v>
      </c>
      <c r="D129" s="177"/>
      <c r="E129" s="177"/>
      <c r="F129" s="177"/>
      <c r="G129" s="177"/>
      <c r="H129" s="177"/>
      <c r="I129" s="177"/>
      <c r="J129" s="177"/>
      <c r="K129" s="177"/>
      <c r="L129" s="111">
        <f>Arkusz13!C8</f>
        <v>3</v>
      </c>
      <c r="M129" s="111"/>
      <c r="N129" s="32">
        <f>Arkusz13!C24</f>
        <v>0</v>
      </c>
      <c r="O129" s="32">
        <f>Arkusz13!C40</f>
        <v>0</v>
      </c>
      <c r="P129" s="32">
        <f>Arkusz13!C56</f>
        <v>0</v>
      </c>
      <c r="Q129" s="32">
        <f>Arkusz13!C72</f>
        <v>0</v>
      </c>
      <c r="R129" s="32">
        <f>Arkusz13!C88</f>
        <v>0</v>
      </c>
      <c r="S129" s="32">
        <f>Arkusz13!C104</f>
        <v>0</v>
      </c>
      <c r="T129" s="32">
        <f>Arkusz13!C120</f>
        <v>0</v>
      </c>
      <c r="U129" s="32">
        <f>Arkusz13!C136-SUM(N129:T129)</f>
        <v>0</v>
      </c>
      <c r="V129" s="172">
        <f t="shared" si="3"/>
        <v>0</v>
      </c>
      <c r="W129" s="173"/>
      <c r="Y129" s="3"/>
      <c r="Z129" s="6"/>
    </row>
    <row r="130" spans="1:26" x14ac:dyDescent="0.35">
      <c r="C130" s="174" t="s">
        <v>4</v>
      </c>
      <c r="D130" s="175"/>
      <c r="E130" s="175"/>
      <c r="F130" s="175"/>
      <c r="G130" s="175"/>
      <c r="H130" s="175"/>
      <c r="I130" s="175"/>
      <c r="J130" s="175"/>
      <c r="K130" s="175"/>
      <c r="L130" s="111">
        <f>Arkusz13!C9</f>
        <v>1</v>
      </c>
      <c r="M130" s="111"/>
      <c r="N130" s="32">
        <f>Arkusz13!C25</f>
        <v>0</v>
      </c>
      <c r="O130" s="32">
        <f>Arkusz13!C41</f>
        <v>0</v>
      </c>
      <c r="P130" s="32">
        <f>Arkusz13!C57</f>
        <v>0</v>
      </c>
      <c r="Q130" s="32">
        <f>Arkusz13!C73</f>
        <v>0</v>
      </c>
      <c r="R130" s="32">
        <f>Arkusz13!C89</f>
        <v>0</v>
      </c>
      <c r="S130" s="32">
        <f>Arkusz13!C105</f>
        <v>0</v>
      </c>
      <c r="T130" s="32">
        <f>Arkusz13!C121</f>
        <v>0</v>
      </c>
      <c r="U130" s="32">
        <f>Arkusz13!C137-SUM(N130:T130)</f>
        <v>0</v>
      </c>
      <c r="V130" s="172">
        <f t="shared" si="3"/>
        <v>0</v>
      </c>
      <c r="W130" s="173"/>
      <c r="Y130" s="3"/>
      <c r="Z130" s="6"/>
    </row>
    <row r="131" spans="1:26" x14ac:dyDescent="0.35">
      <c r="C131" s="176" t="s">
        <v>39</v>
      </c>
      <c r="D131" s="177"/>
      <c r="E131" s="177"/>
      <c r="F131" s="177"/>
      <c r="G131" s="177"/>
      <c r="H131" s="177"/>
      <c r="I131" s="177"/>
      <c r="J131" s="177"/>
      <c r="K131" s="177"/>
      <c r="L131" s="111">
        <f>Arkusz13!C10</f>
        <v>6</v>
      </c>
      <c r="M131" s="111"/>
      <c r="N131" s="32">
        <f>Arkusz13!C26</f>
        <v>0</v>
      </c>
      <c r="O131" s="32">
        <f>Arkusz13!C42</f>
        <v>0</v>
      </c>
      <c r="P131" s="32">
        <f>Arkusz13!C58</f>
        <v>0</v>
      </c>
      <c r="Q131" s="32">
        <f>Arkusz13!C74</f>
        <v>0</v>
      </c>
      <c r="R131" s="32">
        <f>Arkusz13!C90</f>
        <v>0</v>
      </c>
      <c r="S131" s="32">
        <f>Arkusz13!C106</f>
        <v>0</v>
      </c>
      <c r="T131" s="32">
        <f>Arkusz13!C122</f>
        <v>0</v>
      </c>
      <c r="U131" s="32">
        <f>Arkusz13!C138-SUM(N131:T131)</f>
        <v>1</v>
      </c>
      <c r="V131" s="172">
        <f t="shared" si="3"/>
        <v>1</v>
      </c>
      <c r="W131" s="173"/>
      <c r="Y131" s="3"/>
      <c r="Z131" s="6"/>
    </row>
    <row r="132" spans="1:26" x14ac:dyDescent="0.35">
      <c r="C132" s="174" t="s">
        <v>40</v>
      </c>
      <c r="D132" s="175"/>
      <c r="E132" s="175"/>
      <c r="F132" s="175"/>
      <c r="G132" s="175"/>
      <c r="H132" s="175"/>
      <c r="I132" s="175"/>
      <c r="J132" s="175"/>
      <c r="K132" s="175"/>
      <c r="L132" s="111">
        <f>Arkusz13!C11</f>
        <v>4</v>
      </c>
      <c r="M132" s="111"/>
      <c r="N132" s="32">
        <f>Arkusz13!C27</f>
        <v>0</v>
      </c>
      <c r="O132" s="32">
        <f>Arkusz13!C43</f>
        <v>0</v>
      </c>
      <c r="P132" s="32">
        <f>Arkusz13!C59</f>
        <v>0</v>
      </c>
      <c r="Q132" s="32">
        <f>Arkusz13!C75</f>
        <v>0</v>
      </c>
      <c r="R132" s="32">
        <f>Arkusz13!C91</f>
        <v>0</v>
      </c>
      <c r="S132" s="32">
        <f>Arkusz13!C107</f>
        <v>0</v>
      </c>
      <c r="T132" s="32">
        <f>Arkusz13!C123</f>
        <v>0</v>
      </c>
      <c r="U132" s="32">
        <f>Arkusz13!C139-SUM(N132:T132)</f>
        <v>0</v>
      </c>
      <c r="V132" s="172">
        <f t="shared" si="3"/>
        <v>0</v>
      </c>
      <c r="W132" s="173"/>
      <c r="Y132" s="3"/>
      <c r="Z132" s="6"/>
    </row>
    <row r="133" spans="1:26" x14ac:dyDescent="0.35">
      <c r="C133" s="176" t="s">
        <v>41</v>
      </c>
      <c r="D133" s="177"/>
      <c r="E133" s="177"/>
      <c r="F133" s="177"/>
      <c r="G133" s="177"/>
      <c r="H133" s="177"/>
      <c r="I133" s="177"/>
      <c r="J133" s="177"/>
      <c r="K133" s="177"/>
      <c r="L133" s="111">
        <f>Arkusz13!C12</f>
        <v>1378</v>
      </c>
      <c r="M133" s="111"/>
      <c r="N133" s="32">
        <f>Arkusz13!C28</f>
        <v>2</v>
      </c>
      <c r="O133" s="32">
        <f>Arkusz13!C44</f>
        <v>0</v>
      </c>
      <c r="P133" s="32">
        <f>Arkusz13!C60</f>
        <v>0</v>
      </c>
      <c r="Q133" s="32">
        <f>Arkusz13!C76</f>
        <v>4</v>
      </c>
      <c r="R133" s="32">
        <f>Arkusz13!C92</f>
        <v>2</v>
      </c>
      <c r="S133" s="32">
        <f>Arkusz13!C108</f>
        <v>0</v>
      </c>
      <c r="T133" s="32">
        <f>Arkusz13!C124</f>
        <v>1</v>
      </c>
      <c r="U133" s="32">
        <f>Arkusz13!C140-SUM(N133:T133)</f>
        <v>3</v>
      </c>
      <c r="V133" s="172">
        <f t="shared" si="3"/>
        <v>12</v>
      </c>
      <c r="W133" s="173"/>
      <c r="Y133" s="3"/>
      <c r="Z133" s="6"/>
    </row>
    <row r="134" spans="1:26" x14ac:dyDescent="0.35">
      <c r="C134" s="176" t="s">
        <v>11</v>
      </c>
      <c r="D134" s="177"/>
      <c r="E134" s="177"/>
      <c r="F134" s="177"/>
      <c r="G134" s="177"/>
      <c r="H134" s="177"/>
      <c r="I134" s="177"/>
      <c r="J134" s="177"/>
      <c r="K134" s="177"/>
      <c r="L134" s="111">
        <f>Arkusz13!C14</f>
        <v>12</v>
      </c>
      <c r="M134" s="111"/>
      <c r="N134" s="32">
        <f>Arkusz13!C30</f>
        <v>7</v>
      </c>
      <c r="O134" s="32">
        <f>Arkusz13!C46</f>
        <v>0</v>
      </c>
      <c r="P134" s="32">
        <f>Arkusz13!C62</f>
        <v>0</v>
      </c>
      <c r="Q134" s="32">
        <f>Arkusz13!C78</f>
        <v>6</v>
      </c>
      <c r="R134" s="32">
        <f>Arkusz13!C94</f>
        <v>0</v>
      </c>
      <c r="S134" s="32">
        <f>Arkusz13!C110</f>
        <v>0</v>
      </c>
      <c r="T134" s="32">
        <f>Arkusz13!C126</f>
        <v>0</v>
      </c>
      <c r="U134" s="32">
        <f>Arkusz13!C142-SUM(N134:T134)</f>
        <v>13</v>
      </c>
      <c r="V134" s="172">
        <f t="shared" si="3"/>
        <v>26</v>
      </c>
      <c r="W134" s="173"/>
      <c r="Y134" s="3"/>
      <c r="Z134" s="6"/>
    </row>
    <row r="135" spans="1:26" x14ac:dyDescent="0.35">
      <c r="C135" s="174" t="s">
        <v>43</v>
      </c>
      <c r="D135" s="175"/>
      <c r="E135" s="175"/>
      <c r="F135" s="175"/>
      <c r="G135" s="175"/>
      <c r="H135" s="175"/>
      <c r="I135" s="175"/>
      <c r="J135" s="175"/>
      <c r="K135" s="175"/>
      <c r="L135" s="111">
        <f>Arkusz13!C15</f>
        <v>43</v>
      </c>
      <c r="M135" s="111"/>
      <c r="N135" s="32">
        <f>Arkusz13!C31</f>
        <v>45</v>
      </c>
      <c r="O135" s="32">
        <f>Arkusz13!C47</f>
        <v>4</v>
      </c>
      <c r="P135" s="32">
        <f>Arkusz13!C63</f>
        <v>8</v>
      </c>
      <c r="Q135" s="32">
        <f>Arkusz13!C79</f>
        <v>3</v>
      </c>
      <c r="R135" s="32">
        <f>Arkusz13!C95</f>
        <v>0</v>
      </c>
      <c r="S135" s="32">
        <f>Arkusz13!C111</f>
        <v>0</v>
      </c>
      <c r="T135" s="32">
        <f>Arkusz13!C127</f>
        <v>0</v>
      </c>
      <c r="U135" s="32">
        <f>Arkusz13!C143-SUM(N135:T135)</f>
        <v>15</v>
      </c>
      <c r="V135" s="172">
        <f t="shared" si="3"/>
        <v>75</v>
      </c>
      <c r="W135" s="173"/>
      <c r="Y135" s="3"/>
      <c r="Z135" s="6"/>
    </row>
    <row r="136" spans="1:26" x14ac:dyDescent="0.35">
      <c r="C136" s="176" t="s">
        <v>44</v>
      </c>
      <c r="D136" s="177"/>
      <c r="E136" s="177"/>
      <c r="F136" s="177"/>
      <c r="G136" s="177"/>
      <c r="H136" s="177"/>
      <c r="I136" s="177"/>
      <c r="J136" s="177"/>
      <c r="K136" s="177"/>
      <c r="L136" s="111">
        <f>Arkusz13!C16</f>
        <v>2</v>
      </c>
      <c r="M136" s="111"/>
      <c r="N136" s="32">
        <f>Arkusz13!C32</f>
        <v>0</v>
      </c>
      <c r="O136" s="32">
        <f>Arkusz13!C48</f>
        <v>1</v>
      </c>
      <c r="P136" s="32">
        <f>Arkusz13!C64</f>
        <v>0</v>
      </c>
      <c r="Q136" s="32">
        <f>Arkusz13!C80</f>
        <v>0</v>
      </c>
      <c r="R136" s="32">
        <f>Arkusz13!C96</f>
        <v>0</v>
      </c>
      <c r="S136" s="32">
        <f>Arkusz13!C112</f>
        <v>0</v>
      </c>
      <c r="T136" s="32">
        <f>Arkusz13!C128</f>
        <v>0</v>
      </c>
      <c r="U136" s="32">
        <f>Arkusz13!C144-SUM(N136:T136)</f>
        <v>0</v>
      </c>
      <c r="V136" s="172">
        <f t="shared" si="3"/>
        <v>1</v>
      </c>
      <c r="W136" s="173"/>
      <c r="Y136" s="3"/>
      <c r="Z136" s="6"/>
    </row>
    <row r="137" spans="1:26" ht="15" thickBot="1" x14ac:dyDescent="0.4">
      <c r="C137" s="300" t="s">
        <v>45</v>
      </c>
      <c r="D137" s="301"/>
      <c r="E137" s="301"/>
      <c r="F137" s="301"/>
      <c r="G137" s="301"/>
      <c r="H137" s="301"/>
      <c r="I137" s="301"/>
      <c r="J137" s="301"/>
      <c r="K137" s="301"/>
      <c r="L137" s="111">
        <f>Arkusz13!C17</f>
        <v>5</v>
      </c>
      <c r="M137" s="111"/>
      <c r="N137" s="32">
        <f>Arkusz13!C33</f>
        <v>2</v>
      </c>
      <c r="O137" s="32">
        <f>Arkusz13!C49</f>
        <v>0</v>
      </c>
      <c r="P137" s="32">
        <f>Arkusz13!C65</f>
        <v>0</v>
      </c>
      <c r="Q137" s="32">
        <f>Arkusz13!C81</f>
        <v>2</v>
      </c>
      <c r="R137" s="32">
        <f>Arkusz13!C97</f>
        <v>0</v>
      </c>
      <c r="S137" s="32">
        <f>Arkusz13!C113</f>
        <v>0</v>
      </c>
      <c r="T137" s="32">
        <f>Arkusz13!C129</f>
        <v>0</v>
      </c>
      <c r="U137" s="32">
        <f>Arkusz13!C145-SUM(N137:T137)</f>
        <v>0</v>
      </c>
      <c r="V137" s="172">
        <f t="shared" si="3"/>
        <v>4</v>
      </c>
      <c r="W137" s="173"/>
      <c r="Y137" s="3"/>
      <c r="Z137" s="6"/>
    </row>
    <row r="138" spans="1:26" ht="15" thickBot="1" x14ac:dyDescent="0.4">
      <c r="C138" s="275" t="s">
        <v>1</v>
      </c>
      <c r="D138" s="276"/>
      <c r="E138" s="276"/>
      <c r="F138" s="276"/>
      <c r="G138" s="276"/>
      <c r="H138" s="276"/>
      <c r="I138" s="276"/>
      <c r="J138" s="276"/>
      <c r="K138" s="276"/>
      <c r="L138" s="268">
        <f>SUM(L123:L137)</f>
        <v>8902</v>
      </c>
      <c r="M138" s="268"/>
      <c r="N138" s="33">
        <f t="shared" ref="N138:V138" si="4">SUM(N123:N137)</f>
        <v>1772</v>
      </c>
      <c r="O138" s="33">
        <f t="shared" si="4"/>
        <v>2635</v>
      </c>
      <c r="P138" s="33">
        <f t="shared" si="4"/>
        <v>1820</v>
      </c>
      <c r="Q138" s="33">
        <f t="shared" si="4"/>
        <v>132</v>
      </c>
      <c r="R138" s="33">
        <f t="shared" si="4"/>
        <v>2</v>
      </c>
      <c r="S138" s="33">
        <f t="shared" si="4"/>
        <v>0</v>
      </c>
      <c r="T138" s="33">
        <f t="shared" si="4"/>
        <v>1</v>
      </c>
      <c r="U138" s="33">
        <f t="shared" si="4"/>
        <v>716</v>
      </c>
      <c r="V138" s="268">
        <f t="shared" si="4"/>
        <v>7078</v>
      </c>
      <c r="W138" s="307"/>
      <c r="Y138" s="3"/>
      <c r="Z138" s="6"/>
    </row>
    <row r="139" spans="1:26" x14ac:dyDescent="0.35">
      <c r="A139" s="34"/>
      <c r="B139" s="34"/>
      <c r="C139" s="34"/>
      <c r="D139" s="34"/>
      <c r="E139" s="34"/>
      <c r="F139" s="34"/>
      <c r="G139" s="34"/>
      <c r="H139" s="34"/>
      <c r="I139" s="34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</row>
    <row r="163" spans="1:25" ht="15" thickBot="1" x14ac:dyDescent="0.4"/>
    <row r="164" spans="1:25" ht="31.5" customHeight="1" x14ac:dyDescent="0.35">
      <c r="D164" s="266" t="s">
        <v>2</v>
      </c>
      <c r="E164" s="267"/>
      <c r="F164" s="267"/>
      <c r="G164" s="267"/>
      <c r="H164" s="267"/>
      <c r="I164" s="267"/>
      <c r="J164" s="267"/>
      <c r="K164" s="267"/>
      <c r="L164" s="267" t="s">
        <v>3</v>
      </c>
      <c r="M164" s="267"/>
      <c r="N164" s="126" t="s">
        <v>86</v>
      </c>
      <c r="O164" s="126"/>
      <c r="P164" s="126"/>
      <c r="Q164" s="304" t="s">
        <v>87</v>
      </c>
      <c r="R164" s="305"/>
      <c r="S164" s="306"/>
    </row>
    <row r="165" spans="1:25" ht="15" thickBot="1" x14ac:dyDescent="0.4">
      <c r="D165" s="228" t="s">
        <v>85</v>
      </c>
      <c r="E165" s="229"/>
      <c r="F165" s="229"/>
      <c r="G165" s="229"/>
      <c r="H165" s="229"/>
      <c r="I165" s="229"/>
      <c r="J165" s="229"/>
      <c r="K165" s="229"/>
      <c r="L165" s="227">
        <f>Arkusz14!B2</f>
        <v>7</v>
      </c>
      <c r="M165" s="227"/>
      <c r="N165" s="227">
        <f>Arkusz14!B3</f>
        <v>5</v>
      </c>
      <c r="O165" s="227"/>
      <c r="P165" s="227"/>
      <c r="Q165" s="277">
        <f>Arkusz14!B4</f>
        <v>0</v>
      </c>
      <c r="R165" s="278"/>
      <c r="S165" s="279"/>
    </row>
    <row r="166" spans="1:25" x14ac:dyDescent="0.3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</row>
    <row r="167" spans="1:25" x14ac:dyDescent="0.35">
      <c r="A167" s="131" t="s">
        <v>171</v>
      </c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</row>
    <row r="168" spans="1:25" x14ac:dyDescent="0.35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</row>
    <row r="169" spans="1:25" x14ac:dyDescent="0.35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</row>
    <row r="170" spans="1:25" x14ac:dyDescent="0.35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</row>
    <row r="171" spans="1:25" x14ac:dyDescent="0.35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</row>
    <row r="172" spans="1:25" s="54" customFormat="1" x14ac:dyDescent="0.35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</row>
    <row r="173" spans="1:25" s="54" customFormat="1" x14ac:dyDescent="0.35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</row>
    <row r="174" spans="1:25" s="54" customFormat="1" x14ac:dyDescent="0.35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</row>
    <row r="175" spans="1:25" s="54" customFormat="1" x14ac:dyDescent="0.35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</row>
    <row r="176" spans="1:25" s="54" customFormat="1" x14ac:dyDescent="0.35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</row>
    <row r="177" spans="1:25" s="54" customFormat="1" x14ac:dyDescent="0.35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</row>
    <row r="178" spans="1:25" s="54" customFormat="1" x14ac:dyDescent="0.35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</row>
    <row r="179" spans="1:25" s="54" customFormat="1" x14ac:dyDescent="0.35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</row>
    <row r="181" spans="1:25" x14ac:dyDescent="0.35">
      <c r="A181" s="190" t="s">
        <v>142</v>
      </c>
      <c r="B181" s="190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  <c r="M181" s="190"/>
      <c r="N181" s="190"/>
      <c r="O181" s="190"/>
      <c r="P181" s="190"/>
      <c r="Q181" s="190"/>
      <c r="R181" s="190"/>
      <c r="S181" s="190"/>
      <c r="T181" s="190"/>
      <c r="U181" s="190"/>
    </row>
    <row r="182" spans="1:25" ht="15" thickBot="1" x14ac:dyDescent="0.4"/>
    <row r="183" spans="1:25" x14ac:dyDescent="0.35">
      <c r="G183" s="218" t="s">
        <v>23</v>
      </c>
      <c r="H183" s="219"/>
      <c r="I183" s="219"/>
      <c r="J183" s="219"/>
      <c r="K183" s="85" t="s">
        <v>8</v>
      </c>
      <c r="L183" s="180"/>
    </row>
    <row r="184" spans="1:25" x14ac:dyDescent="0.35">
      <c r="G184" s="282" t="s">
        <v>13</v>
      </c>
      <c r="H184" s="283"/>
      <c r="I184" s="283"/>
      <c r="J184" s="283"/>
      <c r="K184" s="172">
        <v>863</v>
      </c>
      <c r="L184" s="173"/>
      <c r="M184" s="53"/>
    </row>
    <row r="185" spans="1:25" x14ac:dyDescent="0.35">
      <c r="G185" s="284" t="s">
        <v>14</v>
      </c>
      <c r="H185" s="285"/>
      <c r="I185" s="285"/>
      <c r="J185" s="285"/>
      <c r="K185" s="172">
        <v>1196</v>
      </c>
      <c r="L185" s="173"/>
      <c r="M185" s="53"/>
    </row>
    <row r="186" spans="1:25" x14ac:dyDescent="0.35">
      <c r="G186" s="282" t="s">
        <v>15</v>
      </c>
      <c r="H186" s="283"/>
      <c r="I186" s="283"/>
      <c r="J186" s="283"/>
      <c r="K186" s="172">
        <v>81</v>
      </c>
      <c r="L186" s="173"/>
      <c r="M186" s="53"/>
    </row>
    <row r="187" spans="1:25" x14ac:dyDescent="0.35">
      <c r="G187" s="284" t="s">
        <v>80</v>
      </c>
      <c r="H187" s="285"/>
      <c r="I187" s="285"/>
      <c r="J187" s="285"/>
      <c r="K187" s="172">
        <v>726</v>
      </c>
      <c r="L187" s="173"/>
      <c r="M187" s="53"/>
    </row>
    <row r="188" spans="1:25" x14ac:dyDescent="0.35">
      <c r="G188" s="282" t="s">
        <v>81</v>
      </c>
      <c r="H188" s="283"/>
      <c r="I188" s="283"/>
      <c r="J188" s="283"/>
      <c r="K188" s="172">
        <v>0</v>
      </c>
      <c r="L188" s="173"/>
      <c r="M188" s="53"/>
    </row>
    <row r="189" spans="1:25" x14ac:dyDescent="0.35">
      <c r="G189" s="225" t="s">
        <v>91</v>
      </c>
      <c r="H189" s="226"/>
      <c r="I189" s="226"/>
      <c r="J189" s="226"/>
      <c r="K189" s="172">
        <v>42</v>
      </c>
      <c r="L189" s="173"/>
      <c r="M189" s="53"/>
    </row>
    <row r="190" spans="1:25" x14ac:dyDescent="0.35">
      <c r="G190" s="280" t="s">
        <v>16</v>
      </c>
      <c r="H190" s="281"/>
      <c r="I190" s="281"/>
      <c r="J190" s="281"/>
      <c r="K190" s="172">
        <v>36</v>
      </c>
      <c r="L190" s="173"/>
      <c r="M190" s="53"/>
    </row>
    <row r="191" spans="1:25" x14ac:dyDescent="0.35">
      <c r="G191" s="225" t="s">
        <v>17</v>
      </c>
      <c r="H191" s="226"/>
      <c r="I191" s="226"/>
      <c r="J191" s="226"/>
      <c r="K191" s="172">
        <v>198</v>
      </c>
      <c r="L191" s="173"/>
      <c r="M191" s="53"/>
    </row>
    <row r="192" spans="1:25" x14ac:dyDescent="0.35">
      <c r="G192" s="280" t="s">
        <v>18</v>
      </c>
      <c r="H192" s="281"/>
      <c r="I192" s="281"/>
      <c r="J192" s="281"/>
      <c r="K192" s="172">
        <v>55</v>
      </c>
      <c r="L192" s="173"/>
      <c r="M192" s="53"/>
    </row>
    <row r="193" spans="1:25" x14ac:dyDescent="0.35">
      <c r="G193" s="225" t="s">
        <v>19</v>
      </c>
      <c r="H193" s="226"/>
      <c r="I193" s="226"/>
      <c r="J193" s="226"/>
      <c r="K193" s="172">
        <v>0</v>
      </c>
      <c r="L193" s="173"/>
      <c r="M193" s="53"/>
    </row>
    <row r="194" spans="1:25" ht="15" thickBot="1" x14ac:dyDescent="0.4">
      <c r="G194" s="290" t="s">
        <v>82</v>
      </c>
      <c r="H194" s="291"/>
      <c r="I194" s="291"/>
      <c r="J194" s="291"/>
      <c r="K194" s="172">
        <v>977</v>
      </c>
      <c r="L194" s="173"/>
      <c r="M194" s="53"/>
    </row>
    <row r="195" spans="1:25" ht="15" thickBot="1" x14ac:dyDescent="0.4">
      <c r="G195" s="308" t="s">
        <v>1</v>
      </c>
      <c r="H195" s="309"/>
      <c r="I195" s="309"/>
      <c r="J195" s="309"/>
      <c r="K195" s="93">
        <f>SUM(K184:L194)</f>
        <v>4174</v>
      </c>
      <c r="L195" s="94"/>
      <c r="M195" s="53"/>
    </row>
    <row r="197" spans="1:25" x14ac:dyDescent="0.35">
      <c r="A197" s="131" t="s">
        <v>172</v>
      </c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</row>
    <row r="198" spans="1:25" x14ac:dyDescent="0.35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</row>
    <row r="199" spans="1:25" x14ac:dyDescent="0.35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</row>
    <row r="200" spans="1:25" x14ac:dyDescent="0.35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</row>
    <row r="201" spans="1:25" x14ac:dyDescent="0.35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</row>
    <row r="202" spans="1:25" x14ac:dyDescent="0.35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</row>
    <row r="203" spans="1:25" x14ac:dyDescent="0.35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</row>
    <row r="204" spans="1:25" s="54" customFormat="1" x14ac:dyDescent="0.35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</row>
    <row r="205" spans="1:25" s="54" customFormat="1" x14ac:dyDescent="0.35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</row>
    <row r="208" spans="1:25" x14ac:dyDescent="0.35">
      <c r="A208" s="10" t="s">
        <v>143</v>
      </c>
      <c r="B208" s="52"/>
      <c r="C208" s="55"/>
      <c r="D208" s="10"/>
      <c r="E208" s="10"/>
      <c r="F208" s="10"/>
    </row>
    <row r="209" spans="4:14" ht="15" thickBot="1" x14ac:dyDescent="0.4"/>
    <row r="210" spans="4:14" x14ac:dyDescent="0.35">
      <c r="D210" s="84" t="s">
        <v>28</v>
      </c>
      <c r="E210" s="85"/>
      <c r="F210" s="85"/>
      <c r="G210" s="85"/>
      <c r="H210" s="85" t="s">
        <v>3</v>
      </c>
      <c r="I210" s="85"/>
      <c r="J210" s="85"/>
      <c r="K210" s="85" t="s">
        <v>22</v>
      </c>
      <c r="L210" s="85"/>
      <c r="M210" s="180"/>
    </row>
    <row r="211" spans="4:14" x14ac:dyDescent="0.35">
      <c r="D211" s="181" t="s">
        <v>20</v>
      </c>
      <c r="E211" s="182"/>
      <c r="F211" s="182"/>
      <c r="G211" s="182"/>
      <c r="H211" s="172">
        <v>49221</v>
      </c>
      <c r="I211" s="172"/>
      <c r="J211" s="172"/>
      <c r="K211" s="172">
        <v>43609</v>
      </c>
      <c r="L211" s="172"/>
      <c r="M211" s="173"/>
      <c r="N211" s="53"/>
    </row>
    <row r="212" spans="4:14" x14ac:dyDescent="0.35">
      <c r="D212" s="183" t="s">
        <v>139</v>
      </c>
      <c r="E212" s="184"/>
      <c r="F212" s="184"/>
      <c r="G212" s="184"/>
      <c r="H212" s="172">
        <v>6034</v>
      </c>
      <c r="I212" s="172"/>
      <c r="J212" s="172"/>
      <c r="K212" s="172">
        <v>5604</v>
      </c>
      <c r="L212" s="172"/>
      <c r="M212" s="173"/>
    </row>
    <row r="213" spans="4:14" ht="15" thickBot="1" x14ac:dyDescent="0.4">
      <c r="D213" s="294" t="s">
        <v>21</v>
      </c>
      <c r="E213" s="295"/>
      <c r="F213" s="295"/>
      <c r="G213" s="295"/>
      <c r="H213" s="172">
        <v>5354</v>
      </c>
      <c r="I213" s="172"/>
      <c r="J213" s="172"/>
      <c r="K213" s="172">
        <v>4745</v>
      </c>
      <c r="L213" s="172"/>
      <c r="M213" s="173"/>
    </row>
    <row r="214" spans="4:14" ht="15" thickBot="1" x14ac:dyDescent="0.4">
      <c r="D214" s="292" t="s">
        <v>1</v>
      </c>
      <c r="E214" s="293"/>
      <c r="F214" s="293"/>
      <c r="G214" s="293"/>
      <c r="H214" s="93">
        <f>SUM(H211:J213)</f>
        <v>60609</v>
      </c>
      <c r="I214" s="93"/>
      <c r="J214" s="93"/>
      <c r="K214" s="93">
        <f>SUM(K211:M213)</f>
        <v>53958</v>
      </c>
      <c r="L214" s="93"/>
      <c r="M214" s="93"/>
    </row>
    <row r="215" spans="4:14" x14ac:dyDescent="0.35">
      <c r="D215" s="36"/>
      <c r="E215" s="36"/>
      <c r="F215" s="36"/>
      <c r="G215" s="36"/>
      <c r="H215" s="37"/>
      <c r="I215" s="37"/>
      <c r="J215" s="37"/>
      <c r="K215" s="37"/>
      <c r="L215" s="37"/>
      <c r="M215" s="37"/>
    </row>
    <row r="216" spans="4:14" x14ac:dyDescent="0.35">
      <c r="D216" s="36"/>
      <c r="E216" s="36"/>
      <c r="F216" s="36"/>
      <c r="G216" s="36"/>
      <c r="H216" s="37"/>
      <c r="I216" s="37"/>
      <c r="J216" s="37"/>
      <c r="K216" s="37"/>
      <c r="L216" s="37"/>
      <c r="M216" s="37"/>
    </row>
    <row r="217" spans="4:14" x14ac:dyDescent="0.35">
      <c r="D217" s="36"/>
      <c r="E217" s="36"/>
      <c r="F217" s="36"/>
      <c r="G217" s="36"/>
      <c r="H217" s="37"/>
      <c r="I217" s="37"/>
      <c r="J217" s="37"/>
      <c r="K217" s="37"/>
      <c r="L217" s="37"/>
      <c r="M217" s="37"/>
    </row>
    <row r="218" spans="4:14" x14ac:dyDescent="0.35">
      <c r="D218" s="38"/>
      <c r="E218" s="38"/>
      <c r="F218" s="38"/>
      <c r="G218" s="38"/>
      <c r="H218" s="38"/>
      <c r="I218" s="38"/>
      <c r="J218" s="38"/>
      <c r="K218" s="38"/>
      <c r="L218" s="38"/>
      <c r="M218" s="38"/>
    </row>
    <row r="219" spans="4:14" x14ac:dyDescent="0.35">
      <c r="D219" s="38"/>
      <c r="E219" s="38"/>
      <c r="F219" s="38"/>
      <c r="G219" s="38"/>
      <c r="H219" s="38"/>
      <c r="I219" s="38"/>
      <c r="J219" s="38"/>
      <c r="K219" s="38"/>
      <c r="L219" s="38"/>
      <c r="M219" s="38"/>
    </row>
    <row r="220" spans="4:14" x14ac:dyDescent="0.35">
      <c r="D220" s="38"/>
      <c r="E220" s="38"/>
      <c r="F220" s="38"/>
      <c r="G220" s="38"/>
      <c r="H220" s="38"/>
      <c r="I220" s="38"/>
      <c r="J220" s="38"/>
      <c r="K220" s="38"/>
      <c r="L220" s="38"/>
      <c r="M220" s="38"/>
    </row>
    <row r="221" spans="4:14" x14ac:dyDescent="0.35">
      <c r="D221" s="38"/>
      <c r="E221" s="38"/>
      <c r="F221" s="38"/>
      <c r="G221" s="38"/>
      <c r="H221" s="38"/>
      <c r="I221" s="38"/>
      <c r="J221" s="38"/>
      <c r="K221" s="38"/>
      <c r="L221" s="38"/>
      <c r="M221" s="38"/>
    </row>
    <row r="222" spans="4:14" x14ac:dyDescent="0.35">
      <c r="D222" s="38"/>
      <c r="E222" s="38"/>
      <c r="F222" s="38"/>
      <c r="G222" s="38"/>
      <c r="H222" s="38"/>
      <c r="I222" s="38"/>
      <c r="J222" s="38"/>
      <c r="K222" s="38"/>
      <c r="L222" s="38"/>
      <c r="M222" s="38"/>
    </row>
    <row r="223" spans="4:14" x14ac:dyDescent="0.35">
      <c r="D223" s="38"/>
      <c r="E223" s="38"/>
      <c r="F223" s="38"/>
      <c r="G223" s="38"/>
      <c r="H223" s="38"/>
      <c r="I223" s="38"/>
      <c r="J223" s="38"/>
      <c r="K223" s="38"/>
      <c r="L223" s="38"/>
      <c r="M223" s="38"/>
    </row>
    <row r="224" spans="4:14" x14ac:dyDescent="0.35">
      <c r="D224" s="38"/>
      <c r="E224" s="38"/>
      <c r="F224" s="38"/>
      <c r="G224" s="38"/>
      <c r="H224" s="38"/>
      <c r="I224" s="38"/>
      <c r="J224" s="38"/>
      <c r="K224" s="38"/>
      <c r="L224" s="38"/>
      <c r="M224" s="38"/>
    </row>
    <row r="225" spans="1:29" x14ac:dyDescent="0.35">
      <c r="D225" s="38"/>
      <c r="E225" s="38"/>
      <c r="F225" s="38"/>
      <c r="G225" s="38"/>
      <c r="H225" s="38"/>
      <c r="I225" s="38"/>
      <c r="J225" s="38"/>
      <c r="K225" s="38"/>
      <c r="L225" s="38"/>
      <c r="M225" s="38"/>
    </row>
    <row r="226" spans="1:29" x14ac:dyDescent="0.35">
      <c r="D226" s="38"/>
      <c r="E226" s="38"/>
      <c r="F226" s="38"/>
      <c r="G226" s="38"/>
      <c r="H226" s="38"/>
      <c r="I226" s="38"/>
      <c r="J226" s="38"/>
      <c r="K226" s="38"/>
      <c r="L226" s="38"/>
      <c r="M226" s="38"/>
    </row>
    <row r="227" spans="1:29" x14ac:dyDescent="0.35"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AC227" s="25"/>
    </row>
    <row r="228" spans="1:29" x14ac:dyDescent="0.35">
      <c r="D228" s="38"/>
      <c r="E228" s="38"/>
      <c r="F228" s="38"/>
      <c r="G228" s="38"/>
      <c r="H228" s="38"/>
      <c r="I228" s="38"/>
      <c r="J228" s="38"/>
      <c r="K228" s="38"/>
      <c r="L228" s="38"/>
      <c r="M228" s="38"/>
    </row>
    <row r="229" spans="1:29" x14ac:dyDescent="0.35">
      <c r="D229" s="38"/>
      <c r="E229" s="38"/>
      <c r="F229" s="38"/>
      <c r="G229" s="38"/>
      <c r="H229" s="38"/>
      <c r="I229" s="38"/>
      <c r="J229" s="38"/>
      <c r="K229" s="38"/>
      <c r="L229" s="38"/>
      <c r="M229" s="38"/>
    </row>
    <row r="230" spans="1:29" x14ac:dyDescent="0.35">
      <c r="D230" s="38"/>
      <c r="E230" s="38"/>
      <c r="F230" s="38"/>
      <c r="G230" s="38"/>
      <c r="H230" s="38"/>
      <c r="I230" s="38"/>
      <c r="J230" s="38"/>
      <c r="K230" s="38"/>
      <c r="L230" s="38"/>
      <c r="M230" s="38"/>
    </row>
    <row r="233" spans="1:29" x14ac:dyDescent="0.35">
      <c r="A233" s="131" t="s">
        <v>173</v>
      </c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</row>
    <row r="234" spans="1:29" x14ac:dyDescent="0.35">
      <c r="A234" s="132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</row>
    <row r="235" spans="1:29" x14ac:dyDescent="0.35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</row>
    <row r="236" spans="1:29" x14ac:dyDescent="0.35">
      <c r="A236" s="132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</row>
    <row r="237" spans="1:29" x14ac:dyDescent="0.35">
      <c r="A237" s="132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</row>
    <row r="238" spans="1:29" x14ac:dyDescent="0.35">
      <c r="A238" s="132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</row>
    <row r="239" spans="1:29" x14ac:dyDescent="0.35">
      <c r="A239" s="132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</row>
    <row r="240" spans="1:29" s="54" customFormat="1" x14ac:dyDescent="0.35">
      <c r="A240" s="132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</row>
    <row r="241" spans="1:25" s="54" customFormat="1" x14ac:dyDescent="0.35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</row>
    <row r="242" spans="1:25" s="54" customFormat="1" x14ac:dyDescent="0.35">
      <c r="A242" s="132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</row>
    <row r="243" spans="1:25" s="54" customFormat="1" x14ac:dyDescent="0.35">
      <c r="A243" s="132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</row>
    <row r="244" spans="1:25" s="54" customFormat="1" x14ac:dyDescent="0.35">
      <c r="A244" s="132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</row>
    <row r="245" spans="1:25" s="54" customFormat="1" x14ac:dyDescent="0.35">
      <c r="A245" s="132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</row>
    <row r="246" spans="1:25" s="54" customFormat="1" x14ac:dyDescent="0.35">
      <c r="A246" s="132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</row>
    <row r="247" spans="1:25" s="54" customFormat="1" x14ac:dyDescent="0.35">
      <c r="A247" s="132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</row>
    <row r="248" spans="1:25" x14ac:dyDescent="0.35">
      <c r="A248" s="132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</row>
    <row r="251" spans="1:25" x14ac:dyDescent="0.35">
      <c r="A251" s="10" t="s">
        <v>144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25" x14ac:dyDescent="0.35">
      <c r="A252" s="10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25" ht="15" thickBot="1" x14ac:dyDescent="0.4">
      <c r="A253" s="10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25" x14ac:dyDescent="0.35">
      <c r="D254" s="286" t="s">
        <v>49</v>
      </c>
      <c r="E254" s="287"/>
      <c r="F254" s="287"/>
      <c r="G254" s="148" t="str">
        <f>CONCATENATE(Arkusz18!A2," - ",Arkusz18!B2," r.")</f>
        <v>01.04.2026 - 30.04.2026 r.</v>
      </c>
      <c r="H254" s="148"/>
      <c r="I254" s="148"/>
      <c r="J254" s="148"/>
      <c r="K254" s="148"/>
      <c r="L254" s="148"/>
      <c r="M254" s="148"/>
      <c r="N254" s="148"/>
      <c r="O254" s="148"/>
      <c r="P254" s="148"/>
      <c r="Q254" s="148"/>
      <c r="R254" s="149"/>
    </row>
    <row r="255" spans="1:25" ht="31.5" customHeight="1" x14ac:dyDescent="0.35">
      <c r="D255" s="288"/>
      <c r="E255" s="289"/>
      <c r="F255" s="289"/>
      <c r="G255" s="153" t="s">
        <v>65</v>
      </c>
      <c r="H255" s="153"/>
      <c r="I255" s="153"/>
      <c r="J255" s="153" t="s">
        <v>90</v>
      </c>
      <c r="K255" s="153"/>
      <c r="L255" s="153"/>
      <c r="M255" s="153" t="s">
        <v>64</v>
      </c>
      <c r="N255" s="153"/>
      <c r="O255" s="153"/>
      <c r="P255" s="153" t="s">
        <v>89</v>
      </c>
      <c r="Q255" s="153"/>
      <c r="R255" s="165"/>
    </row>
    <row r="256" spans="1:25" x14ac:dyDescent="0.35">
      <c r="D256" s="150" t="s">
        <v>88</v>
      </c>
      <c r="E256" s="151"/>
      <c r="F256" s="151"/>
      <c r="G256" s="152">
        <f>Arkusz16!A2</f>
        <v>0</v>
      </c>
      <c r="H256" s="152"/>
      <c r="I256" s="152"/>
      <c r="J256" s="152">
        <f>Arkusz16!A3</f>
        <v>0</v>
      </c>
      <c r="K256" s="152"/>
      <c r="L256" s="152"/>
      <c r="M256" s="152">
        <f>Arkusz16!A4</f>
        <v>0</v>
      </c>
      <c r="N256" s="152"/>
      <c r="O256" s="152"/>
      <c r="P256" s="152">
        <f>Arkusz16!A5</f>
        <v>0</v>
      </c>
      <c r="Q256" s="152"/>
      <c r="R256" s="152"/>
    </row>
    <row r="257" spans="1:25" x14ac:dyDescent="0.35">
      <c r="D257" s="139" t="s">
        <v>51</v>
      </c>
      <c r="E257" s="140"/>
      <c r="F257" s="140"/>
      <c r="G257" s="141">
        <f>Arkusz16!A6</f>
        <v>106</v>
      </c>
      <c r="H257" s="141"/>
      <c r="I257" s="141"/>
      <c r="J257" s="142">
        <f>Arkusz16!A7</f>
        <v>0</v>
      </c>
      <c r="K257" s="143"/>
      <c r="L257" s="144"/>
      <c r="M257" s="142">
        <f>Arkusz16!A8</f>
        <v>0</v>
      </c>
      <c r="N257" s="143"/>
      <c r="O257" s="144"/>
      <c r="P257" s="142">
        <f>Arkusz16!A9</f>
        <v>2</v>
      </c>
      <c r="Q257" s="143"/>
      <c r="R257" s="144"/>
    </row>
    <row r="258" spans="1:25" ht="15" thickBot="1" x14ac:dyDescent="0.4">
      <c r="D258" s="270" t="s">
        <v>52</v>
      </c>
      <c r="E258" s="271"/>
      <c r="F258" s="271"/>
      <c r="G258" s="167">
        <f>Arkusz16!A10</f>
        <v>12</v>
      </c>
      <c r="H258" s="167"/>
      <c r="I258" s="167"/>
      <c r="J258" s="167">
        <f>Arkusz16!A11</f>
        <v>0</v>
      </c>
      <c r="K258" s="167"/>
      <c r="L258" s="167"/>
      <c r="M258" s="167">
        <f>Arkusz16!A12</f>
        <v>0</v>
      </c>
      <c r="N258" s="167"/>
      <c r="O258" s="167"/>
      <c r="P258" s="167">
        <f>Arkusz16!A13</f>
        <v>0</v>
      </c>
      <c r="Q258" s="167"/>
      <c r="R258" s="167"/>
    </row>
    <row r="259" spans="1:25" ht="15" thickBot="1" x14ac:dyDescent="0.4">
      <c r="D259" s="154" t="s">
        <v>50</v>
      </c>
      <c r="E259" s="155"/>
      <c r="F259" s="155"/>
      <c r="G259" s="147">
        <f>SUM(G256:I258)</f>
        <v>118</v>
      </c>
      <c r="H259" s="147"/>
      <c r="I259" s="147"/>
      <c r="J259" s="147">
        <f t="shared" ref="J259" si="5">SUM(J256:L258)</f>
        <v>0</v>
      </c>
      <c r="K259" s="147"/>
      <c r="L259" s="147"/>
      <c r="M259" s="147">
        <f t="shared" ref="M259" si="6">SUM(M256:O258)</f>
        <v>0</v>
      </c>
      <c r="N259" s="147"/>
      <c r="O259" s="147"/>
      <c r="P259" s="147">
        <f t="shared" ref="P259" si="7">SUM(P256:R258)</f>
        <v>2</v>
      </c>
      <c r="Q259" s="147"/>
      <c r="R259" s="166"/>
    </row>
    <row r="260" spans="1:25" x14ac:dyDescent="0.35">
      <c r="A260" s="39"/>
      <c r="B260" s="39"/>
      <c r="C260" s="39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</row>
    <row r="262" spans="1:25" ht="15" thickBot="1" x14ac:dyDescent="0.4"/>
    <row r="263" spans="1:25" x14ac:dyDescent="0.35">
      <c r="D263" s="286" t="s">
        <v>49</v>
      </c>
      <c r="E263" s="287"/>
      <c r="F263" s="287"/>
      <c r="G263" s="148" t="str">
        <f>CONCATENATE(Arkusz18!C2," - ",Arkusz18!B2," r.")</f>
        <v>01.01.2026 - 30.04.2026 r.</v>
      </c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9"/>
    </row>
    <row r="264" spans="1:25" ht="32.25" customHeight="1" x14ac:dyDescent="0.35">
      <c r="D264" s="288"/>
      <c r="E264" s="289"/>
      <c r="F264" s="289"/>
      <c r="G264" s="153" t="s">
        <v>65</v>
      </c>
      <c r="H264" s="153"/>
      <c r="I264" s="153"/>
      <c r="J264" s="153" t="s">
        <v>90</v>
      </c>
      <c r="K264" s="153"/>
      <c r="L264" s="153"/>
      <c r="M264" s="153" t="s">
        <v>64</v>
      </c>
      <c r="N264" s="153"/>
      <c r="O264" s="153"/>
      <c r="P264" s="153" t="s">
        <v>89</v>
      </c>
      <c r="Q264" s="153"/>
      <c r="R264" s="165"/>
    </row>
    <row r="265" spans="1:25" x14ac:dyDescent="0.35">
      <c r="D265" s="150" t="s">
        <v>88</v>
      </c>
      <c r="E265" s="151"/>
      <c r="F265" s="151"/>
      <c r="G265" s="152">
        <f>Arkusz17!A2</f>
        <v>0</v>
      </c>
      <c r="H265" s="152"/>
      <c r="I265" s="152"/>
      <c r="J265" s="152">
        <f>Arkusz17!A3</f>
        <v>0</v>
      </c>
      <c r="K265" s="152"/>
      <c r="L265" s="152"/>
      <c r="M265" s="152">
        <f>Arkusz17!A4</f>
        <v>0</v>
      </c>
      <c r="N265" s="152"/>
      <c r="O265" s="152"/>
      <c r="P265" s="152">
        <f>Arkusz17!A5</f>
        <v>0</v>
      </c>
      <c r="Q265" s="152"/>
      <c r="R265" s="152"/>
    </row>
    <row r="266" spans="1:25" x14ac:dyDescent="0.35">
      <c r="D266" s="139" t="s">
        <v>51</v>
      </c>
      <c r="E266" s="140"/>
      <c r="F266" s="140"/>
      <c r="G266" s="141">
        <f>Arkusz17!A6</f>
        <v>640</v>
      </c>
      <c r="H266" s="141"/>
      <c r="I266" s="141"/>
      <c r="J266" s="141">
        <f>Arkusz17!A7</f>
        <v>0</v>
      </c>
      <c r="K266" s="141"/>
      <c r="L266" s="141"/>
      <c r="M266" s="141">
        <f>Arkusz17!A8</f>
        <v>0</v>
      </c>
      <c r="N266" s="141"/>
      <c r="O266" s="141"/>
      <c r="P266" s="141">
        <f>Arkusz17!A9</f>
        <v>2</v>
      </c>
      <c r="Q266" s="141"/>
      <c r="R266" s="141"/>
      <c r="S266" s="53">
        <f>G267/G268</f>
        <v>0.15567282321899736</v>
      </c>
    </row>
    <row r="267" spans="1:25" ht="15" thickBot="1" x14ac:dyDescent="0.4">
      <c r="D267" s="270" t="s">
        <v>52</v>
      </c>
      <c r="E267" s="271"/>
      <c r="F267" s="271"/>
      <c r="G267" s="167">
        <f>Arkusz17!A10</f>
        <v>118</v>
      </c>
      <c r="H267" s="167"/>
      <c r="I267" s="167"/>
      <c r="J267" s="167">
        <f>Arkusz17!A11</f>
        <v>0</v>
      </c>
      <c r="K267" s="167"/>
      <c r="L267" s="167"/>
      <c r="M267" s="167">
        <f>Arkusz17!A12</f>
        <v>0</v>
      </c>
      <c r="N267" s="167"/>
      <c r="O267" s="167"/>
      <c r="P267" s="167">
        <f>Arkusz17!A13</f>
        <v>0</v>
      </c>
      <c r="Q267" s="167"/>
      <c r="R267" s="167"/>
    </row>
    <row r="268" spans="1:25" ht="15" thickBot="1" x14ac:dyDescent="0.4">
      <c r="D268" s="154" t="s">
        <v>50</v>
      </c>
      <c r="E268" s="155"/>
      <c r="F268" s="155"/>
      <c r="G268" s="147">
        <f>SUM(G265:I267)</f>
        <v>758</v>
      </c>
      <c r="H268" s="147"/>
      <c r="I268" s="147"/>
      <c r="J268" s="147">
        <f t="shared" ref="J268" si="8">SUM(J265:L267)</f>
        <v>0</v>
      </c>
      <c r="K268" s="147"/>
      <c r="L268" s="147"/>
      <c r="M268" s="147">
        <f t="shared" ref="M268" si="9">SUM(M265:O267)</f>
        <v>0</v>
      </c>
      <c r="N268" s="147"/>
      <c r="O268" s="147"/>
      <c r="P268" s="147">
        <f t="shared" ref="P268" si="10">SUM(P265:R267)</f>
        <v>2</v>
      </c>
      <c r="Q268" s="147"/>
      <c r="R268" s="166"/>
    </row>
    <row r="271" spans="1:25" x14ac:dyDescent="0.35">
      <c r="A271" s="131" t="s">
        <v>174</v>
      </c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</row>
    <row r="272" spans="1:25" x14ac:dyDescent="0.35">
      <c r="A272" s="132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</row>
    <row r="273" spans="1:25" x14ac:dyDescent="0.35">
      <c r="A273" s="132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</row>
    <row r="274" spans="1:25" x14ac:dyDescent="0.35">
      <c r="A274" s="132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</row>
    <row r="275" spans="1:25" x14ac:dyDescent="0.35">
      <c r="A275" s="132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</row>
    <row r="276" spans="1:25" x14ac:dyDescent="0.35">
      <c r="A276" s="132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</row>
    <row r="277" spans="1:25" x14ac:dyDescent="0.35">
      <c r="A277" s="132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</row>
    <row r="278" spans="1:25" x14ac:dyDescent="0.35">
      <c r="A278" s="132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</row>
    <row r="279" spans="1:25" s="54" customFormat="1" x14ac:dyDescent="0.35">
      <c r="A279" s="132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</row>
    <row r="280" spans="1:25" s="54" customFormat="1" x14ac:dyDescent="0.35">
      <c r="A280" s="132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</row>
    <row r="281" spans="1:25" s="54" customFormat="1" x14ac:dyDescent="0.35">
      <c r="A281" s="132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</row>
    <row r="282" spans="1:25" s="54" customFormat="1" x14ac:dyDescent="0.35">
      <c r="A282" s="132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</row>
    <row r="283" spans="1:25" x14ac:dyDescent="0.35">
      <c r="A283" s="132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</row>
    <row r="286" spans="1:25" ht="18" x14ac:dyDescent="0.35">
      <c r="A286" s="8" t="s">
        <v>67</v>
      </c>
      <c r="F286" s="9"/>
    </row>
    <row r="287" spans="1:25" x14ac:dyDescent="0.35">
      <c r="F287" s="9"/>
    </row>
    <row r="288" spans="1:25" x14ac:dyDescent="0.35">
      <c r="A288" s="243" t="s">
        <v>145</v>
      </c>
      <c r="B288" s="243"/>
      <c r="C288" s="243"/>
      <c r="D288" s="243"/>
      <c r="E288" s="243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</row>
    <row r="289" spans="1:22" x14ac:dyDescent="0.3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</row>
    <row r="290" spans="1:22" ht="15" thickBot="1" x14ac:dyDescent="0.4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</row>
    <row r="291" spans="1:22" x14ac:dyDescent="0.35">
      <c r="C291" s="161" t="s">
        <v>0</v>
      </c>
      <c r="D291" s="162"/>
      <c r="E291" s="162"/>
      <c r="F291" s="162"/>
      <c r="G291" s="157" t="str">
        <f>CONCATENATE(Arkusz18!A2," - ",Arkusz18!B2," r.")</f>
        <v>01.04.2026 - 30.04.2026 r.</v>
      </c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9"/>
    </row>
    <row r="292" spans="1:22" x14ac:dyDescent="0.35">
      <c r="C292" s="163"/>
      <c r="D292" s="164"/>
      <c r="E292" s="164"/>
      <c r="F292" s="164"/>
      <c r="G292" s="113" t="s">
        <v>31</v>
      </c>
      <c r="H292" s="117"/>
      <c r="I292" s="117"/>
      <c r="J292" s="156"/>
      <c r="K292" s="113" t="s">
        <v>32</v>
      </c>
      <c r="L292" s="117"/>
      <c r="M292" s="117"/>
      <c r="N292" s="156"/>
      <c r="O292" s="113" t="s">
        <v>103</v>
      </c>
      <c r="P292" s="117"/>
      <c r="Q292" s="117"/>
      <c r="R292" s="156"/>
      <c r="S292" s="113" t="s">
        <v>55</v>
      </c>
      <c r="T292" s="117"/>
      <c r="U292" s="117"/>
      <c r="V292" s="114"/>
    </row>
    <row r="293" spans="1:22" x14ac:dyDescent="0.35">
      <c r="C293" s="163"/>
      <c r="D293" s="164"/>
      <c r="E293" s="164"/>
      <c r="F293" s="164"/>
      <c r="G293" s="115" t="s">
        <v>30</v>
      </c>
      <c r="H293" s="116"/>
      <c r="I293" s="113" t="s">
        <v>10</v>
      </c>
      <c r="J293" s="156"/>
      <c r="K293" s="115" t="s">
        <v>33</v>
      </c>
      <c r="L293" s="116"/>
      <c r="M293" s="113" t="s">
        <v>10</v>
      </c>
      <c r="N293" s="156"/>
      <c r="O293" s="115" t="s">
        <v>30</v>
      </c>
      <c r="P293" s="116"/>
      <c r="Q293" s="113" t="s">
        <v>10</v>
      </c>
      <c r="R293" s="156"/>
      <c r="S293" s="115" t="s">
        <v>30</v>
      </c>
      <c r="T293" s="116"/>
      <c r="U293" s="113" t="s">
        <v>10</v>
      </c>
      <c r="V293" s="114"/>
    </row>
    <row r="294" spans="1:22" x14ac:dyDescent="0.35">
      <c r="C294" s="145" t="str">
        <f>Arkusz2!B2</f>
        <v>UKRAINA</v>
      </c>
      <c r="D294" s="146"/>
      <c r="E294" s="146"/>
      <c r="F294" s="146"/>
      <c r="G294" s="91">
        <f>Arkusz2!F2</f>
        <v>143</v>
      </c>
      <c r="H294" s="92"/>
      <c r="I294" s="91">
        <f>Arkusz2!F8</f>
        <v>167</v>
      </c>
      <c r="J294" s="92"/>
      <c r="K294" s="91">
        <f>SUM(Arkusz2!F14,-G294)</f>
        <v>15</v>
      </c>
      <c r="L294" s="92"/>
      <c r="M294" s="91">
        <f>SUM(Arkusz2!F20,-I294)</f>
        <v>23</v>
      </c>
      <c r="N294" s="92"/>
      <c r="O294" s="91">
        <f>Arkusz2!F26</f>
        <v>4</v>
      </c>
      <c r="P294" s="92"/>
      <c r="Q294" s="91">
        <f>Arkusz2!F32</f>
        <v>5</v>
      </c>
      <c r="R294" s="92"/>
      <c r="S294" s="91">
        <f>SUM(Arkusz2!F14,O294)</f>
        <v>162</v>
      </c>
      <c r="T294" s="92"/>
      <c r="U294" s="91">
        <f>SUM(Arkusz2!F20,Q294)</f>
        <v>195</v>
      </c>
      <c r="V294" s="118"/>
    </row>
    <row r="295" spans="1:22" x14ac:dyDescent="0.35">
      <c r="C295" s="78" t="str">
        <f>Arkusz2!B3</f>
        <v>BIAŁORUŚ</v>
      </c>
      <c r="D295" s="79"/>
      <c r="E295" s="79"/>
      <c r="F295" s="79"/>
      <c r="G295" s="107">
        <f>Arkusz2!F3</f>
        <v>119</v>
      </c>
      <c r="H295" s="108"/>
      <c r="I295" s="107">
        <f>Arkusz2!F9</f>
        <v>138</v>
      </c>
      <c r="J295" s="108"/>
      <c r="K295" s="107">
        <f>SUM(Arkusz2!F15,-G295)</f>
        <v>3</v>
      </c>
      <c r="L295" s="108"/>
      <c r="M295" s="107">
        <f>SUM(Arkusz2!F21,-I295)</f>
        <v>4</v>
      </c>
      <c r="N295" s="108"/>
      <c r="O295" s="107">
        <f>Arkusz2!F27</f>
        <v>5</v>
      </c>
      <c r="P295" s="108"/>
      <c r="Q295" s="107">
        <f>Arkusz2!F33</f>
        <v>6</v>
      </c>
      <c r="R295" s="108"/>
      <c r="S295" s="107">
        <f>SUM(Arkusz2!F15,O295)</f>
        <v>127</v>
      </c>
      <c r="T295" s="108"/>
      <c r="U295" s="107">
        <f>SUM(Arkusz2!F21,Q295)</f>
        <v>148</v>
      </c>
      <c r="V295" s="160"/>
    </row>
    <row r="296" spans="1:22" x14ac:dyDescent="0.35">
      <c r="C296" s="145" t="str">
        <f>Arkusz2!B4</f>
        <v>ROSJA</v>
      </c>
      <c r="D296" s="146"/>
      <c r="E296" s="146"/>
      <c r="F296" s="146"/>
      <c r="G296" s="91">
        <f>Arkusz2!F4</f>
        <v>16</v>
      </c>
      <c r="H296" s="92"/>
      <c r="I296" s="91">
        <f>Arkusz2!F10</f>
        <v>16</v>
      </c>
      <c r="J296" s="92"/>
      <c r="K296" s="91">
        <f>SUM(Arkusz2!F16,-G296)</f>
        <v>22</v>
      </c>
      <c r="L296" s="92"/>
      <c r="M296" s="91">
        <f>SUM(Arkusz2!F22,-I296)</f>
        <v>49</v>
      </c>
      <c r="N296" s="92"/>
      <c r="O296" s="91">
        <f>Arkusz2!F28</f>
        <v>1</v>
      </c>
      <c r="P296" s="92"/>
      <c r="Q296" s="91">
        <f>Arkusz2!F34</f>
        <v>1</v>
      </c>
      <c r="R296" s="92"/>
      <c r="S296" s="91">
        <f>SUM(Arkusz2!F16,O296)</f>
        <v>39</v>
      </c>
      <c r="T296" s="92"/>
      <c r="U296" s="91">
        <f>SUM(Arkusz2!F22,Q296)</f>
        <v>66</v>
      </c>
      <c r="V296" s="118"/>
    </row>
    <row r="297" spans="1:22" x14ac:dyDescent="0.35">
      <c r="C297" s="78" t="str">
        <f>Arkusz2!B5</f>
        <v>TADŻYKISTAN</v>
      </c>
      <c r="D297" s="79"/>
      <c r="E297" s="79"/>
      <c r="F297" s="79"/>
      <c r="G297" s="107">
        <f>Arkusz2!F5</f>
        <v>4</v>
      </c>
      <c r="H297" s="108"/>
      <c r="I297" s="107">
        <f>Arkusz2!F11</f>
        <v>5</v>
      </c>
      <c r="J297" s="108"/>
      <c r="K297" s="107">
        <f>SUM(Arkusz2!F17,-G297)</f>
        <v>1</v>
      </c>
      <c r="L297" s="108"/>
      <c r="M297" s="107">
        <f>SUM(Arkusz2!F23,-I297)</f>
        <v>1</v>
      </c>
      <c r="N297" s="108"/>
      <c r="O297" s="107">
        <f>Arkusz2!F29</f>
        <v>1</v>
      </c>
      <c r="P297" s="108"/>
      <c r="Q297" s="107">
        <f>Arkusz2!F35</f>
        <v>2</v>
      </c>
      <c r="R297" s="108"/>
      <c r="S297" s="107">
        <f>SUM(Arkusz2!F17,O297)</f>
        <v>6</v>
      </c>
      <c r="T297" s="108"/>
      <c r="U297" s="107">
        <f>SUM(Arkusz2!F23,Q297)</f>
        <v>8</v>
      </c>
      <c r="V297" s="160"/>
    </row>
    <row r="298" spans="1:22" x14ac:dyDescent="0.35">
      <c r="C298" s="145" t="str">
        <f>Arkusz2!B6</f>
        <v>TURKMENISTAN</v>
      </c>
      <c r="D298" s="146"/>
      <c r="E298" s="146"/>
      <c r="F298" s="146"/>
      <c r="G298" s="91">
        <f>Arkusz2!F6</f>
        <v>6</v>
      </c>
      <c r="H298" s="92"/>
      <c r="I298" s="91">
        <f>Arkusz2!F12</f>
        <v>6</v>
      </c>
      <c r="J298" s="92"/>
      <c r="K298" s="91">
        <f>SUM(Arkusz2!F18,-G298)</f>
        <v>1</v>
      </c>
      <c r="L298" s="92"/>
      <c r="M298" s="91">
        <f>SUM(Arkusz2!F24,-I298)</f>
        <v>1</v>
      </c>
      <c r="N298" s="92"/>
      <c r="O298" s="91">
        <f>Arkusz2!F30</f>
        <v>0</v>
      </c>
      <c r="P298" s="92"/>
      <c r="Q298" s="91">
        <f>Arkusz2!F36</f>
        <v>0</v>
      </c>
      <c r="R298" s="92"/>
      <c r="S298" s="91">
        <f>SUM(Arkusz2!F18,O298)</f>
        <v>7</v>
      </c>
      <c r="T298" s="92"/>
      <c r="U298" s="91">
        <f>SUM(Arkusz2!F24,Q298)</f>
        <v>7</v>
      </c>
      <c r="V298" s="118"/>
    </row>
    <row r="299" spans="1:22" ht="15" thickBot="1" x14ac:dyDescent="0.4">
      <c r="C299" s="170" t="str">
        <f>Arkusz2!B7</f>
        <v>Pozostałe</v>
      </c>
      <c r="D299" s="171"/>
      <c r="E299" s="171"/>
      <c r="F299" s="171"/>
      <c r="G299" s="199">
        <f>Arkusz2!F7</f>
        <v>84</v>
      </c>
      <c r="H299" s="200"/>
      <c r="I299" s="199">
        <f>Arkusz2!F13</f>
        <v>87</v>
      </c>
      <c r="J299" s="200"/>
      <c r="K299" s="199">
        <f>SUM(Arkusz2!F19,-G299)</f>
        <v>13</v>
      </c>
      <c r="L299" s="200"/>
      <c r="M299" s="199">
        <f>SUM(Arkusz2!F25,-I299)</f>
        <v>15</v>
      </c>
      <c r="N299" s="200"/>
      <c r="O299" s="199">
        <f>Arkusz2!F31</f>
        <v>12</v>
      </c>
      <c r="P299" s="200"/>
      <c r="Q299" s="199">
        <f>Arkusz2!F37</f>
        <v>12</v>
      </c>
      <c r="R299" s="200"/>
      <c r="S299" s="199">
        <f>SUM(Arkusz2!F19,O299)</f>
        <v>109</v>
      </c>
      <c r="T299" s="200"/>
      <c r="U299" s="199">
        <f>SUM(Arkusz2!F25,Q299)</f>
        <v>114</v>
      </c>
      <c r="V299" s="246"/>
    </row>
    <row r="300" spans="1:22" ht="15" thickBot="1" x14ac:dyDescent="0.4">
      <c r="C300" s="168" t="s">
        <v>1</v>
      </c>
      <c r="D300" s="169"/>
      <c r="E300" s="169"/>
      <c r="F300" s="169"/>
      <c r="G300" s="178">
        <f>SUM(G294:G299)</f>
        <v>372</v>
      </c>
      <c r="H300" s="179"/>
      <c r="I300" s="178">
        <f>SUM(I294:I299)</f>
        <v>419</v>
      </c>
      <c r="J300" s="179"/>
      <c r="K300" s="178">
        <f>SUM(K294:K299)</f>
        <v>55</v>
      </c>
      <c r="L300" s="179"/>
      <c r="M300" s="178">
        <f>SUM(M294:M299)</f>
        <v>93</v>
      </c>
      <c r="N300" s="179"/>
      <c r="O300" s="178">
        <f>SUM(O294:O299)</f>
        <v>23</v>
      </c>
      <c r="P300" s="179"/>
      <c r="Q300" s="178">
        <f>SUM(Q294:Q299)</f>
        <v>26</v>
      </c>
      <c r="R300" s="179"/>
      <c r="S300" s="178">
        <f>SUM(S294:S299)</f>
        <v>450</v>
      </c>
      <c r="T300" s="179"/>
      <c r="U300" s="178">
        <f>SUM(U294:U299)</f>
        <v>538</v>
      </c>
      <c r="V300" s="245"/>
    </row>
    <row r="304" spans="1:22" x14ac:dyDescent="0.35">
      <c r="M304" s="11"/>
      <c r="N304" s="11"/>
      <c r="O304" s="11"/>
      <c r="P304" s="11"/>
      <c r="Q304" s="11"/>
      <c r="R304" s="11"/>
      <c r="S304" s="11"/>
    </row>
    <row r="305" spans="1:19" x14ac:dyDescent="0.35">
      <c r="M305" s="11"/>
      <c r="N305" s="11"/>
      <c r="O305" s="11"/>
      <c r="P305" s="11"/>
      <c r="Q305" s="11"/>
      <c r="R305" s="11"/>
      <c r="S305" s="11"/>
    </row>
    <row r="306" spans="1:19" x14ac:dyDescent="0.35">
      <c r="M306" s="11"/>
      <c r="N306" s="11"/>
      <c r="O306" s="11"/>
      <c r="P306" s="11"/>
      <c r="Q306" s="11"/>
      <c r="R306" s="11"/>
      <c r="S306" s="11"/>
    </row>
    <row r="307" spans="1:19" x14ac:dyDescent="0.35">
      <c r="M307" s="11"/>
      <c r="N307" s="11"/>
      <c r="O307" s="11"/>
      <c r="P307" s="11"/>
      <c r="Q307" s="11"/>
      <c r="R307" s="11"/>
      <c r="S307" s="11"/>
    </row>
    <row r="308" spans="1:19" x14ac:dyDescent="0.35">
      <c r="M308" s="11"/>
      <c r="N308" s="11"/>
      <c r="O308" s="11"/>
      <c r="P308" s="11"/>
      <c r="Q308" s="11"/>
      <c r="R308" s="11"/>
      <c r="S308" s="11"/>
    </row>
    <row r="309" spans="1:19" x14ac:dyDescent="0.35">
      <c r="M309" s="11"/>
      <c r="N309" s="11"/>
      <c r="O309" s="11"/>
      <c r="P309" s="11"/>
      <c r="Q309" s="11"/>
      <c r="R309" s="11"/>
      <c r="S309" s="11"/>
    </row>
    <row r="310" spans="1:19" x14ac:dyDescent="0.35">
      <c r="M310" s="11"/>
      <c r="N310" s="11"/>
      <c r="O310" s="11"/>
      <c r="P310" s="11"/>
      <c r="Q310" s="11"/>
      <c r="R310" s="11"/>
      <c r="S310" s="11"/>
    </row>
    <row r="311" spans="1:19" x14ac:dyDescent="0.35">
      <c r="M311" s="11"/>
      <c r="N311" s="11"/>
      <c r="O311" s="11"/>
      <c r="P311" s="11"/>
      <c r="Q311" s="11"/>
      <c r="R311" s="11"/>
      <c r="S311" s="11"/>
    </row>
    <row r="312" spans="1:19" x14ac:dyDescent="0.35">
      <c r="D312" s="201"/>
      <c r="E312" s="201"/>
    </row>
    <row r="316" spans="1:19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22" spans="1:26" ht="15" thickBot="1" x14ac:dyDescent="0.4"/>
    <row r="323" spans="1:26" x14ac:dyDescent="0.35">
      <c r="C323" s="161" t="s">
        <v>0</v>
      </c>
      <c r="D323" s="162"/>
      <c r="E323" s="162"/>
      <c r="F323" s="162"/>
      <c r="G323" s="212" t="str">
        <f>CONCATENATE(Arkusz18!C2," - ",Arkusz18!B2," r.")</f>
        <v>01.01.2026 - 30.04.2026 r.</v>
      </c>
      <c r="H323" s="212"/>
      <c r="I323" s="212"/>
      <c r="J323" s="212"/>
      <c r="K323" s="212"/>
      <c r="L323" s="212"/>
      <c r="M323" s="212"/>
      <c r="N323" s="212"/>
      <c r="O323" s="212"/>
      <c r="P323" s="212"/>
      <c r="Q323" s="212"/>
      <c r="R323" s="212"/>
      <c r="S323" s="212"/>
      <c r="T323" s="212"/>
      <c r="U323" s="212"/>
      <c r="V323" s="213"/>
    </row>
    <row r="324" spans="1:26" x14ac:dyDescent="0.35">
      <c r="C324" s="163"/>
      <c r="D324" s="164"/>
      <c r="E324" s="164"/>
      <c r="F324" s="164"/>
      <c r="G324" s="164" t="s">
        <v>31</v>
      </c>
      <c r="H324" s="164"/>
      <c r="I324" s="164"/>
      <c r="J324" s="164"/>
      <c r="K324" s="164" t="s">
        <v>32</v>
      </c>
      <c r="L324" s="164"/>
      <c r="M324" s="164"/>
      <c r="N324" s="164"/>
      <c r="O324" s="164" t="s">
        <v>136</v>
      </c>
      <c r="P324" s="164"/>
      <c r="Q324" s="164"/>
      <c r="R324" s="164"/>
      <c r="S324" s="164" t="s">
        <v>55</v>
      </c>
      <c r="T324" s="164"/>
      <c r="U324" s="164"/>
      <c r="V324" s="244"/>
    </row>
    <row r="325" spans="1:26" x14ac:dyDescent="0.35">
      <c r="C325" s="163"/>
      <c r="D325" s="164"/>
      <c r="E325" s="164"/>
      <c r="F325" s="164"/>
      <c r="G325" s="230" t="s">
        <v>30</v>
      </c>
      <c r="H325" s="230"/>
      <c r="I325" s="164" t="s">
        <v>10</v>
      </c>
      <c r="J325" s="164"/>
      <c r="K325" s="230" t="s">
        <v>33</v>
      </c>
      <c r="L325" s="230"/>
      <c r="M325" s="164" t="s">
        <v>10</v>
      </c>
      <c r="N325" s="164"/>
      <c r="O325" s="230" t="s">
        <v>30</v>
      </c>
      <c r="P325" s="230"/>
      <c r="Q325" s="164" t="s">
        <v>10</v>
      </c>
      <c r="R325" s="164"/>
      <c r="S325" s="230" t="s">
        <v>30</v>
      </c>
      <c r="T325" s="230"/>
      <c r="U325" s="164" t="s">
        <v>10</v>
      </c>
      <c r="V325" s="244"/>
    </row>
    <row r="326" spans="1:26" x14ac:dyDescent="0.35">
      <c r="C326" s="145" t="str">
        <f>Arkusz3!B2</f>
        <v>UKRAINA</v>
      </c>
      <c r="D326" s="146"/>
      <c r="E326" s="146"/>
      <c r="F326" s="146"/>
      <c r="G326" s="127">
        <f>Arkusz3!F2</f>
        <v>592</v>
      </c>
      <c r="H326" s="127"/>
      <c r="I326" s="127">
        <f>Arkusz3!F8</f>
        <v>718</v>
      </c>
      <c r="J326" s="127"/>
      <c r="K326" s="127">
        <f>SUM(Arkusz3!F14,-G326)</f>
        <v>36</v>
      </c>
      <c r="L326" s="127"/>
      <c r="M326" s="127">
        <f>SUM(Arkusz3!F20,-I326)</f>
        <v>62</v>
      </c>
      <c r="N326" s="127"/>
      <c r="O326" s="127">
        <f>Arkusz3!F26</f>
        <v>19</v>
      </c>
      <c r="P326" s="127"/>
      <c r="Q326" s="127">
        <f>Arkusz3!F32</f>
        <v>23</v>
      </c>
      <c r="R326" s="127"/>
      <c r="S326" s="127">
        <f>SUM(Arkusz3!F14,O326)</f>
        <v>647</v>
      </c>
      <c r="T326" s="127"/>
      <c r="U326" s="127">
        <f>SUM(Arkusz3!F20,Q326)</f>
        <v>803</v>
      </c>
      <c r="V326" s="242"/>
    </row>
    <row r="327" spans="1:26" x14ac:dyDescent="0.35">
      <c r="C327" s="78" t="str">
        <f>Arkusz3!B3</f>
        <v>BIAŁORUŚ</v>
      </c>
      <c r="D327" s="79"/>
      <c r="E327" s="79"/>
      <c r="F327" s="79"/>
      <c r="G327" s="241">
        <f>Arkusz3!F3</f>
        <v>503</v>
      </c>
      <c r="H327" s="241"/>
      <c r="I327" s="241">
        <f>Arkusz3!F9</f>
        <v>616</v>
      </c>
      <c r="J327" s="241"/>
      <c r="K327" s="241">
        <f>SUM(Arkusz3!F15,-G327)</f>
        <v>12</v>
      </c>
      <c r="L327" s="241"/>
      <c r="M327" s="241">
        <f>SUM(Arkusz3!F21,-I327)</f>
        <v>20</v>
      </c>
      <c r="N327" s="241"/>
      <c r="O327" s="241">
        <f>Arkusz3!F27</f>
        <v>17</v>
      </c>
      <c r="P327" s="241"/>
      <c r="Q327" s="241">
        <f>Arkusz3!F33</f>
        <v>19</v>
      </c>
      <c r="R327" s="241"/>
      <c r="S327" s="241">
        <f>SUM(Arkusz3!F15,O327)</f>
        <v>532</v>
      </c>
      <c r="T327" s="241"/>
      <c r="U327" s="241">
        <f>SUM(Arkusz3!F21,Q327)</f>
        <v>655</v>
      </c>
      <c r="V327" s="247"/>
    </row>
    <row r="328" spans="1:26" x14ac:dyDescent="0.35">
      <c r="C328" s="145" t="str">
        <f>Arkusz3!B4</f>
        <v>ROSJA</v>
      </c>
      <c r="D328" s="146"/>
      <c r="E328" s="146"/>
      <c r="F328" s="146"/>
      <c r="G328" s="127">
        <f>Arkusz3!F4</f>
        <v>57</v>
      </c>
      <c r="H328" s="127"/>
      <c r="I328" s="127">
        <f>Arkusz3!F10</f>
        <v>65</v>
      </c>
      <c r="J328" s="127"/>
      <c r="K328" s="127">
        <f>SUM(Arkusz3!F16,-G328)</f>
        <v>77</v>
      </c>
      <c r="L328" s="127"/>
      <c r="M328" s="127">
        <f>SUM(Arkusz3!F22,-I328)</f>
        <v>130</v>
      </c>
      <c r="N328" s="127"/>
      <c r="O328" s="127">
        <f>Arkusz3!F28</f>
        <v>9</v>
      </c>
      <c r="P328" s="127"/>
      <c r="Q328" s="127">
        <f>Arkusz3!F34</f>
        <v>9</v>
      </c>
      <c r="R328" s="127"/>
      <c r="S328" s="127">
        <f>SUM(Arkusz3!F16,O328)</f>
        <v>143</v>
      </c>
      <c r="T328" s="127"/>
      <c r="U328" s="127">
        <f>SUM(Arkusz3!F22,Q328)</f>
        <v>204</v>
      </c>
      <c r="V328" s="242"/>
    </row>
    <row r="329" spans="1:26" x14ac:dyDescent="0.35">
      <c r="C329" s="78" t="str">
        <f>Arkusz3!B5</f>
        <v>TADŻYKISTAN</v>
      </c>
      <c r="D329" s="79"/>
      <c r="E329" s="79"/>
      <c r="F329" s="79"/>
      <c r="G329" s="241">
        <f>Arkusz3!F5</f>
        <v>27</v>
      </c>
      <c r="H329" s="241"/>
      <c r="I329" s="241">
        <f>Arkusz3!F11</f>
        <v>38</v>
      </c>
      <c r="J329" s="241"/>
      <c r="K329" s="241">
        <f>SUM(Arkusz3!F17,-G329)</f>
        <v>6</v>
      </c>
      <c r="L329" s="241"/>
      <c r="M329" s="241">
        <f>SUM(Arkusz3!F23,-I329)</f>
        <v>19</v>
      </c>
      <c r="N329" s="241"/>
      <c r="O329" s="241">
        <f>Arkusz3!F29</f>
        <v>3</v>
      </c>
      <c r="P329" s="241"/>
      <c r="Q329" s="241">
        <f>Arkusz3!F35</f>
        <v>5</v>
      </c>
      <c r="R329" s="241"/>
      <c r="S329" s="241">
        <f>SUM(Arkusz3!F17,O329)</f>
        <v>36</v>
      </c>
      <c r="T329" s="241"/>
      <c r="U329" s="241">
        <f>SUM(Arkusz3!F23,Q329)</f>
        <v>62</v>
      </c>
      <c r="V329" s="247"/>
    </row>
    <row r="330" spans="1:26" x14ac:dyDescent="0.35">
      <c r="C330" s="145" t="str">
        <f>Arkusz3!B6</f>
        <v>MOŁDOWA</v>
      </c>
      <c r="D330" s="146"/>
      <c r="E330" s="146"/>
      <c r="F330" s="146"/>
      <c r="G330" s="127">
        <f>Arkusz3!F6</f>
        <v>16</v>
      </c>
      <c r="H330" s="127"/>
      <c r="I330" s="127">
        <f>Arkusz3!F12</f>
        <v>24</v>
      </c>
      <c r="J330" s="127"/>
      <c r="K330" s="127">
        <f>SUM(Arkusz3!F18,-G330)</f>
        <v>1</v>
      </c>
      <c r="L330" s="127"/>
      <c r="M330" s="127">
        <f>SUM(Arkusz3!F24,-I330)</f>
        <v>2</v>
      </c>
      <c r="N330" s="127"/>
      <c r="O330" s="127">
        <f>Arkusz3!F30</f>
        <v>0</v>
      </c>
      <c r="P330" s="127"/>
      <c r="Q330" s="127">
        <f>Arkusz3!F36</f>
        <v>0</v>
      </c>
      <c r="R330" s="127"/>
      <c r="S330" s="127">
        <f>SUM(Arkusz3!F18,O330)</f>
        <v>17</v>
      </c>
      <c r="T330" s="127"/>
      <c r="U330" s="127">
        <f>SUM(Arkusz3!F24,Q330)</f>
        <v>26</v>
      </c>
      <c r="V330" s="242"/>
    </row>
    <row r="331" spans="1:26" ht="15" thickBot="1" x14ac:dyDescent="0.4">
      <c r="C331" s="170" t="str">
        <f>Arkusz3!B7</f>
        <v>Pozostałe</v>
      </c>
      <c r="D331" s="171"/>
      <c r="E331" s="171"/>
      <c r="F331" s="171"/>
      <c r="G331" s="240">
        <f>Arkusz3!F7</f>
        <v>287</v>
      </c>
      <c r="H331" s="240"/>
      <c r="I331" s="240">
        <f>Arkusz3!F13</f>
        <v>316</v>
      </c>
      <c r="J331" s="240"/>
      <c r="K331" s="240">
        <f>SUM(Arkusz3!F19,-G331)</f>
        <v>61</v>
      </c>
      <c r="L331" s="240"/>
      <c r="M331" s="240">
        <f>SUM(Arkusz3!F25,-I331)</f>
        <v>82</v>
      </c>
      <c r="N331" s="240"/>
      <c r="O331" s="240">
        <f>Arkusz3!F31</f>
        <v>32</v>
      </c>
      <c r="P331" s="240"/>
      <c r="Q331" s="240">
        <f>Arkusz3!F37</f>
        <v>35</v>
      </c>
      <c r="R331" s="240"/>
      <c r="S331" s="240">
        <f>SUM(Arkusz3!F19,O331)</f>
        <v>380</v>
      </c>
      <c r="T331" s="240"/>
      <c r="U331" s="240">
        <f>SUM(Arkusz3!F25,Q331)</f>
        <v>433</v>
      </c>
      <c r="V331" s="250"/>
    </row>
    <row r="332" spans="1:26" x14ac:dyDescent="0.35">
      <c r="C332" s="202" t="s">
        <v>1</v>
      </c>
      <c r="D332" s="203"/>
      <c r="E332" s="203"/>
      <c r="F332" s="203"/>
      <c r="G332" s="128">
        <f>SUM(G326:G331)</f>
        <v>1482</v>
      </c>
      <c r="H332" s="128"/>
      <c r="I332" s="128">
        <f>SUM(I326:I331)</f>
        <v>1777</v>
      </c>
      <c r="J332" s="128"/>
      <c r="K332" s="128">
        <f>SUM(K326:K331)</f>
        <v>193</v>
      </c>
      <c r="L332" s="128"/>
      <c r="M332" s="128">
        <f>SUM(M326:M331)</f>
        <v>315</v>
      </c>
      <c r="N332" s="128"/>
      <c r="O332" s="128">
        <f>SUM(O326:O331)</f>
        <v>80</v>
      </c>
      <c r="P332" s="128"/>
      <c r="Q332" s="128">
        <f>SUM(Q326:Q331)</f>
        <v>91</v>
      </c>
      <c r="R332" s="128"/>
      <c r="S332" s="128">
        <f>SUM(S326:S331)</f>
        <v>1755</v>
      </c>
      <c r="T332" s="128"/>
      <c r="U332" s="128">
        <f>SUM(U326:U331)</f>
        <v>2183</v>
      </c>
      <c r="V332" s="129"/>
    </row>
    <row r="333" spans="1:26" x14ac:dyDescent="0.35">
      <c r="A333" s="4"/>
      <c r="B333" s="12"/>
      <c r="C333" s="13"/>
      <c r="D333" s="13"/>
      <c r="E333" s="13"/>
      <c r="F333" s="13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2"/>
    </row>
    <row r="334" spans="1:26" x14ac:dyDescent="0.35">
      <c r="A334" s="204" t="s">
        <v>138</v>
      </c>
      <c r="B334" s="204"/>
      <c r="C334" s="204"/>
      <c r="D334" s="204"/>
      <c r="E334" s="204"/>
      <c r="F334" s="204"/>
      <c r="G334" s="204"/>
      <c r="H334" s="204"/>
      <c r="I334" s="204"/>
      <c r="J334" s="204"/>
      <c r="K334" s="204"/>
      <c r="L334" s="204"/>
      <c r="M334" s="204"/>
      <c r="N334" s="204"/>
      <c r="O334" s="204"/>
      <c r="P334" s="204"/>
      <c r="Q334" s="204"/>
      <c r="R334" s="204"/>
      <c r="S334" s="204"/>
      <c r="T334" s="204"/>
      <c r="U334" s="204"/>
      <c r="V334" s="204"/>
      <c r="W334" s="204"/>
      <c r="X334" s="204"/>
      <c r="Y334" s="204"/>
      <c r="Z334" s="204"/>
    </row>
    <row r="335" spans="1:26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6"/>
      <c r="Z335" s="15"/>
    </row>
    <row r="339" spans="4:26" x14ac:dyDescent="0.35">
      <c r="M339" s="11"/>
      <c r="N339" s="11"/>
      <c r="O339" s="11"/>
      <c r="P339" s="11"/>
      <c r="Q339" s="11"/>
      <c r="R339" s="11"/>
      <c r="S339" s="11"/>
    </row>
    <row r="340" spans="4:26" x14ac:dyDescent="0.35">
      <c r="M340" s="11"/>
      <c r="N340" s="11"/>
      <c r="O340" s="11"/>
      <c r="P340" s="11"/>
      <c r="Q340" s="11"/>
      <c r="R340" s="11"/>
      <c r="S340" s="11"/>
    </row>
    <row r="341" spans="4:26" x14ac:dyDescent="0.35">
      <c r="M341" s="11"/>
      <c r="N341" s="11"/>
      <c r="O341" s="11"/>
      <c r="P341" s="11"/>
      <c r="Q341" s="11"/>
      <c r="R341" s="11"/>
      <c r="S341" s="11"/>
    </row>
    <row r="342" spans="4:26" x14ac:dyDescent="0.35">
      <c r="M342" s="11"/>
      <c r="N342" s="11"/>
      <c r="O342" s="11"/>
      <c r="P342" s="11"/>
      <c r="Q342" s="11"/>
      <c r="R342" s="11"/>
      <c r="S342" s="11"/>
    </row>
    <row r="343" spans="4:26" x14ac:dyDescent="0.35">
      <c r="M343" s="11"/>
      <c r="N343" s="11"/>
      <c r="O343" s="11"/>
      <c r="P343" s="11"/>
      <c r="Q343" s="11"/>
      <c r="R343" s="11"/>
      <c r="S343" s="11"/>
    </row>
    <row r="344" spans="4:26" x14ac:dyDescent="0.35">
      <c r="M344" s="11"/>
      <c r="N344" s="11"/>
      <c r="O344" s="11"/>
      <c r="P344" s="11"/>
      <c r="Q344" s="11"/>
      <c r="R344" s="11"/>
      <c r="S344" s="11"/>
    </row>
    <row r="345" spans="4:26" x14ac:dyDescent="0.35">
      <c r="M345" s="11"/>
      <c r="N345" s="11"/>
      <c r="O345" s="11"/>
      <c r="P345" s="11"/>
      <c r="Q345" s="11"/>
      <c r="R345" s="11"/>
      <c r="S345" s="11"/>
    </row>
    <row r="346" spans="4:26" x14ac:dyDescent="0.35">
      <c r="M346" s="11"/>
      <c r="N346" s="11"/>
      <c r="O346" s="11"/>
      <c r="P346" s="11"/>
      <c r="Q346" s="11"/>
      <c r="R346" s="11"/>
      <c r="S346" s="11"/>
    </row>
    <row r="347" spans="4:26" x14ac:dyDescent="0.35">
      <c r="D347" s="201"/>
      <c r="E347" s="201"/>
    </row>
    <row r="352" spans="4:26" x14ac:dyDescent="0.35">
      <c r="V352" s="17"/>
      <c r="W352" s="17"/>
      <c r="X352" s="17"/>
      <c r="Y352" s="18"/>
      <c r="Z352" s="17"/>
    </row>
    <row r="353" spans="1:26" x14ac:dyDescent="0.35">
      <c r="V353" s="17"/>
      <c r="W353" s="17"/>
      <c r="X353" s="17"/>
      <c r="Y353" s="18"/>
      <c r="Z353" s="17"/>
    </row>
    <row r="354" spans="1:26" x14ac:dyDescent="0.3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7"/>
      <c r="W354" s="17"/>
      <c r="X354" s="17"/>
      <c r="Y354" s="18"/>
      <c r="Z354" s="17"/>
    </row>
    <row r="355" spans="1:26" x14ac:dyDescent="0.3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7"/>
      <c r="W355" s="17"/>
      <c r="X355" s="17"/>
      <c r="Y355" s="18"/>
      <c r="Z355" s="17"/>
    </row>
    <row r="356" spans="1:26" x14ac:dyDescent="0.3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7"/>
      <c r="W356" s="17"/>
      <c r="X356" s="17"/>
      <c r="Y356" s="18"/>
      <c r="Z356" s="17"/>
    </row>
    <row r="357" spans="1:26" x14ac:dyDescent="0.3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7"/>
      <c r="W357" s="17"/>
      <c r="X357" s="17"/>
      <c r="Y357" s="18"/>
      <c r="Z357" s="17"/>
    </row>
    <row r="358" spans="1:26" x14ac:dyDescent="0.3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7"/>
      <c r="W358" s="17"/>
      <c r="X358" s="17"/>
      <c r="Y358" s="18"/>
      <c r="Z358" s="17"/>
    </row>
    <row r="359" spans="1:26" x14ac:dyDescent="0.35">
      <c r="A359" s="131" t="s">
        <v>175</v>
      </c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131"/>
      <c r="Y359" s="131"/>
    </row>
    <row r="360" spans="1:26" x14ac:dyDescent="0.35">
      <c r="A360" s="131"/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1"/>
    </row>
    <row r="361" spans="1:26" x14ac:dyDescent="0.35">
      <c r="A361" s="131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</row>
    <row r="362" spans="1:26" x14ac:dyDescent="0.35">
      <c r="A362" s="131"/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</row>
    <row r="363" spans="1:26" x14ac:dyDescent="0.35">
      <c r="A363" s="131"/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131"/>
      <c r="Y363" s="131"/>
    </row>
    <row r="364" spans="1:26" x14ac:dyDescent="0.35">
      <c r="A364" s="131"/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131"/>
      <c r="Y364" s="131"/>
    </row>
    <row r="365" spans="1:26" x14ac:dyDescent="0.35">
      <c r="A365" s="131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  <c r="W365" s="131"/>
      <c r="X365" s="131"/>
      <c r="Y365" s="131"/>
    </row>
    <row r="366" spans="1:26" x14ac:dyDescent="0.35">
      <c r="A366" s="131"/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  <c r="W366" s="131"/>
      <c r="X366" s="131"/>
      <c r="Y366" s="131"/>
    </row>
    <row r="367" spans="1:26" x14ac:dyDescent="0.35">
      <c r="A367" s="131"/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131"/>
      <c r="Y367" s="131"/>
    </row>
    <row r="368" spans="1:26" s="54" customFormat="1" x14ac:dyDescent="0.35">
      <c r="A368" s="131"/>
      <c r="B368" s="131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</row>
    <row r="369" spans="1:25" s="54" customFormat="1" x14ac:dyDescent="0.35">
      <c r="A369" s="131"/>
      <c r="B369" s="131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131"/>
      <c r="Y369" s="131"/>
    </row>
    <row r="370" spans="1:25" s="54" customFormat="1" x14ac:dyDescent="0.35">
      <c r="A370" s="131"/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1"/>
    </row>
    <row r="371" spans="1:25" s="54" customFormat="1" x14ac:dyDescent="0.35">
      <c r="A371" s="131"/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  <c r="W371" s="131"/>
      <c r="X371" s="131"/>
      <c r="Y371" s="131"/>
    </row>
    <row r="372" spans="1:25" s="54" customFormat="1" x14ac:dyDescent="0.35">
      <c r="A372" s="131"/>
      <c r="B372" s="131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  <c r="W372" s="131"/>
      <c r="X372" s="131"/>
      <c r="Y372" s="131"/>
    </row>
    <row r="373" spans="1:25" s="54" customFormat="1" x14ac:dyDescent="0.35">
      <c r="A373" s="131"/>
      <c r="B373" s="131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  <c r="W373" s="131"/>
      <c r="X373" s="131"/>
      <c r="Y373" s="131"/>
    </row>
    <row r="374" spans="1:25" s="54" customFormat="1" x14ac:dyDescent="0.35">
      <c r="A374" s="131"/>
      <c r="B374" s="131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131"/>
      <c r="Y374" s="131"/>
    </row>
    <row r="375" spans="1:25" s="54" customFormat="1" x14ac:dyDescent="0.35">
      <c r="A375" s="131"/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131"/>
      <c r="Y375" s="131"/>
    </row>
    <row r="376" spans="1:25" s="54" customFormat="1" x14ac:dyDescent="0.35">
      <c r="A376" s="131"/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  <c r="W376" s="131"/>
      <c r="X376" s="131"/>
      <c r="Y376" s="131"/>
    </row>
    <row r="377" spans="1:25" s="54" customFormat="1" x14ac:dyDescent="0.35">
      <c r="A377" s="131"/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</row>
    <row r="378" spans="1:25" s="54" customFormat="1" x14ac:dyDescent="0.35">
      <c r="A378" s="131"/>
      <c r="B378" s="131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  <c r="W378" s="131"/>
      <c r="X378" s="131"/>
      <c r="Y378" s="131"/>
    </row>
    <row r="379" spans="1:25" s="54" customFormat="1" x14ac:dyDescent="0.35">
      <c r="A379" s="131"/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131"/>
      <c r="Y379" s="131"/>
    </row>
    <row r="380" spans="1:25" s="54" customFormat="1" x14ac:dyDescent="0.35">
      <c r="A380" s="131"/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1"/>
    </row>
    <row r="381" spans="1:25" s="54" customFormat="1" x14ac:dyDescent="0.35">
      <c r="A381" s="131"/>
      <c r="B381" s="131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  <c r="W381" s="131"/>
      <c r="X381" s="131"/>
      <c r="Y381" s="131"/>
    </row>
    <row r="382" spans="1:25" s="54" customFormat="1" x14ac:dyDescent="0.35">
      <c r="A382" s="131"/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  <c r="W382" s="131"/>
      <c r="X382" s="131"/>
      <c r="Y382" s="131"/>
    </row>
    <row r="383" spans="1:25" s="54" customFormat="1" x14ac:dyDescent="0.35">
      <c r="A383" s="131"/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  <c r="W383" s="131"/>
      <c r="X383" s="131"/>
      <c r="Y383" s="131"/>
    </row>
    <row r="384" spans="1:25" s="54" customFormat="1" x14ac:dyDescent="0.35">
      <c r="A384" s="131"/>
      <c r="B384" s="131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131"/>
      <c r="Y384" s="131"/>
    </row>
    <row r="385" spans="1:25" s="54" customFormat="1" x14ac:dyDescent="0.35">
      <c r="A385" s="131"/>
      <c r="B385" s="131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  <c r="W385" s="131"/>
      <c r="X385" s="131"/>
      <c r="Y385" s="131"/>
    </row>
    <row r="390" spans="1:25" x14ac:dyDescent="0.35">
      <c r="A390" s="190" t="s">
        <v>146</v>
      </c>
      <c r="B390" s="190"/>
      <c r="C390" s="190"/>
      <c r="D390" s="190"/>
      <c r="E390" s="190"/>
      <c r="F390" s="190"/>
      <c r="G390" s="190"/>
      <c r="H390" s="190"/>
      <c r="I390" s="190"/>
      <c r="J390" s="190"/>
      <c r="K390" s="1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</row>
    <row r="391" spans="1:25" x14ac:dyDescent="0.3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</row>
    <row r="393" spans="1:25" ht="15" thickBot="1" x14ac:dyDescent="0.4"/>
    <row r="394" spans="1:25" x14ac:dyDescent="0.35">
      <c r="A394" s="237" t="str">
        <f>CONCATENATE(Arkusz18!C2," - ",Arkusz18!B2," r.")</f>
        <v>01.01.2026 - 30.04.2026 r.</v>
      </c>
      <c r="B394" s="238"/>
      <c r="C394" s="238"/>
      <c r="D394" s="238"/>
      <c r="E394" s="238"/>
      <c r="F394" s="238"/>
      <c r="G394" s="238"/>
      <c r="H394" s="238"/>
      <c r="I394" s="239"/>
      <c r="M394" s="237" t="str">
        <f>CONCATENATE(Arkusz18!C2," - ",Arkusz18!B2," r.")</f>
        <v>01.01.2026 - 30.04.2026 r.</v>
      </c>
      <c r="N394" s="238"/>
      <c r="O394" s="238"/>
      <c r="P394" s="238"/>
      <c r="Q394" s="238"/>
      <c r="R394" s="238"/>
      <c r="S394" s="238"/>
      <c r="T394" s="238"/>
      <c r="U394" s="239"/>
    </row>
    <row r="395" spans="1:25" ht="52.5" customHeight="1" x14ac:dyDescent="0.35">
      <c r="A395" s="231" t="s">
        <v>56</v>
      </c>
      <c r="B395" s="232"/>
      <c r="C395" s="233"/>
      <c r="D395" s="195" t="s">
        <v>57</v>
      </c>
      <c r="E395" s="196"/>
      <c r="F395" s="195" t="s">
        <v>58</v>
      </c>
      <c r="G395" s="196"/>
      <c r="H395" s="195" t="s">
        <v>54</v>
      </c>
      <c r="I395" s="251"/>
      <c r="M395" s="231" t="s">
        <v>56</v>
      </c>
      <c r="N395" s="232"/>
      <c r="O395" s="233"/>
      <c r="P395" s="195" t="s">
        <v>59</v>
      </c>
      <c r="Q395" s="196"/>
      <c r="R395" s="195" t="s">
        <v>58</v>
      </c>
      <c r="S395" s="196"/>
      <c r="T395" s="195" t="s">
        <v>54</v>
      </c>
      <c r="U395" s="251"/>
    </row>
    <row r="396" spans="1:25" x14ac:dyDescent="0.35">
      <c r="A396" s="234"/>
      <c r="B396" s="235"/>
      <c r="C396" s="236"/>
      <c r="D396" s="197"/>
      <c r="E396" s="198"/>
      <c r="F396" s="197"/>
      <c r="G396" s="198"/>
      <c r="H396" s="197"/>
      <c r="I396" s="252"/>
      <c r="M396" s="234"/>
      <c r="N396" s="235"/>
      <c r="O396" s="236"/>
      <c r="P396" s="197"/>
      <c r="Q396" s="198"/>
      <c r="R396" s="197"/>
      <c r="S396" s="198"/>
      <c r="T396" s="197"/>
      <c r="U396" s="252"/>
    </row>
    <row r="397" spans="1:25" x14ac:dyDescent="0.35">
      <c r="A397" s="120" t="str">
        <f>Arkusz4!B2</f>
        <v>NIEMCY</v>
      </c>
      <c r="B397" s="121"/>
      <c r="C397" s="121"/>
      <c r="D397" s="122">
        <f>Arkusz4!C2</f>
        <v>252</v>
      </c>
      <c r="E397" s="122"/>
      <c r="F397" s="122">
        <f>Arkusz4!D2</f>
        <v>222</v>
      </c>
      <c r="G397" s="122"/>
      <c r="H397" s="122">
        <f>Arkusz4!E2</f>
        <v>34</v>
      </c>
      <c r="I397" s="122"/>
      <c r="M397" s="120" t="str">
        <f>Arkusz5!B2</f>
        <v>CHORWACJA</v>
      </c>
      <c r="N397" s="121"/>
      <c r="O397" s="121"/>
      <c r="P397" s="122">
        <f>Arkusz5!C2</f>
        <v>20</v>
      </c>
      <c r="Q397" s="122"/>
      <c r="R397" s="122">
        <f>Arkusz5!D2</f>
        <v>12</v>
      </c>
      <c r="S397" s="122"/>
      <c r="T397" s="122">
        <f>Arkusz5!E2</f>
        <v>0</v>
      </c>
      <c r="U397" s="205"/>
    </row>
    <row r="398" spans="1:25" x14ac:dyDescent="0.35">
      <c r="A398" s="135" t="str">
        <f>Arkusz4!B3</f>
        <v>FRANCJA</v>
      </c>
      <c r="B398" s="136"/>
      <c r="C398" s="136"/>
      <c r="D398" s="119">
        <f>Arkusz4!C3</f>
        <v>114</v>
      </c>
      <c r="E398" s="119"/>
      <c r="F398" s="119">
        <f>Arkusz4!D3</f>
        <v>84</v>
      </c>
      <c r="G398" s="119"/>
      <c r="H398" s="119">
        <f>Arkusz4!E3</f>
        <v>13</v>
      </c>
      <c r="I398" s="119"/>
      <c r="M398" s="135" t="str">
        <f>Arkusz5!B3</f>
        <v>NIEMCY</v>
      </c>
      <c r="N398" s="136"/>
      <c r="O398" s="136"/>
      <c r="P398" s="119">
        <f>Arkusz5!C3</f>
        <v>17</v>
      </c>
      <c r="Q398" s="119"/>
      <c r="R398" s="119">
        <f>Arkusz5!D3</f>
        <v>12</v>
      </c>
      <c r="S398" s="119"/>
      <c r="T398" s="119">
        <f>Arkusz5!E3</f>
        <v>6</v>
      </c>
      <c r="U398" s="206"/>
    </row>
    <row r="399" spans="1:25" x14ac:dyDescent="0.35">
      <c r="A399" s="120" t="str">
        <f>Arkusz4!B4</f>
        <v>BELGIA</v>
      </c>
      <c r="B399" s="121"/>
      <c r="C399" s="121"/>
      <c r="D399" s="122">
        <f>Arkusz4!C4</f>
        <v>30</v>
      </c>
      <c r="E399" s="122"/>
      <c r="F399" s="122">
        <f>Arkusz4!D4</f>
        <v>25</v>
      </c>
      <c r="G399" s="122"/>
      <c r="H399" s="122">
        <f>Arkusz4!E4</f>
        <v>5</v>
      </c>
      <c r="I399" s="122"/>
      <c r="M399" s="120" t="str">
        <f>Arkusz5!B4</f>
        <v>ŁOTWA</v>
      </c>
      <c r="N399" s="121"/>
      <c r="O399" s="121"/>
      <c r="P399" s="122">
        <f>Arkusz5!C4</f>
        <v>13</v>
      </c>
      <c r="Q399" s="122"/>
      <c r="R399" s="122">
        <f>Arkusz5!D4</f>
        <v>13</v>
      </c>
      <c r="S399" s="122"/>
      <c r="T399" s="122">
        <f>Arkusz5!E4</f>
        <v>15</v>
      </c>
      <c r="U399" s="205"/>
    </row>
    <row r="400" spans="1:25" x14ac:dyDescent="0.35">
      <c r="A400" s="135" t="str">
        <f>Arkusz4!B5</f>
        <v>NIDERLANDY</v>
      </c>
      <c r="B400" s="136"/>
      <c r="C400" s="136"/>
      <c r="D400" s="119">
        <f>Arkusz4!C5</f>
        <v>23</v>
      </c>
      <c r="E400" s="119"/>
      <c r="F400" s="119">
        <f>Arkusz4!D5</f>
        <v>23</v>
      </c>
      <c r="G400" s="119"/>
      <c r="H400" s="119">
        <f>Arkusz4!E5</f>
        <v>4</v>
      </c>
      <c r="I400" s="119"/>
      <c r="M400" s="135" t="str">
        <f>Arkusz5!B5</f>
        <v>AUSTRIA</v>
      </c>
      <c r="N400" s="136"/>
      <c r="O400" s="136"/>
      <c r="P400" s="119">
        <f>Arkusz5!C5</f>
        <v>11</v>
      </c>
      <c r="Q400" s="119"/>
      <c r="R400" s="119">
        <f>Arkusz5!D5</f>
        <v>8</v>
      </c>
      <c r="S400" s="119"/>
      <c r="T400" s="119">
        <f>Arkusz5!E5</f>
        <v>2</v>
      </c>
      <c r="U400" s="206"/>
    </row>
    <row r="401" spans="1:25" x14ac:dyDescent="0.35">
      <c r="A401" s="120" t="str">
        <f>Arkusz4!B6</f>
        <v>CHORWACJA</v>
      </c>
      <c r="B401" s="121"/>
      <c r="C401" s="121"/>
      <c r="D401" s="122">
        <f>Arkusz4!C6</f>
        <v>21</v>
      </c>
      <c r="E401" s="122"/>
      <c r="F401" s="122">
        <f>Arkusz4!D6</f>
        <v>1</v>
      </c>
      <c r="G401" s="122"/>
      <c r="H401" s="122">
        <f>Arkusz4!E6</f>
        <v>0</v>
      </c>
      <c r="I401" s="122"/>
      <c r="M401" s="120" t="str">
        <f>Arkusz5!B6</f>
        <v>HISZPANIA</v>
      </c>
      <c r="N401" s="121"/>
      <c r="O401" s="121"/>
      <c r="P401" s="122">
        <f>Arkusz5!C6</f>
        <v>11</v>
      </c>
      <c r="Q401" s="122"/>
      <c r="R401" s="122">
        <f>Arkusz5!D6</f>
        <v>11</v>
      </c>
      <c r="S401" s="122"/>
      <c r="T401" s="122">
        <f>Arkusz5!E6</f>
        <v>3</v>
      </c>
      <c r="U401" s="205"/>
    </row>
    <row r="402" spans="1:25" ht="15" thickBot="1" x14ac:dyDescent="0.4">
      <c r="A402" s="214" t="str">
        <f>Arkusz4!B7</f>
        <v>Pozostałe</v>
      </c>
      <c r="B402" s="215"/>
      <c r="C402" s="215"/>
      <c r="D402" s="130">
        <f>Arkusz4!C7</f>
        <v>136</v>
      </c>
      <c r="E402" s="130"/>
      <c r="F402" s="130">
        <f>Arkusz4!D7</f>
        <v>111</v>
      </c>
      <c r="G402" s="130"/>
      <c r="H402" s="130">
        <f>Arkusz4!E7</f>
        <v>42</v>
      </c>
      <c r="I402" s="130"/>
      <c r="M402" s="214" t="str">
        <f>Arkusz5!B7</f>
        <v>Pozostałe</v>
      </c>
      <c r="N402" s="215"/>
      <c r="O402" s="215"/>
      <c r="P402" s="130">
        <f>Arkusz5!C7</f>
        <v>45</v>
      </c>
      <c r="Q402" s="130"/>
      <c r="R402" s="130">
        <f>Arkusz5!D7</f>
        <v>47</v>
      </c>
      <c r="S402" s="130"/>
      <c r="T402" s="130">
        <f>Arkusz5!E7</f>
        <v>21</v>
      </c>
      <c r="U402" s="134"/>
    </row>
    <row r="403" spans="1:25" ht="15" thickBot="1" x14ac:dyDescent="0.4">
      <c r="A403" s="216" t="s">
        <v>69</v>
      </c>
      <c r="B403" s="217"/>
      <c r="C403" s="217"/>
      <c r="D403" s="210">
        <f>SUM(D397:E402)</f>
        <v>576</v>
      </c>
      <c r="E403" s="210"/>
      <c r="F403" s="210">
        <f>SUM(F397:G402)</f>
        <v>466</v>
      </c>
      <c r="G403" s="210"/>
      <c r="H403" s="210">
        <f>SUM(H397:I402)</f>
        <v>98</v>
      </c>
      <c r="I403" s="211"/>
      <c r="M403" s="216" t="s">
        <v>69</v>
      </c>
      <c r="N403" s="217"/>
      <c r="O403" s="217"/>
      <c r="P403" s="210">
        <f>SUM(P397:Q402)</f>
        <v>117</v>
      </c>
      <c r="Q403" s="210"/>
      <c r="R403" s="210">
        <f t="shared" ref="R403" si="11">SUM(R397:S402)</f>
        <v>103</v>
      </c>
      <c r="S403" s="210"/>
      <c r="T403" s="210">
        <f>SUM(T397:U402)</f>
        <v>47</v>
      </c>
      <c r="U403" s="211"/>
    </row>
    <row r="405" spans="1:25" x14ac:dyDescent="0.35">
      <c r="A405" s="131" t="s">
        <v>176</v>
      </c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</row>
    <row r="406" spans="1:25" x14ac:dyDescent="0.35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</row>
    <row r="407" spans="1:25" x14ac:dyDescent="0.35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</row>
    <row r="408" spans="1:25" x14ac:dyDescent="0.35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</row>
    <row r="409" spans="1:25" x14ac:dyDescent="0.35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</row>
    <row r="410" spans="1:25" x14ac:dyDescent="0.35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</row>
    <row r="411" spans="1:25" x14ac:dyDescent="0.35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</row>
    <row r="412" spans="1:25" s="54" customFormat="1" x14ac:dyDescent="0.35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</row>
    <row r="413" spans="1:25" s="54" customFormat="1" x14ac:dyDescent="0.35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</row>
    <row r="414" spans="1:25" s="54" customFormat="1" x14ac:dyDescent="0.35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</row>
    <row r="415" spans="1:25" s="54" customFormat="1" x14ac:dyDescent="0.35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</row>
    <row r="416" spans="1:25" s="54" customFormat="1" x14ac:dyDescent="0.35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</row>
    <row r="417" spans="1:26" s="54" customFormat="1" x14ac:dyDescent="0.35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</row>
    <row r="418" spans="1:26" s="54" customFormat="1" x14ac:dyDescent="0.35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</row>
    <row r="419" spans="1:26" s="54" customFormat="1" x14ac:dyDescent="0.35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</row>
    <row r="420" spans="1:26" s="54" customFormat="1" x14ac:dyDescent="0.35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</row>
    <row r="421" spans="1:26" s="54" customFormat="1" x14ac:dyDescent="0.35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</row>
    <row r="422" spans="1:26" s="54" customFormat="1" x14ac:dyDescent="0.35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</row>
    <row r="423" spans="1:26" s="54" customFormat="1" x14ac:dyDescent="0.35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</row>
    <row r="424" spans="1:26" x14ac:dyDescent="0.35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</row>
    <row r="426" spans="1:26" x14ac:dyDescent="0.35">
      <c r="A426" s="204" t="s">
        <v>68</v>
      </c>
      <c r="B426" s="204"/>
      <c r="C426" s="204"/>
      <c r="D426" s="204"/>
      <c r="E426" s="204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</row>
    <row r="427" spans="1:26" x14ac:dyDescent="0.3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</row>
    <row r="428" spans="1:26" x14ac:dyDescent="0.35">
      <c r="A428" s="133" t="s">
        <v>147</v>
      </c>
      <c r="B428" s="133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</row>
    <row r="429" spans="1:26" x14ac:dyDescent="0.3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</row>
    <row r="430" spans="1:26" ht="15" thickBot="1" x14ac:dyDescent="0.4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</row>
    <row r="431" spans="1:26" x14ac:dyDescent="0.35">
      <c r="C431" s="125" t="s">
        <v>0</v>
      </c>
      <c r="D431" s="126"/>
      <c r="E431" s="126"/>
      <c r="F431" s="126"/>
      <c r="G431" s="212" t="str">
        <f>CONCATENATE(Arkusz18!A2," - ",Arkusz18!B2," r.")</f>
        <v>01.04.2026 - 30.04.2026 r.</v>
      </c>
      <c r="H431" s="212"/>
      <c r="I431" s="212"/>
      <c r="J431" s="212"/>
      <c r="K431" s="212"/>
      <c r="L431" s="212"/>
      <c r="M431" s="212"/>
      <c r="N431" s="212"/>
      <c r="O431" s="212"/>
      <c r="P431" s="212"/>
      <c r="Q431" s="212"/>
      <c r="R431" s="212"/>
      <c r="S431" s="212"/>
      <c r="T431" s="212"/>
      <c r="U431" s="213"/>
    </row>
    <row r="432" spans="1:26" ht="73.5" customHeight="1" x14ac:dyDescent="0.35">
      <c r="C432" s="193"/>
      <c r="D432" s="194"/>
      <c r="E432" s="194"/>
      <c r="F432" s="194"/>
      <c r="G432" s="95" t="s">
        <v>60</v>
      </c>
      <c r="H432" s="96"/>
      <c r="I432" s="97"/>
      <c r="J432" s="95" t="s">
        <v>61</v>
      </c>
      <c r="K432" s="96"/>
      <c r="L432" s="97"/>
      <c r="M432" s="95" t="s">
        <v>62</v>
      </c>
      <c r="N432" s="96"/>
      <c r="O432" s="97"/>
      <c r="P432" s="95" t="s">
        <v>71</v>
      </c>
      <c r="Q432" s="96"/>
      <c r="R432" s="97"/>
      <c r="S432" s="95" t="s">
        <v>63</v>
      </c>
      <c r="T432" s="96"/>
      <c r="U432" s="209"/>
    </row>
    <row r="433" spans="3:21" x14ac:dyDescent="0.35">
      <c r="C433" s="187" t="str">
        <f>Arkusz6!B2</f>
        <v>UKRAINA</v>
      </c>
      <c r="D433" s="188"/>
      <c r="E433" s="188"/>
      <c r="F433" s="188"/>
      <c r="G433" s="110">
        <f>Arkusz6!C2</f>
        <v>0</v>
      </c>
      <c r="H433" s="110"/>
      <c r="I433" s="110"/>
      <c r="J433" s="110">
        <f>Arkusz6!D2</f>
        <v>12</v>
      </c>
      <c r="K433" s="110"/>
      <c r="L433" s="110"/>
      <c r="M433" s="110">
        <f>Arkusz6!E2</f>
        <v>0</v>
      </c>
      <c r="N433" s="110"/>
      <c r="O433" s="110"/>
      <c r="P433" s="110">
        <f>Arkusz6!F2</f>
        <v>249</v>
      </c>
      <c r="Q433" s="110"/>
      <c r="R433" s="110"/>
      <c r="S433" s="110">
        <f>Arkusz6!G2</f>
        <v>27</v>
      </c>
      <c r="T433" s="110"/>
      <c r="U433" s="110"/>
    </row>
    <row r="434" spans="3:21" x14ac:dyDescent="0.35">
      <c r="C434" s="137" t="str">
        <f>Arkusz6!B3</f>
        <v>BIAŁORUŚ</v>
      </c>
      <c r="D434" s="138"/>
      <c r="E434" s="138"/>
      <c r="F434" s="138"/>
      <c r="G434" s="106">
        <f>Arkusz6!C3</f>
        <v>115</v>
      </c>
      <c r="H434" s="106"/>
      <c r="I434" s="106"/>
      <c r="J434" s="106">
        <f>Arkusz6!D3</f>
        <v>12</v>
      </c>
      <c r="K434" s="106"/>
      <c r="L434" s="106"/>
      <c r="M434" s="106">
        <f>Arkusz6!E3</f>
        <v>0</v>
      </c>
      <c r="N434" s="106"/>
      <c r="O434" s="106"/>
      <c r="P434" s="106">
        <f>Arkusz6!F3</f>
        <v>5</v>
      </c>
      <c r="Q434" s="106"/>
      <c r="R434" s="106"/>
      <c r="S434" s="106">
        <f>Arkusz6!G3</f>
        <v>18</v>
      </c>
      <c r="T434" s="106"/>
      <c r="U434" s="106"/>
    </row>
    <row r="435" spans="3:21" x14ac:dyDescent="0.35">
      <c r="C435" s="187" t="str">
        <f>Arkusz6!B4</f>
        <v>ROSJA</v>
      </c>
      <c r="D435" s="188"/>
      <c r="E435" s="188"/>
      <c r="F435" s="188"/>
      <c r="G435" s="110">
        <f>Arkusz6!C4</f>
        <v>5</v>
      </c>
      <c r="H435" s="110"/>
      <c r="I435" s="110"/>
      <c r="J435" s="110">
        <f>Arkusz6!D4</f>
        <v>4</v>
      </c>
      <c r="K435" s="110"/>
      <c r="L435" s="110"/>
      <c r="M435" s="110">
        <f>Arkusz6!E4</f>
        <v>0</v>
      </c>
      <c r="N435" s="110"/>
      <c r="O435" s="110"/>
      <c r="P435" s="110">
        <f>Arkusz6!F4</f>
        <v>38</v>
      </c>
      <c r="Q435" s="110"/>
      <c r="R435" s="110"/>
      <c r="S435" s="110">
        <f>Arkusz6!G4</f>
        <v>9</v>
      </c>
      <c r="T435" s="110"/>
      <c r="U435" s="110"/>
    </row>
    <row r="436" spans="3:21" x14ac:dyDescent="0.35">
      <c r="C436" s="137" t="str">
        <f>Arkusz6!B5</f>
        <v>MOŁDOWA</v>
      </c>
      <c r="D436" s="138"/>
      <c r="E436" s="138"/>
      <c r="F436" s="138"/>
      <c r="G436" s="106">
        <f>Arkusz6!C5</f>
        <v>0</v>
      </c>
      <c r="H436" s="106"/>
      <c r="I436" s="106"/>
      <c r="J436" s="106">
        <f>Arkusz6!D5</f>
        <v>0</v>
      </c>
      <c r="K436" s="106"/>
      <c r="L436" s="106"/>
      <c r="M436" s="106">
        <f>Arkusz6!E5</f>
        <v>0</v>
      </c>
      <c r="N436" s="106"/>
      <c r="O436" s="106"/>
      <c r="P436" s="106">
        <f>Arkusz6!F5</f>
        <v>3</v>
      </c>
      <c r="Q436" s="106"/>
      <c r="R436" s="106"/>
      <c r="S436" s="106">
        <f>Arkusz6!G5</f>
        <v>14</v>
      </c>
      <c r="T436" s="106"/>
      <c r="U436" s="106"/>
    </row>
    <row r="437" spans="3:21" x14ac:dyDescent="0.35">
      <c r="C437" s="187" t="str">
        <f>Arkusz6!B6</f>
        <v>GWINEA</v>
      </c>
      <c r="D437" s="188"/>
      <c r="E437" s="188"/>
      <c r="F437" s="188"/>
      <c r="G437" s="110">
        <f>Arkusz6!C6</f>
        <v>2</v>
      </c>
      <c r="H437" s="110"/>
      <c r="I437" s="110"/>
      <c r="J437" s="110">
        <f>Arkusz6!D6</f>
        <v>0</v>
      </c>
      <c r="K437" s="110"/>
      <c r="L437" s="110"/>
      <c r="M437" s="110">
        <f>Arkusz6!E6</f>
        <v>0</v>
      </c>
      <c r="N437" s="110"/>
      <c r="O437" s="110"/>
      <c r="P437" s="110">
        <f>Arkusz6!F6</f>
        <v>2</v>
      </c>
      <c r="Q437" s="110"/>
      <c r="R437" s="110"/>
      <c r="S437" s="110">
        <f>Arkusz6!G6</f>
        <v>4</v>
      </c>
      <c r="T437" s="110"/>
      <c r="U437" s="110"/>
    </row>
    <row r="438" spans="3:21" ht="15" thickBot="1" x14ac:dyDescent="0.4">
      <c r="C438" s="207" t="str">
        <f>Arkusz6!B7</f>
        <v>Pozostałe</v>
      </c>
      <c r="D438" s="208"/>
      <c r="E438" s="208"/>
      <c r="F438" s="208"/>
      <c r="G438" s="109">
        <f>Arkusz6!C7</f>
        <v>3</v>
      </c>
      <c r="H438" s="109"/>
      <c r="I438" s="109"/>
      <c r="J438" s="109">
        <f>Arkusz6!D7</f>
        <v>8</v>
      </c>
      <c r="K438" s="109"/>
      <c r="L438" s="109"/>
      <c r="M438" s="109">
        <f>Arkusz6!E7</f>
        <v>0</v>
      </c>
      <c r="N438" s="109"/>
      <c r="O438" s="109"/>
      <c r="P438" s="109">
        <f>Arkusz6!F7</f>
        <v>54</v>
      </c>
      <c r="Q438" s="109"/>
      <c r="R438" s="109"/>
      <c r="S438" s="109">
        <f>Arkusz6!G7</f>
        <v>50</v>
      </c>
      <c r="T438" s="109"/>
      <c r="U438" s="109"/>
    </row>
    <row r="439" spans="3:21" ht="15" thickBot="1" x14ac:dyDescent="0.4">
      <c r="C439" s="191" t="s">
        <v>1</v>
      </c>
      <c r="D439" s="192"/>
      <c r="E439" s="192"/>
      <c r="F439" s="192"/>
      <c r="G439" s="93">
        <f>SUM(G433:I438)</f>
        <v>125</v>
      </c>
      <c r="H439" s="93"/>
      <c r="I439" s="93"/>
      <c r="J439" s="93">
        <f t="shared" ref="J439" si="12">SUM(J433:L438)</f>
        <v>36</v>
      </c>
      <c r="K439" s="93"/>
      <c r="L439" s="93"/>
      <c r="M439" s="93">
        <f t="shared" ref="M439" si="13">SUM(M433:O438)</f>
        <v>0</v>
      </c>
      <c r="N439" s="93"/>
      <c r="O439" s="93"/>
      <c r="P439" s="93">
        <f t="shared" ref="P439" si="14">SUM(P433:R438)</f>
        <v>351</v>
      </c>
      <c r="Q439" s="93"/>
      <c r="R439" s="93"/>
      <c r="S439" s="93">
        <f>SUM(S433:U438)</f>
        <v>122</v>
      </c>
      <c r="T439" s="93"/>
      <c r="U439" s="94"/>
    </row>
    <row r="442" spans="3:21" ht="15" thickBot="1" x14ac:dyDescent="0.4"/>
    <row r="443" spans="3:21" x14ac:dyDescent="0.35">
      <c r="C443" s="125" t="s">
        <v>0</v>
      </c>
      <c r="D443" s="126"/>
      <c r="E443" s="126"/>
      <c r="F443" s="126"/>
      <c r="G443" s="212" t="str">
        <f>CONCATENATE(Arkusz18!C2," - ",Arkusz18!B2," r.")</f>
        <v>01.01.2026 - 30.04.2026 r.</v>
      </c>
      <c r="H443" s="212"/>
      <c r="I443" s="212"/>
      <c r="J443" s="212"/>
      <c r="K443" s="212"/>
      <c r="L443" s="212"/>
      <c r="M443" s="212"/>
      <c r="N443" s="212"/>
      <c r="O443" s="212"/>
      <c r="P443" s="212"/>
      <c r="Q443" s="212"/>
      <c r="R443" s="212"/>
      <c r="S443" s="212"/>
      <c r="T443" s="212"/>
      <c r="U443" s="213"/>
    </row>
    <row r="444" spans="3:21" ht="71.25" customHeight="1" x14ac:dyDescent="0.35">
      <c r="C444" s="193"/>
      <c r="D444" s="194"/>
      <c r="E444" s="194"/>
      <c r="F444" s="194"/>
      <c r="G444" s="95" t="s">
        <v>60</v>
      </c>
      <c r="H444" s="96"/>
      <c r="I444" s="97"/>
      <c r="J444" s="95" t="s">
        <v>61</v>
      </c>
      <c r="K444" s="96"/>
      <c r="L444" s="97"/>
      <c r="M444" s="95" t="s">
        <v>62</v>
      </c>
      <c r="N444" s="96"/>
      <c r="O444" s="97"/>
      <c r="P444" s="95" t="s">
        <v>71</v>
      </c>
      <c r="Q444" s="96"/>
      <c r="R444" s="97"/>
      <c r="S444" s="95" t="s">
        <v>63</v>
      </c>
      <c r="T444" s="96"/>
      <c r="U444" s="209"/>
    </row>
    <row r="445" spans="3:21" x14ac:dyDescent="0.35">
      <c r="C445" s="187" t="str">
        <f>Arkusz7!B2</f>
        <v>UKRAINA</v>
      </c>
      <c r="D445" s="188"/>
      <c r="E445" s="188"/>
      <c r="F445" s="188"/>
      <c r="G445" s="110">
        <f>Arkusz7!C2</f>
        <v>1</v>
      </c>
      <c r="H445" s="110"/>
      <c r="I445" s="110"/>
      <c r="J445" s="110">
        <f>Arkusz7!D2</f>
        <v>66</v>
      </c>
      <c r="K445" s="110"/>
      <c r="L445" s="110"/>
      <c r="M445" s="110">
        <f>Arkusz7!E2</f>
        <v>0</v>
      </c>
      <c r="N445" s="110"/>
      <c r="O445" s="110"/>
      <c r="P445" s="110">
        <f>Arkusz7!F2</f>
        <v>1318</v>
      </c>
      <c r="Q445" s="110"/>
      <c r="R445" s="110"/>
      <c r="S445" s="110">
        <f>Arkusz7!G2</f>
        <v>229</v>
      </c>
      <c r="T445" s="110"/>
      <c r="U445" s="110"/>
    </row>
    <row r="446" spans="3:21" x14ac:dyDescent="0.35">
      <c r="C446" s="137" t="str">
        <f>Arkusz7!B3</f>
        <v>BIAŁORUŚ</v>
      </c>
      <c r="D446" s="138"/>
      <c r="E446" s="138"/>
      <c r="F446" s="138"/>
      <c r="G446" s="106">
        <f>Arkusz7!C3</f>
        <v>145</v>
      </c>
      <c r="H446" s="106"/>
      <c r="I446" s="106"/>
      <c r="J446" s="106">
        <f>Arkusz7!D3</f>
        <v>354</v>
      </c>
      <c r="K446" s="106"/>
      <c r="L446" s="106"/>
      <c r="M446" s="106">
        <f>Arkusz7!E3</f>
        <v>0</v>
      </c>
      <c r="N446" s="106"/>
      <c r="O446" s="106"/>
      <c r="P446" s="106">
        <f>Arkusz7!F3</f>
        <v>14</v>
      </c>
      <c r="Q446" s="106"/>
      <c r="R446" s="106"/>
      <c r="S446" s="106">
        <f>Arkusz7!G3</f>
        <v>79</v>
      </c>
      <c r="T446" s="106"/>
      <c r="U446" s="106"/>
    </row>
    <row r="447" spans="3:21" x14ac:dyDescent="0.35">
      <c r="C447" s="187" t="str">
        <f>Arkusz7!B4</f>
        <v>ROSJA</v>
      </c>
      <c r="D447" s="188"/>
      <c r="E447" s="188"/>
      <c r="F447" s="188"/>
      <c r="G447" s="110">
        <f>Arkusz7!C4</f>
        <v>6</v>
      </c>
      <c r="H447" s="110"/>
      <c r="I447" s="110"/>
      <c r="J447" s="110">
        <f>Arkusz7!D4</f>
        <v>5</v>
      </c>
      <c r="K447" s="110"/>
      <c r="L447" s="110"/>
      <c r="M447" s="110">
        <f>Arkusz7!E4</f>
        <v>0</v>
      </c>
      <c r="N447" s="110"/>
      <c r="O447" s="110"/>
      <c r="P447" s="110">
        <f>Arkusz7!F4</f>
        <v>127</v>
      </c>
      <c r="Q447" s="110"/>
      <c r="R447" s="110"/>
      <c r="S447" s="110">
        <f>Arkusz7!G4</f>
        <v>43</v>
      </c>
      <c r="T447" s="110"/>
      <c r="U447" s="110"/>
    </row>
    <row r="448" spans="3:21" x14ac:dyDescent="0.35">
      <c r="C448" s="137" t="str">
        <f>Arkusz7!B5</f>
        <v>AFGANISTAN</v>
      </c>
      <c r="D448" s="138"/>
      <c r="E448" s="138"/>
      <c r="F448" s="138"/>
      <c r="G448" s="106">
        <f>Arkusz7!C5</f>
        <v>3</v>
      </c>
      <c r="H448" s="106"/>
      <c r="I448" s="106"/>
      <c r="J448" s="106">
        <f>Arkusz7!D5</f>
        <v>0</v>
      </c>
      <c r="K448" s="106"/>
      <c r="L448" s="106"/>
      <c r="M448" s="106">
        <f>Arkusz7!E5</f>
        <v>0</v>
      </c>
      <c r="N448" s="106"/>
      <c r="O448" s="106"/>
      <c r="P448" s="106">
        <f>Arkusz7!F5</f>
        <v>41</v>
      </c>
      <c r="Q448" s="106"/>
      <c r="R448" s="106"/>
      <c r="S448" s="106">
        <f>Arkusz7!G5</f>
        <v>40</v>
      </c>
      <c r="T448" s="106"/>
      <c r="U448" s="106"/>
    </row>
    <row r="449" spans="1:28" x14ac:dyDescent="0.35">
      <c r="C449" s="187" t="str">
        <f>Arkusz7!B6</f>
        <v>SOMALIA</v>
      </c>
      <c r="D449" s="188"/>
      <c r="E449" s="188"/>
      <c r="F449" s="188"/>
      <c r="G449" s="110">
        <f>Arkusz7!C6</f>
        <v>0</v>
      </c>
      <c r="H449" s="110"/>
      <c r="I449" s="110"/>
      <c r="J449" s="110">
        <f>Arkusz7!D6</f>
        <v>3</v>
      </c>
      <c r="K449" s="110"/>
      <c r="L449" s="110"/>
      <c r="M449" s="110">
        <f>Arkusz7!E6</f>
        <v>0</v>
      </c>
      <c r="N449" s="110"/>
      <c r="O449" s="110"/>
      <c r="P449" s="110">
        <f>Arkusz7!F6</f>
        <v>0</v>
      </c>
      <c r="Q449" s="110"/>
      <c r="R449" s="110"/>
      <c r="S449" s="110">
        <f>Arkusz7!G6</f>
        <v>57</v>
      </c>
      <c r="T449" s="110"/>
      <c r="U449" s="110"/>
    </row>
    <row r="450" spans="1:28" ht="15" thickBot="1" x14ac:dyDescent="0.4">
      <c r="C450" s="207" t="str">
        <f>Arkusz7!B7</f>
        <v>Pozostałe</v>
      </c>
      <c r="D450" s="208"/>
      <c r="E450" s="208"/>
      <c r="F450" s="208"/>
      <c r="G450" s="109">
        <f>Arkusz7!C7</f>
        <v>26</v>
      </c>
      <c r="H450" s="109"/>
      <c r="I450" s="109"/>
      <c r="J450" s="109">
        <f>Arkusz7!D7</f>
        <v>33</v>
      </c>
      <c r="K450" s="109"/>
      <c r="L450" s="109"/>
      <c r="M450" s="109">
        <f>Arkusz7!E7</f>
        <v>0</v>
      </c>
      <c r="N450" s="109"/>
      <c r="O450" s="109"/>
      <c r="P450" s="109">
        <f>Arkusz7!F7</f>
        <v>184</v>
      </c>
      <c r="Q450" s="109"/>
      <c r="R450" s="109"/>
      <c r="S450" s="109">
        <f>Arkusz7!G7</f>
        <v>306</v>
      </c>
      <c r="T450" s="109"/>
      <c r="U450" s="109"/>
    </row>
    <row r="451" spans="1:28" ht="15" thickBot="1" x14ac:dyDescent="0.4">
      <c r="C451" s="191" t="s">
        <v>1</v>
      </c>
      <c r="D451" s="192"/>
      <c r="E451" s="192"/>
      <c r="F451" s="192"/>
      <c r="G451" s="93">
        <f>SUM(G445:I450)</f>
        <v>181</v>
      </c>
      <c r="H451" s="93"/>
      <c r="I451" s="93"/>
      <c r="J451" s="93">
        <f t="shared" ref="J451" si="15">SUM(J445:L450)</f>
        <v>461</v>
      </c>
      <c r="K451" s="93"/>
      <c r="L451" s="93"/>
      <c r="M451" s="93">
        <f t="shared" ref="M451" si="16">SUM(M445:O450)</f>
        <v>0</v>
      </c>
      <c r="N451" s="93"/>
      <c r="O451" s="93"/>
      <c r="P451" s="93">
        <f t="shared" ref="P451" si="17">SUM(P445:R450)</f>
        <v>1684</v>
      </c>
      <c r="Q451" s="93"/>
      <c r="R451" s="93"/>
      <c r="S451" s="93">
        <f>SUM(S445:U450)</f>
        <v>754</v>
      </c>
      <c r="T451" s="93"/>
      <c r="U451" s="94"/>
    </row>
    <row r="454" spans="1:28" x14ac:dyDescent="0.35">
      <c r="A454" s="131" t="s">
        <v>177</v>
      </c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</row>
    <row r="455" spans="1:28" x14ac:dyDescent="0.35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AB455" s="2"/>
    </row>
    <row r="456" spans="1:28" x14ac:dyDescent="0.35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AB456" s="2"/>
    </row>
    <row r="457" spans="1:28" x14ac:dyDescent="0.35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AB457" s="2"/>
    </row>
    <row r="458" spans="1:28" x14ac:dyDescent="0.35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AB458" s="2"/>
    </row>
    <row r="459" spans="1:28" x14ac:dyDescent="0.35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AB459" s="2"/>
    </row>
    <row r="460" spans="1:28" x14ac:dyDescent="0.35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AB460" s="2"/>
    </row>
    <row r="461" spans="1:28" x14ac:dyDescent="0.35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AB461" s="2"/>
    </row>
    <row r="462" spans="1:28" x14ac:dyDescent="0.35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AB462" s="2"/>
    </row>
    <row r="463" spans="1:28" x14ac:dyDescent="0.35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AB463" s="2"/>
    </row>
    <row r="464" spans="1:28" s="54" customFormat="1" x14ac:dyDescent="0.35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AB464" s="2"/>
    </row>
    <row r="465" spans="1:28" s="54" customFormat="1" x14ac:dyDescent="0.35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AB465" s="2"/>
    </row>
    <row r="466" spans="1:28" s="54" customFormat="1" x14ac:dyDescent="0.35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AB466" s="2"/>
    </row>
    <row r="467" spans="1:28" s="54" customFormat="1" x14ac:dyDescent="0.35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AB467" s="2"/>
    </row>
    <row r="468" spans="1:28" s="54" customFormat="1" x14ac:dyDescent="0.35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AB468" s="2"/>
    </row>
    <row r="469" spans="1:28" s="54" customFormat="1" x14ac:dyDescent="0.35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AB469" s="2"/>
    </row>
    <row r="470" spans="1:28" s="54" customFormat="1" x14ac:dyDescent="0.35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AB470" s="2"/>
    </row>
    <row r="471" spans="1:28" s="54" customFormat="1" x14ac:dyDescent="0.35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AB471" s="2"/>
    </row>
    <row r="472" spans="1:28" s="54" customFormat="1" x14ac:dyDescent="0.35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AB472" s="2"/>
    </row>
    <row r="473" spans="1:28" s="54" customFormat="1" x14ac:dyDescent="0.35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AB473" s="2"/>
    </row>
    <row r="474" spans="1:28" s="54" customFormat="1" x14ac:dyDescent="0.35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AB474" s="2"/>
    </row>
    <row r="475" spans="1:28" s="54" customFormat="1" x14ac:dyDescent="0.35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AB475" s="2"/>
    </row>
    <row r="476" spans="1:28" s="54" customFormat="1" x14ac:dyDescent="0.35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AB476" s="2"/>
    </row>
    <row r="477" spans="1:28" s="54" customFormat="1" x14ac:dyDescent="0.35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AB477" s="2"/>
    </row>
    <row r="478" spans="1:28" s="54" customFormat="1" x14ac:dyDescent="0.35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AB478" s="2"/>
    </row>
    <row r="479" spans="1:28" s="54" customFormat="1" x14ac:dyDescent="0.35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AB479" s="2"/>
    </row>
    <row r="480" spans="1:28" s="54" customFormat="1" x14ac:dyDescent="0.35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AB480" s="2"/>
    </row>
    <row r="481" spans="1:28" s="54" customFormat="1" x14ac:dyDescent="0.35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AB481" s="2"/>
    </row>
    <row r="482" spans="1:28" s="54" customFormat="1" x14ac:dyDescent="0.35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AB482" s="2"/>
    </row>
    <row r="483" spans="1:28" s="54" customFormat="1" x14ac:dyDescent="0.35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AB483" s="2"/>
    </row>
    <row r="484" spans="1:28" s="54" customFormat="1" x14ac:dyDescent="0.35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AB484" s="2"/>
    </row>
    <row r="485" spans="1:28" s="54" customFormat="1" x14ac:dyDescent="0.35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AB485" s="2"/>
    </row>
    <row r="486" spans="1:28" x14ac:dyDescent="0.35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AB486" s="2"/>
    </row>
    <row r="487" spans="1:28" x14ac:dyDescent="0.35">
      <c r="AB487" s="2"/>
    </row>
    <row r="488" spans="1:28" x14ac:dyDescent="0.35">
      <c r="AB488" s="2"/>
    </row>
    <row r="489" spans="1:28" x14ac:dyDescent="0.35">
      <c r="AB489" s="2"/>
    </row>
    <row r="490" spans="1:28" x14ac:dyDescent="0.35">
      <c r="A490" s="190" t="s">
        <v>148</v>
      </c>
      <c r="B490" s="190"/>
      <c r="C490" s="190"/>
      <c r="D490" s="190"/>
      <c r="E490" s="190"/>
      <c r="F490" s="190"/>
      <c r="G490" s="190"/>
      <c r="H490" s="190"/>
      <c r="I490" s="190"/>
      <c r="J490" s="190"/>
      <c r="K490" s="190"/>
      <c r="L490" s="190"/>
      <c r="M490" s="190"/>
      <c r="N490" s="190"/>
      <c r="O490" s="190"/>
      <c r="P490" s="190"/>
      <c r="Q490" s="190"/>
      <c r="R490" s="190"/>
      <c r="S490" s="190"/>
      <c r="T490" s="190"/>
      <c r="U490" s="190"/>
      <c r="V490" s="190"/>
      <c r="W490" s="190"/>
      <c r="X490" s="190"/>
      <c r="Y490" s="190"/>
      <c r="AB490" s="2"/>
    </row>
    <row r="491" spans="1:28" x14ac:dyDescent="0.35">
      <c r="A491" s="190"/>
      <c r="B491" s="190"/>
      <c r="C491" s="190"/>
      <c r="D491" s="190"/>
      <c r="E491" s="190"/>
      <c r="F491" s="190"/>
      <c r="G491" s="190"/>
      <c r="H491" s="190"/>
      <c r="I491" s="190"/>
      <c r="J491" s="190"/>
      <c r="K491" s="190"/>
      <c r="L491" s="190"/>
      <c r="M491" s="190"/>
      <c r="N491" s="190"/>
      <c r="O491" s="190"/>
      <c r="P491" s="190"/>
      <c r="Q491" s="190"/>
      <c r="R491" s="190"/>
      <c r="S491" s="190"/>
      <c r="T491" s="190"/>
      <c r="U491" s="190"/>
      <c r="V491" s="190"/>
      <c r="W491" s="190"/>
      <c r="X491" s="190"/>
      <c r="Y491" s="190"/>
      <c r="AB491" s="2"/>
    </row>
    <row r="492" spans="1:28" x14ac:dyDescent="0.3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AB492" s="2"/>
    </row>
    <row r="493" spans="1:28" ht="15" thickBot="1" x14ac:dyDescent="0.4">
      <c r="AB493" s="2"/>
    </row>
    <row r="494" spans="1:28" ht="30" customHeight="1" x14ac:dyDescent="0.35">
      <c r="B494" s="125" t="s">
        <v>9</v>
      </c>
      <c r="C494" s="126"/>
      <c r="D494" s="126"/>
      <c r="E494" s="126"/>
      <c r="F494" s="126"/>
      <c r="G494" s="126"/>
      <c r="H494" s="126"/>
      <c r="I494" s="126"/>
      <c r="J494" s="254" t="str">
        <f>Arkusz8!C6</f>
        <v>27.03.2026 - 02.04.2026</v>
      </c>
      <c r="K494" s="254"/>
      <c r="L494" s="254"/>
      <c r="M494" s="254" t="str">
        <f>Arkusz8!C10</f>
        <v>03.04.2026 - 09.04.2026</v>
      </c>
      <c r="N494" s="254"/>
      <c r="O494" s="254"/>
      <c r="P494" s="254" t="str">
        <f>Arkusz8!C9</f>
        <v>10.04.2026 - 16.04.2026</v>
      </c>
      <c r="Q494" s="254"/>
      <c r="R494" s="254"/>
      <c r="S494" s="254" t="str">
        <f>Arkusz8!C8</f>
        <v>17.04.2026 - 23.04.2026</v>
      </c>
      <c r="T494" s="254"/>
      <c r="U494" s="254"/>
      <c r="V494" s="254" t="str">
        <f>Arkusz8!C7</f>
        <v>24.04.2026 - 30.04.2026</v>
      </c>
      <c r="W494" s="254"/>
      <c r="X494" s="255"/>
      <c r="AB494" s="2"/>
    </row>
    <row r="495" spans="1:28" x14ac:dyDescent="0.35">
      <c r="B495" s="123" t="s">
        <v>29</v>
      </c>
      <c r="C495" s="124"/>
      <c r="D495" s="124"/>
      <c r="E495" s="124"/>
      <c r="F495" s="124"/>
      <c r="G495" s="124"/>
      <c r="H495" s="124"/>
      <c r="I495" s="124"/>
      <c r="J495" s="189">
        <f>Arkusz8!A6</f>
        <v>738</v>
      </c>
      <c r="K495" s="189"/>
      <c r="L495" s="189"/>
      <c r="M495" s="189">
        <f>Arkusz8!A5</f>
        <v>743</v>
      </c>
      <c r="N495" s="189"/>
      <c r="O495" s="189"/>
      <c r="P495" s="189">
        <f>Arkusz8!A4</f>
        <v>736</v>
      </c>
      <c r="Q495" s="189"/>
      <c r="R495" s="189"/>
      <c r="S495" s="189">
        <f>Arkusz8!A3</f>
        <v>752</v>
      </c>
      <c r="T495" s="189"/>
      <c r="U495" s="189"/>
      <c r="V495" s="189">
        <f>Arkusz8!A2</f>
        <v>747</v>
      </c>
      <c r="W495" s="189"/>
      <c r="X495" s="189"/>
      <c r="AB495" s="2"/>
    </row>
    <row r="496" spans="1:28" x14ac:dyDescent="0.35">
      <c r="B496" s="185" t="s">
        <v>5</v>
      </c>
      <c r="C496" s="186"/>
      <c r="D496" s="186"/>
      <c r="E496" s="186"/>
      <c r="F496" s="186"/>
      <c r="G496" s="186"/>
      <c r="H496" s="186"/>
      <c r="I496" s="186"/>
      <c r="J496" s="110">
        <f>Arkusz8!A11</f>
        <v>6127</v>
      </c>
      <c r="K496" s="110"/>
      <c r="L496" s="110"/>
      <c r="M496" s="110">
        <f>Arkusz8!A10</f>
        <v>6129</v>
      </c>
      <c r="N496" s="110"/>
      <c r="O496" s="110"/>
      <c r="P496" s="110">
        <f>Arkusz8!A9</f>
        <v>6089</v>
      </c>
      <c r="Q496" s="110"/>
      <c r="R496" s="110"/>
      <c r="S496" s="110">
        <f>Arkusz8!A8</f>
        <v>6080</v>
      </c>
      <c r="T496" s="110"/>
      <c r="U496" s="110"/>
      <c r="V496" s="110">
        <f>Arkusz8!A7</f>
        <v>6058</v>
      </c>
      <c r="W496" s="110"/>
      <c r="X496" s="110"/>
      <c r="AB496" s="2"/>
    </row>
    <row r="497" spans="2:24" x14ac:dyDescent="0.35">
      <c r="B497" s="123" t="s">
        <v>6</v>
      </c>
      <c r="C497" s="124"/>
      <c r="D497" s="124"/>
      <c r="E497" s="124"/>
      <c r="F497" s="124"/>
      <c r="G497" s="124"/>
      <c r="H497" s="124"/>
      <c r="I497" s="124"/>
      <c r="J497" s="189">
        <f>Arkusz8!A16</f>
        <v>77</v>
      </c>
      <c r="K497" s="189"/>
      <c r="L497" s="189"/>
      <c r="M497" s="189">
        <f>Arkusz8!A15</f>
        <v>92</v>
      </c>
      <c r="N497" s="189"/>
      <c r="O497" s="189"/>
      <c r="P497" s="189">
        <f>Arkusz8!A14</f>
        <v>117</v>
      </c>
      <c r="Q497" s="189"/>
      <c r="R497" s="189"/>
      <c r="S497" s="189">
        <f>Arkusz8!A13</f>
        <v>70</v>
      </c>
      <c r="T497" s="189"/>
      <c r="U497" s="189"/>
      <c r="V497" s="189">
        <f>Arkusz8!A12</f>
        <v>96</v>
      </c>
      <c r="W497" s="189"/>
      <c r="X497" s="189"/>
    </row>
    <row r="498" spans="2:24" x14ac:dyDescent="0.35">
      <c r="B498" s="248" t="s">
        <v>7</v>
      </c>
      <c r="C498" s="249"/>
      <c r="D498" s="249"/>
      <c r="E498" s="249"/>
      <c r="F498" s="249"/>
      <c r="G498" s="249"/>
      <c r="H498" s="249"/>
      <c r="I498" s="249"/>
      <c r="J498" s="110">
        <f>Arkusz8!A21</f>
        <v>67</v>
      </c>
      <c r="K498" s="110"/>
      <c r="L498" s="110"/>
      <c r="M498" s="110">
        <f>Arkusz8!A20</f>
        <v>83</v>
      </c>
      <c r="N498" s="110"/>
      <c r="O498" s="110"/>
      <c r="P498" s="110">
        <f>Arkusz8!A19</f>
        <v>76</v>
      </c>
      <c r="Q498" s="110"/>
      <c r="R498" s="110"/>
      <c r="S498" s="110">
        <f>Arkusz8!A18</f>
        <v>79</v>
      </c>
      <c r="T498" s="110"/>
      <c r="U498" s="110"/>
      <c r="V498" s="110">
        <f>Arkusz8!A17</f>
        <v>67</v>
      </c>
      <c r="W498" s="110"/>
      <c r="X498" s="110"/>
    </row>
    <row r="499" spans="2:24" ht="15" thickBot="1" x14ac:dyDescent="0.4">
      <c r="B499" s="273" t="s">
        <v>92</v>
      </c>
      <c r="C499" s="274"/>
      <c r="D499" s="274"/>
      <c r="E499" s="274"/>
      <c r="F499" s="274"/>
      <c r="G499" s="274"/>
      <c r="H499" s="274"/>
      <c r="I499" s="274"/>
      <c r="J499" s="253">
        <f>Arkusz8!A26</f>
        <v>0</v>
      </c>
      <c r="K499" s="253"/>
      <c r="L499" s="253"/>
      <c r="M499" s="253">
        <f>Arkusz8!A25</f>
        <v>0</v>
      </c>
      <c r="N499" s="253"/>
      <c r="O499" s="253"/>
      <c r="P499" s="253">
        <f>Arkusz8!A24</f>
        <v>0</v>
      </c>
      <c r="Q499" s="253"/>
      <c r="R499" s="253"/>
      <c r="S499" s="253">
        <f>Arkusz8!A23</f>
        <v>1</v>
      </c>
      <c r="T499" s="253"/>
      <c r="U499" s="253"/>
      <c r="V499" s="253">
        <f>Arkusz8!A22</f>
        <v>1</v>
      </c>
      <c r="W499" s="253"/>
      <c r="X499" s="253"/>
    </row>
    <row r="500" spans="2:24" ht="15" thickBot="1" x14ac:dyDescent="0.4">
      <c r="B500" s="257" t="s">
        <v>93</v>
      </c>
      <c r="C500" s="258"/>
      <c r="D500" s="258"/>
      <c r="E500" s="258"/>
      <c r="F500" s="258"/>
      <c r="G500" s="258"/>
      <c r="H500" s="258"/>
      <c r="I500" s="258"/>
      <c r="J500" s="256">
        <f>SUM(J495,J496,J499)</f>
        <v>6865</v>
      </c>
      <c r="K500" s="256"/>
      <c r="L500" s="256"/>
      <c r="M500" s="256">
        <f>SUM(M495,M496,M499)</f>
        <v>6872</v>
      </c>
      <c r="N500" s="256"/>
      <c r="O500" s="256"/>
      <c r="P500" s="256">
        <f>SUM(P495,P496,P499)</f>
        <v>6825</v>
      </c>
      <c r="Q500" s="256"/>
      <c r="R500" s="256"/>
      <c r="S500" s="256">
        <f>SUM(S495,S496,S499)</f>
        <v>6833</v>
      </c>
      <c r="T500" s="256"/>
      <c r="U500" s="256"/>
      <c r="V500" s="256">
        <f>SUM(V495,V496,V499)</f>
        <v>6806</v>
      </c>
      <c r="W500" s="256"/>
      <c r="X500" s="272"/>
    </row>
    <row r="501" spans="2:24" x14ac:dyDescent="0.35">
      <c r="B501" s="22"/>
      <c r="C501" s="22"/>
      <c r="D501" s="22"/>
      <c r="E501" s="22"/>
      <c r="F501" s="22"/>
      <c r="G501" s="22"/>
      <c r="H501" s="22"/>
      <c r="I501" s="22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</row>
    <row r="502" spans="2:24" x14ac:dyDescent="0.35">
      <c r="B502" s="22"/>
      <c r="C502" s="22"/>
      <c r="D502" s="22"/>
      <c r="E502" s="22"/>
      <c r="F502" s="22"/>
      <c r="G502" s="22"/>
      <c r="H502" s="22"/>
      <c r="I502" s="22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</row>
    <row r="503" spans="2:24" x14ac:dyDescent="0.35">
      <c r="B503" s="22"/>
      <c r="C503" s="22"/>
      <c r="D503" s="22"/>
      <c r="E503" s="22"/>
      <c r="F503" s="22"/>
      <c r="G503" s="22"/>
      <c r="H503" s="22"/>
      <c r="I503" s="22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</row>
    <row r="504" spans="2:24" x14ac:dyDescent="0.35">
      <c r="B504" s="22"/>
      <c r="C504" s="22"/>
      <c r="D504" s="22"/>
      <c r="E504" s="22"/>
      <c r="F504" s="22"/>
      <c r="G504" s="22"/>
      <c r="H504" s="22"/>
      <c r="I504" s="22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</row>
    <row r="505" spans="2:24" x14ac:dyDescent="0.35">
      <c r="B505" s="22"/>
      <c r="C505" s="22"/>
      <c r="D505" s="22"/>
      <c r="E505" s="22"/>
      <c r="F505" s="22"/>
      <c r="G505" s="22"/>
      <c r="H505" s="22"/>
      <c r="I505" s="22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</row>
    <row r="506" spans="2:24" x14ac:dyDescent="0.35">
      <c r="B506" s="22"/>
      <c r="C506" s="22"/>
      <c r="D506" s="22"/>
      <c r="E506" s="22"/>
      <c r="F506" s="22"/>
      <c r="G506" s="22"/>
      <c r="H506" s="22"/>
      <c r="I506" s="22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</row>
    <row r="521" spans="1:25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5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5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5" x14ac:dyDescent="0.3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</row>
    <row r="525" spans="1:25" x14ac:dyDescent="0.35">
      <c r="A525" s="131" t="s">
        <v>178</v>
      </c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</row>
    <row r="526" spans="1:25" x14ac:dyDescent="0.35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</row>
    <row r="527" spans="1:25" x14ac:dyDescent="0.35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</row>
    <row r="528" spans="1:25" x14ac:dyDescent="0.35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</row>
    <row r="529" spans="1:25" x14ac:dyDescent="0.35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</row>
    <row r="530" spans="1:25" x14ac:dyDescent="0.35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</row>
    <row r="531" spans="1:25" x14ac:dyDescent="0.35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</row>
    <row r="532" spans="1:25" x14ac:dyDescent="0.35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</row>
    <row r="533" spans="1:25" x14ac:dyDescent="0.35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</row>
    <row r="534" spans="1:25" x14ac:dyDescent="0.35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</row>
    <row r="535" spans="1:25" s="54" customFormat="1" x14ac:dyDescent="0.35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</row>
    <row r="536" spans="1:25" s="54" customFormat="1" x14ac:dyDescent="0.35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</row>
    <row r="537" spans="1:25" s="54" customFormat="1" x14ac:dyDescent="0.35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</row>
    <row r="538" spans="1:25" s="54" customFormat="1" x14ac:dyDescent="0.35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</row>
    <row r="539" spans="1:25" s="54" customFormat="1" x14ac:dyDescent="0.35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</row>
    <row r="540" spans="1:25" x14ac:dyDescent="0.35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</row>
    <row r="543" spans="1:25" x14ac:dyDescent="0.35">
      <c r="A543" s="40" t="s">
        <v>48</v>
      </c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R543" s="41"/>
      <c r="S543" s="41"/>
      <c r="T543" s="41"/>
    </row>
    <row r="544" spans="1:25" x14ac:dyDescent="0.35">
      <c r="P544" s="42"/>
      <c r="Q544" s="42"/>
      <c r="R544" s="41"/>
      <c r="S544" s="41"/>
      <c r="T544" s="41"/>
      <c r="U544" s="42"/>
    </row>
    <row r="545" spans="1:25" x14ac:dyDescent="0.35"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5" x14ac:dyDescent="0.35">
      <c r="A546" s="131" t="s">
        <v>179</v>
      </c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</row>
    <row r="547" spans="1:25" x14ac:dyDescent="0.35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</row>
    <row r="548" spans="1:25" x14ac:dyDescent="0.35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</row>
    <row r="549" spans="1:25" x14ac:dyDescent="0.35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</row>
    <row r="550" spans="1:25" x14ac:dyDescent="0.35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</row>
    <row r="551" spans="1:25" x14ac:dyDescent="0.35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</row>
    <row r="552" spans="1:25" x14ac:dyDescent="0.35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</row>
    <row r="553" spans="1:25" x14ac:dyDescent="0.35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</row>
    <row r="554" spans="1:25" x14ac:dyDescent="0.35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</row>
    <row r="555" spans="1:25" x14ac:dyDescent="0.35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</row>
    <row r="556" spans="1:25" x14ac:dyDescent="0.35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</row>
    <row r="557" spans="1:25" x14ac:dyDescent="0.35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</row>
    <row r="558" spans="1:25" x14ac:dyDescent="0.35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</row>
    <row r="559" spans="1:25" x14ac:dyDescent="0.35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</row>
    <row r="560" spans="1:25" s="54" customFormat="1" x14ac:dyDescent="0.35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</row>
    <row r="561" spans="1:25" s="54" customFormat="1" x14ac:dyDescent="0.35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</row>
    <row r="562" spans="1:25" s="54" customFormat="1" x14ac:dyDescent="0.35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</row>
    <row r="563" spans="1:25" s="54" customFormat="1" x14ac:dyDescent="0.35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</row>
    <row r="564" spans="1:25" s="54" customFormat="1" x14ac:dyDescent="0.35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</row>
    <row r="565" spans="1:25" s="54" customFormat="1" x14ac:dyDescent="0.35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</row>
    <row r="566" spans="1:25" s="54" customFormat="1" x14ac:dyDescent="0.35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</row>
    <row r="567" spans="1:25" s="54" customFormat="1" x14ac:dyDescent="0.35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</row>
    <row r="568" spans="1:25" s="54" customFormat="1" x14ac:dyDescent="0.35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</row>
    <row r="569" spans="1:25" x14ac:dyDescent="0.35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</row>
    <row r="570" spans="1:25" x14ac:dyDescent="0.3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</row>
    <row r="571" spans="1:25" x14ac:dyDescent="0.3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</row>
    <row r="572" spans="1:25" x14ac:dyDescent="0.35">
      <c r="P572" s="44"/>
      <c r="Q572" s="44"/>
      <c r="R572" s="43"/>
      <c r="S572" s="43"/>
      <c r="T572" s="43"/>
      <c r="U572" s="44"/>
    </row>
    <row r="573" spans="1:25" x14ac:dyDescent="0.35">
      <c r="M573" s="45"/>
      <c r="N573" s="45"/>
      <c r="R573" s="43"/>
      <c r="S573" s="43"/>
      <c r="T573" s="43"/>
    </row>
    <row r="574" spans="1:25" x14ac:dyDescent="0.35">
      <c r="R574" s="43"/>
      <c r="S574" s="43"/>
      <c r="T574" s="43"/>
    </row>
    <row r="575" spans="1:25" x14ac:dyDescent="0.35">
      <c r="D575" s="7"/>
      <c r="E575" s="7"/>
      <c r="P575" s="45"/>
      <c r="Q575" s="45"/>
      <c r="R575" s="43"/>
      <c r="S575" s="43"/>
      <c r="T575" s="43"/>
      <c r="U575" s="45"/>
    </row>
    <row r="576" spans="1:25" x14ac:dyDescent="0.35">
      <c r="A576" s="46"/>
      <c r="B576" s="46"/>
      <c r="C576" s="46"/>
      <c r="D576" s="47"/>
      <c r="E576" s="47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U576" s="45"/>
    </row>
    <row r="577" spans="1:24" ht="17.25" customHeight="1" x14ac:dyDescent="0.35">
      <c r="A577" s="269"/>
      <c r="B577" s="269"/>
      <c r="C577" s="269"/>
      <c r="D577" s="47"/>
      <c r="E577" s="47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3"/>
      <c r="Q577" s="43"/>
      <c r="R577" s="48"/>
      <c r="U577" s="43"/>
    </row>
    <row r="578" spans="1:24" x14ac:dyDescent="0.35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</row>
    <row r="579" spans="1:24" x14ac:dyDescent="0.35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U579" s="43"/>
    </row>
    <row r="580" spans="1:24" x14ac:dyDescent="0.35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U580" s="43"/>
    </row>
  </sheetData>
  <sheetProtection formatCells="0" insertColumns="0" insertRows="0" deleteColumns="0" deleteRows="0"/>
  <mergeCells count="626">
    <mergeCell ref="A454:Y486"/>
    <mergeCell ref="A525:Y540"/>
    <mergeCell ref="A91:Y114"/>
    <mergeCell ref="A167:Y179"/>
    <mergeCell ref="C137:K137"/>
    <mergeCell ref="L125:M125"/>
    <mergeCell ref="L126:M126"/>
    <mergeCell ref="V122:W122"/>
    <mergeCell ref="L122:M122"/>
    <mergeCell ref="L123:M123"/>
    <mergeCell ref="A119:U120"/>
    <mergeCell ref="V131:W131"/>
    <mergeCell ref="V132:W132"/>
    <mergeCell ref="V133:W133"/>
    <mergeCell ref="V134:W134"/>
    <mergeCell ref="C136:K136"/>
    <mergeCell ref="Q164:S164"/>
    <mergeCell ref="K191:L191"/>
    <mergeCell ref="K190:L190"/>
    <mergeCell ref="C135:K135"/>
    <mergeCell ref="V138:W138"/>
    <mergeCell ref="V135:W135"/>
    <mergeCell ref="A197:Y205"/>
    <mergeCell ref="G195:J195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30:W130"/>
    <mergeCell ref="V123:W123"/>
    <mergeCell ref="V124:W124"/>
    <mergeCell ref="V125:W125"/>
    <mergeCell ref="V126:W126"/>
    <mergeCell ref="V127:W127"/>
    <mergeCell ref="V128:W128"/>
    <mergeCell ref="V129:W129"/>
    <mergeCell ref="L130:M130"/>
    <mergeCell ref="L124:M124"/>
    <mergeCell ref="K27:L27"/>
    <mergeCell ref="M27:N27"/>
    <mergeCell ref="O27:P27"/>
    <mergeCell ref="Q27:R27"/>
    <mergeCell ref="G27:J27"/>
    <mergeCell ref="L127:M127"/>
    <mergeCell ref="L128:M128"/>
    <mergeCell ref="L129:M129"/>
    <mergeCell ref="K195:L195"/>
    <mergeCell ref="G192:J192"/>
    <mergeCell ref="V136:W136"/>
    <mergeCell ref="V137:W137"/>
    <mergeCell ref="P259:R259"/>
    <mergeCell ref="D263:F264"/>
    <mergeCell ref="G264:I264"/>
    <mergeCell ref="J264:L264"/>
    <mergeCell ref="H210:J210"/>
    <mergeCell ref="G194:J194"/>
    <mergeCell ref="D214:G214"/>
    <mergeCell ref="K214:M214"/>
    <mergeCell ref="H213:J213"/>
    <mergeCell ref="H214:J214"/>
    <mergeCell ref="D254:F255"/>
    <mergeCell ref="G254:R254"/>
    <mergeCell ref="G255:I255"/>
    <mergeCell ref="J255:L255"/>
    <mergeCell ref="M255:O255"/>
    <mergeCell ref="P255:R255"/>
    <mergeCell ref="D213:G213"/>
    <mergeCell ref="K213:M213"/>
    <mergeCell ref="A233:Y248"/>
    <mergeCell ref="G184:J184"/>
    <mergeCell ref="K186:L186"/>
    <mergeCell ref="K183:L183"/>
    <mergeCell ref="C138:K138"/>
    <mergeCell ref="L164:M164"/>
    <mergeCell ref="Q165:S165"/>
    <mergeCell ref="G191:J191"/>
    <mergeCell ref="G190:J190"/>
    <mergeCell ref="G188:J188"/>
    <mergeCell ref="G187:J187"/>
    <mergeCell ref="G186:J186"/>
    <mergeCell ref="G185:J185"/>
    <mergeCell ref="A577:C577"/>
    <mergeCell ref="D267:F267"/>
    <mergeCell ref="G267:I267"/>
    <mergeCell ref="J267:L267"/>
    <mergeCell ref="D258:F258"/>
    <mergeCell ref="G258:I258"/>
    <mergeCell ref="J258:L258"/>
    <mergeCell ref="A271:Y283"/>
    <mergeCell ref="A546:Y569"/>
    <mergeCell ref="V500:X500"/>
    <mergeCell ref="P500:R500"/>
    <mergeCell ref="J496:L496"/>
    <mergeCell ref="M496:O496"/>
    <mergeCell ref="J438:L438"/>
    <mergeCell ref="M438:O438"/>
    <mergeCell ref="C450:F450"/>
    <mergeCell ref="G450:I450"/>
    <mergeCell ref="G451:I451"/>
    <mergeCell ref="C439:F439"/>
    <mergeCell ref="C443:F444"/>
    <mergeCell ref="P494:R494"/>
    <mergeCell ref="B499:I499"/>
    <mergeCell ref="M258:O258"/>
    <mergeCell ref="P258:R258"/>
    <mergeCell ref="K328:L328"/>
    <mergeCell ref="I332:J332"/>
    <mergeCell ref="K332:L332"/>
    <mergeCell ref="M332:N332"/>
    <mergeCell ref="O332:P332"/>
    <mergeCell ref="Q330:R330"/>
    <mergeCell ref="M326:N326"/>
    <mergeCell ref="G328:H328"/>
    <mergeCell ref="G329:H329"/>
    <mergeCell ref="G331:H331"/>
    <mergeCell ref="Q327:R327"/>
    <mergeCell ref="O328:P328"/>
    <mergeCell ref="Q328:R328"/>
    <mergeCell ref="O329:P329"/>
    <mergeCell ref="Q329:R329"/>
    <mergeCell ref="O331:P331"/>
    <mergeCell ref="Q331:R331"/>
    <mergeCell ref="O327:P327"/>
    <mergeCell ref="M329:N329"/>
    <mergeCell ref="O300:P300"/>
    <mergeCell ref="Q300:R300"/>
    <mergeCell ref="I299:J299"/>
    <mergeCell ref="M299:N299"/>
    <mergeCell ref="O299:P299"/>
    <mergeCell ref="Q299:R299"/>
    <mergeCell ref="L131:M131"/>
    <mergeCell ref="L132:M132"/>
    <mergeCell ref="L133:M133"/>
    <mergeCell ref="L134:M134"/>
    <mergeCell ref="L135:M135"/>
    <mergeCell ref="L136:M136"/>
    <mergeCell ref="L137:M137"/>
    <mergeCell ref="K192:L192"/>
    <mergeCell ref="G193:J193"/>
    <mergeCell ref="K193:L193"/>
    <mergeCell ref="A181:U181"/>
    <mergeCell ref="K184:L184"/>
    <mergeCell ref="K185:L185"/>
    <mergeCell ref="D164:K164"/>
    <mergeCell ref="K188:L188"/>
    <mergeCell ref="K187:L187"/>
    <mergeCell ref="L138:M138"/>
    <mergeCell ref="C298:F298"/>
    <mergeCell ref="J500:L500"/>
    <mergeCell ref="M500:O500"/>
    <mergeCell ref="S500:U500"/>
    <mergeCell ref="B500:I500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99:O499"/>
    <mergeCell ref="P499:R499"/>
    <mergeCell ref="J494:L494"/>
    <mergeCell ref="V496:X496"/>
    <mergeCell ref="J497:L497"/>
    <mergeCell ref="S497:U497"/>
    <mergeCell ref="V499:X499"/>
    <mergeCell ref="J498:L498"/>
    <mergeCell ref="M498:O498"/>
    <mergeCell ref="P498:R498"/>
    <mergeCell ref="S498:U498"/>
    <mergeCell ref="M494:O494"/>
    <mergeCell ref="P496:R496"/>
    <mergeCell ref="M497:O497"/>
    <mergeCell ref="P497:R497"/>
    <mergeCell ref="V497:X497"/>
    <mergeCell ref="V494:X494"/>
    <mergeCell ref="J495:L495"/>
    <mergeCell ref="S494:U494"/>
    <mergeCell ref="V495:X495"/>
    <mergeCell ref="S499:U499"/>
    <mergeCell ref="J499:L499"/>
    <mergeCell ref="U327:V327"/>
    <mergeCell ref="S328:T328"/>
    <mergeCell ref="U328:V328"/>
    <mergeCell ref="U330:V330"/>
    <mergeCell ref="S330:T330"/>
    <mergeCell ref="U329:V329"/>
    <mergeCell ref="S329:T329"/>
    <mergeCell ref="V498:X498"/>
    <mergeCell ref="B498:I498"/>
    <mergeCell ref="S447:U447"/>
    <mergeCell ref="S495:U495"/>
    <mergeCell ref="U331:V331"/>
    <mergeCell ref="S331:T331"/>
    <mergeCell ref="Q332:R332"/>
    <mergeCell ref="G332:H332"/>
    <mergeCell ref="M394:U394"/>
    <mergeCell ref="T395:U396"/>
    <mergeCell ref="P395:Q396"/>
    <mergeCell ref="R395:S396"/>
    <mergeCell ref="D397:E397"/>
    <mergeCell ref="F397:G397"/>
    <mergeCell ref="H395:I396"/>
    <mergeCell ref="H397:I397"/>
    <mergeCell ref="G327:H327"/>
    <mergeCell ref="O324:R324"/>
    <mergeCell ref="O326:P326"/>
    <mergeCell ref="Q326:R326"/>
    <mergeCell ref="K331:L331"/>
    <mergeCell ref="A288:U288"/>
    <mergeCell ref="M331:N331"/>
    <mergeCell ref="G323:V323"/>
    <mergeCell ref="S324:V324"/>
    <mergeCell ref="S325:T325"/>
    <mergeCell ref="U325:V325"/>
    <mergeCell ref="K292:N292"/>
    <mergeCell ref="M325:N325"/>
    <mergeCell ref="U300:V300"/>
    <mergeCell ref="S300:T300"/>
    <mergeCell ref="D312:E312"/>
    <mergeCell ref="G300:H300"/>
    <mergeCell ref="M300:N300"/>
    <mergeCell ref="G330:H330"/>
    <mergeCell ref="I330:J330"/>
    <mergeCell ref="I326:J326"/>
    <mergeCell ref="I328:J328"/>
    <mergeCell ref="U299:V299"/>
    <mergeCell ref="S299:T299"/>
    <mergeCell ref="G299:H299"/>
    <mergeCell ref="C323:F325"/>
    <mergeCell ref="I294:J294"/>
    <mergeCell ref="K297:L297"/>
    <mergeCell ref="A390:U390"/>
    <mergeCell ref="G324:J324"/>
    <mergeCell ref="K324:N324"/>
    <mergeCell ref="I331:J331"/>
    <mergeCell ref="K325:L325"/>
    <mergeCell ref="K326:L326"/>
    <mergeCell ref="K327:L327"/>
    <mergeCell ref="K329:L329"/>
    <mergeCell ref="I325:J325"/>
    <mergeCell ref="I327:J327"/>
    <mergeCell ref="S326:T326"/>
    <mergeCell ref="U326:V326"/>
    <mergeCell ref="I329:J329"/>
    <mergeCell ref="G325:H325"/>
    <mergeCell ref="G326:H326"/>
    <mergeCell ref="K330:L330"/>
    <mergeCell ref="S332:T332"/>
    <mergeCell ref="S327:T327"/>
    <mergeCell ref="A359:Y385"/>
    <mergeCell ref="M327:N327"/>
    <mergeCell ref="M328:N328"/>
    <mergeCell ref="O325:P325"/>
    <mergeCell ref="Q325:R325"/>
    <mergeCell ref="M395:O396"/>
    <mergeCell ref="D403:E403"/>
    <mergeCell ref="F403:G403"/>
    <mergeCell ref="H403:I403"/>
    <mergeCell ref="M403:O403"/>
    <mergeCell ref="A395:C396"/>
    <mergeCell ref="G298:H298"/>
    <mergeCell ref="I298:J298"/>
    <mergeCell ref="K298:L298"/>
    <mergeCell ref="H398:I398"/>
    <mergeCell ref="H399:I399"/>
    <mergeCell ref="H400:I400"/>
    <mergeCell ref="H401:I401"/>
    <mergeCell ref="H402:I402"/>
    <mergeCell ref="A394:I394"/>
    <mergeCell ref="D400:E400"/>
    <mergeCell ref="D398:E398"/>
    <mergeCell ref="F398:G398"/>
    <mergeCell ref="D401:E401"/>
    <mergeCell ref="F401:G401"/>
    <mergeCell ref="F399:G399"/>
    <mergeCell ref="D402:E402"/>
    <mergeCell ref="F402:G402"/>
    <mergeCell ref="D399:E399"/>
    <mergeCell ref="G183:J183"/>
    <mergeCell ref="O26:P26"/>
    <mergeCell ref="Q26:R26"/>
    <mergeCell ref="K26:L26"/>
    <mergeCell ref="A18:U20"/>
    <mergeCell ref="G58:J58"/>
    <mergeCell ref="K58:L58"/>
    <mergeCell ref="G88:N88"/>
    <mergeCell ref="G189:J189"/>
    <mergeCell ref="K189:L189"/>
    <mergeCell ref="G87:N87"/>
    <mergeCell ref="O87:P87"/>
    <mergeCell ref="C122:K122"/>
    <mergeCell ref="C123:K123"/>
    <mergeCell ref="C124:K124"/>
    <mergeCell ref="C125:K125"/>
    <mergeCell ref="C126:K126"/>
    <mergeCell ref="C127:K127"/>
    <mergeCell ref="N164:P164"/>
    <mergeCell ref="L165:M165"/>
    <mergeCell ref="N165:P165"/>
    <mergeCell ref="D165:K165"/>
    <mergeCell ref="C446:F446"/>
    <mergeCell ref="M401:O401"/>
    <mergeCell ref="M400:O400"/>
    <mergeCell ref="A402:C402"/>
    <mergeCell ref="A401:C401"/>
    <mergeCell ref="A400:C400"/>
    <mergeCell ref="A403:C403"/>
    <mergeCell ref="G433:I433"/>
    <mergeCell ref="G437:I437"/>
    <mergeCell ref="J434:L434"/>
    <mergeCell ref="M435:O435"/>
    <mergeCell ref="G439:I439"/>
    <mergeCell ref="J439:L439"/>
    <mergeCell ref="M439:O439"/>
    <mergeCell ref="G436:I436"/>
    <mergeCell ref="M402:O402"/>
    <mergeCell ref="C445:F445"/>
    <mergeCell ref="G443:U443"/>
    <mergeCell ref="G444:I444"/>
    <mergeCell ref="J444:L444"/>
    <mergeCell ref="M444:O444"/>
    <mergeCell ref="J435:L435"/>
    <mergeCell ref="C436:F436"/>
    <mergeCell ref="S444:U444"/>
    <mergeCell ref="T398:U398"/>
    <mergeCell ref="S432:U432"/>
    <mergeCell ref="S435:U435"/>
    <mergeCell ref="S439:U439"/>
    <mergeCell ref="J433:L433"/>
    <mergeCell ref="S438:U438"/>
    <mergeCell ref="P435:R435"/>
    <mergeCell ref="P401:Q401"/>
    <mergeCell ref="P397:Q397"/>
    <mergeCell ref="M397:O397"/>
    <mergeCell ref="T397:U397"/>
    <mergeCell ref="P403:Q403"/>
    <mergeCell ref="R403:S403"/>
    <mergeCell ref="T403:U403"/>
    <mergeCell ref="R397:S397"/>
    <mergeCell ref="G431:U431"/>
    <mergeCell ref="M433:O433"/>
    <mergeCell ref="P433:R433"/>
    <mergeCell ref="S433:U433"/>
    <mergeCell ref="G432:I432"/>
    <mergeCell ref="P400:Q400"/>
    <mergeCell ref="R400:S400"/>
    <mergeCell ref="M432:O432"/>
    <mergeCell ref="P439:R439"/>
    <mergeCell ref="P434:R434"/>
    <mergeCell ref="M445:O445"/>
    <mergeCell ref="J445:L445"/>
    <mergeCell ref="S445:U445"/>
    <mergeCell ref="C435:F435"/>
    <mergeCell ref="G435:I435"/>
    <mergeCell ref="P444:R444"/>
    <mergeCell ref="C437:F437"/>
    <mergeCell ref="C438:F438"/>
    <mergeCell ref="G438:I438"/>
    <mergeCell ref="G434:I434"/>
    <mergeCell ref="M436:O436"/>
    <mergeCell ref="M434:O434"/>
    <mergeCell ref="J437:L437"/>
    <mergeCell ref="M437:O437"/>
    <mergeCell ref="P445:R445"/>
    <mergeCell ref="P438:R438"/>
    <mergeCell ref="P437:R437"/>
    <mergeCell ref="P436:R436"/>
    <mergeCell ref="G445:I445"/>
    <mergeCell ref="C433:F433"/>
    <mergeCell ref="F400:G400"/>
    <mergeCell ref="A397:C397"/>
    <mergeCell ref="C431:F432"/>
    <mergeCell ref="D395:E396"/>
    <mergeCell ref="K299:L299"/>
    <mergeCell ref="D347:E347"/>
    <mergeCell ref="F395:G396"/>
    <mergeCell ref="A398:C398"/>
    <mergeCell ref="K300:L300"/>
    <mergeCell ref="C326:F326"/>
    <mergeCell ref="C327:F327"/>
    <mergeCell ref="C328:F328"/>
    <mergeCell ref="C329:F329"/>
    <mergeCell ref="C330:F330"/>
    <mergeCell ref="C331:F331"/>
    <mergeCell ref="C332:F332"/>
    <mergeCell ref="A334:Z334"/>
    <mergeCell ref="A426:Z426"/>
    <mergeCell ref="R399:S399"/>
    <mergeCell ref="T399:U399"/>
    <mergeCell ref="T400:U400"/>
    <mergeCell ref="T401:U401"/>
    <mergeCell ref="J432:L432"/>
    <mergeCell ref="M447:O447"/>
    <mergeCell ref="P447:R447"/>
    <mergeCell ref="B496:I496"/>
    <mergeCell ref="B497:I497"/>
    <mergeCell ref="C449:F449"/>
    <mergeCell ref="G449:I449"/>
    <mergeCell ref="J449:L449"/>
    <mergeCell ref="M495:O495"/>
    <mergeCell ref="P495:R495"/>
    <mergeCell ref="A490:Y491"/>
    <mergeCell ref="J451:L451"/>
    <mergeCell ref="J450:L450"/>
    <mergeCell ref="P448:R448"/>
    <mergeCell ref="G448:I448"/>
    <mergeCell ref="J448:L448"/>
    <mergeCell ref="M448:O448"/>
    <mergeCell ref="C451:F451"/>
    <mergeCell ref="C447:F447"/>
    <mergeCell ref="S449:U449"/>
    <mergeCell ref="S450:U450"/>
    <mergeCell ref="S496:U496"/>
    <mergeCell ref="C448:F448"/>
    <mergeCell ref="P451:R451"/>
    <mergeCell ref="M450:O450"/>
    <mergeCell ref="C300:F300"/>
    <mergeCell ref="C297:F297"/>
    <mergeCell ref="C299:F299"/>
    <mergeCell ref="K194:L194"/>
    <mergeCell ref="C128:K128"/>
    <mergeCell ref="C129:K129"/>
    <mergeCell ref="C130:K130"/>
    <mergeCell ref="C131:K131"/>
    <mergeCell ref="C132:K132"/>
    <mergeCell ref="C133:K133"/>
    <mergeCell ref="C134:K134"/>
    <mergeCell ref="I300:J300"/>
    <mergeCell ref="G293:H293"/>
    <mergeCell ref="I293:J293"/>
    <mergeCell ref="K293:L293"/>
    <mergeCell ref="D210:G210"/>
    <mergeCell ref="K210:M210"/>
    <mergeCell ref="D211:G211"/>
    <mergeCell ref="K211:M211"/>
    <mergeCell ref="D212:G212"/>
    <mergeCell ref="K212:M212"/>
    <mergeCell ref="H212:J212"/>
    <mergeCell ref="H211:J211"/>
    <mergeCell ref="D256:F256"/>
    <mergeCell ref="C291:F293"/>
    <mergeCell ref="C294:F294"/>
    <mergeCell ref="O292:R292"/>
    <mergeCell ref="M293:N293"/>
    <mergeCell ref="O293:P293"/>
    <mergeCell ref="Q293:R293"/>
    <mergeCell ref="P264:R264"/>
    <mergeCell ref="P268:R268"/>
    <mergeCell ref="D266:F266"/>
    <mergeCell ref="G266:I266"/>
    <mergeCell ref="J266:L266"/>
    <mergeCell ref="M268:O268"/>
    <mergeCell ref="M266:O266"/>
    <mergeCell ref="M267:O267"/>
    <mergeCell ref="P266:R266"/>
    <mergeCell ref="P267:R267"/>
    <mergeCell ref="D268:F268"/>
    <mergeCell ref="G294:H294"/>
    <mergeCell ref="P256:R256"/>
    <mergeCell ref="G256:I256"/>
    <mergeCell ref="J256:L256"/>
    <mergeCell ref="M256:O256"/>
    <mergeCell ref="G268:I268"/>
    <mergeCell ref="U297:V297"/>
    <mergeCell ref="S297:T297"/>
    <mergeCell ref="Q297:R297"/>
    <mergeCell ref="O297:P297"/>
    <mergeCell ref="M297:N297"/>
    <mergeCell ref="U295:V295"/>
    <mergeCell ref="S295:T295"/>
    <mergeCell ref="Q295:R295"/>
    <mergeCell ref="O295:P295"/>
    <mergeCell ref="M295:N295"/>
    <mergeCell ref="K295:L295"/>
    <mergeCell ref="I295:J295"/>
    <mergeCell ref="G295:H295"/>
    <mergeCell ref="U294:V294"/>
    <mergeCell ref="S294:T294"/>
    <mergeCell ref="Q294:R294"/>
    <mergeCell ref="O294:P294"/>
    <mergeCell ref="M294:N294"/>
    <mergeCell ref="K294:L294"/>
    <mergeCell ref="D257:F257"/>
    <mergeCell ref="G257:I257"/>
    <mergeCell ref="J257:L257"/>
    <mergeCell ref="M257:O257"/>
    <mergeCell ref="P257:R257"/>
    <mergeCell ref="C295:F295"/>
    <mergeCell ref="C296:F296"/>
    <mergeCell ref="J268:L268"/>
    <mergeCell ref="G263:R263"/>
    <mergeCell ref="D265:F265"/>
    <mergeCell ref="G265:I265"/>
    <mergeCell ref="J265:L265"/>
    <mergeCell ref="M265:O265"/>
    <mergeCell ref="P265:R265"/>
    <mergeCell ref="M264:O264"/>
    <mergeCell ref="D259:F259"/>
    <mergeCell ref="G259:I259"/>
    <mergeCell ref="J259:L259"/>
    <mergeCell ref="M259:O259"/>
    <mergeCell ref="K296:L296"/>
    <mergeCell ref="I296:J296"/>
    <mergeCell ref="G296:H296"/>
    <mergeCell ref="G292:J292"/>
    <mergeCell ref="G291:V291"/>
    <mergeCell ref="B495:I495"/>
    <mergeCell ref="B494:I494"/>
    <mergeCell ref="O330:P330"/>
    <mergeCell ref="M330:N330"/>
    <mergeCell ref="U332:V332"/>
    <mergeCell ref="S437:U437"/>
    <mergeCell ref="S434:U434"/>
    <mergeCell ref="R401:S401"/>
    <mergeCell ref="P402:Q402"/>
    <mergeCell ref="R402:S402"/>
    <mergeCell ref="A405:Y424"/>
    <mergeCell ref="S436:U436"/>
    <mergeCell ref="A399:C399"/>
    <mergeCell ref="A428:U428"/>
    <mergeCell ref="T402:U402"/>
    <mergeCell ref="M398:O398"/>
    <mergeCell ref="P398:Q398"/>
    <mergeCell ref="C434:F434"/>
    <mergeCell ref="J436:L436"/>
    <mergeCell ref="G447:I447"/>
    <mergeCell ref="J447:L447"/>
    <mergeCell ref="J446:L446"/>
    <mergeCell ref="M446:O446"/>
    <mergeCell ref="P449:R449"/>
    <mergeCell ref="I297:J297"/>
    <mergeCell ref="G297:H297"/>
    <mergeCell ref="P446:R446"/>
    <mergeCell ref="S446:U446"/>
    <mergeCell ref="S448:U448"/>
    <mergeCell ref="P450:R450"/>
    <mergeCell ref="M449:O449"/>
    <mergeCell ref="M58:N58"/>
    <mergeCell ref="O58:P58"/>
    <mergeCell ref="Q58:R58"/>
    <mergeCell ref="U293:V293"/>
    <mergeCell ref="S293:T293"/>
    <mergeCell ref="S292:V292"/>
    <mergeCell ref="U296:V296"/>
    <mergeCell ref="S296:T296"/>
    <mergeCell ref="Q296:R296"/>
    <mergeCell ref="O296:P296"/>
    <mergeCell ref="M296:N296"/>
    <mergeCell ref="R398:S398"/>
    <mergeCell ref="M399:O399"/>
    <mergeCell ref="P399:Q399"/>
    <mergeCell ref="U298:V298"/>
    <mergeCell ref="S298:T298"/>
    <mergeCell ref="Q298:R298"/>
    <mergeCell ref="O298:P298"/>
    <mergeCell ref="M298:N298"/>
    <mergeCell ref="S451:U451"/>
    <mergeCell ref="P432:R432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451:O451"/>
    <mergeCell ref="O57:P57"/>
    <mergeCell ref="Q57:R57"/>
    <mergeCell ref="G46:N47"/>
    <mergeCell ref="O46:P47"/>
    <mergeCell ref="G446:I446"/>
    <mergeCell ref="A578:X578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21:V121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640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2</v>
      </c>
      <c r="B9" t="s">
        <v>51</v>
      </c>
      <c r="C9" t="s">
        <v>89</v>
      </c>
      <c r="D9">
        <v>4</v>
      </c>
    </row>
    <row r="10" spans="1:4" x14ac:dyDescent="0.35">
      <c r="A10">
        <v>118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122</v>
      </c>
      <c r="C2">
        <v>0</v>
      </c>
      <c r="D2">
        <v>12</v>
      </c>
      <c r="E2">
        <v>0</v>
      </c>
      <c r="F2">
        <v>249</v>
      </c>
      <c r="G2">
        <v>27</v>
      </c>
    </row>
    <row r="3" spans="1:7" x14ac:dyDescent="0.35">
      <c r="A3">
        <v>2</v>
      </c>
      <c r="B3" t="s">
        <v>152</v>
      </c>
      <c r="C3">
        <v>115</v>
      </c>
      <c r="D3">
        <v>12</v>
      </c>
      <c r="E3">
        <v>0</v>
      </c>
      <c r="F3">
        <v>5</v>
      </c>
      <c r="G3">
        <v>18</v>
      </c>
    </row>
    <row r="4" spans="1:7" x14ac:dyDescent="0.35">
      <c r="A4">
        <v>3</v>
      </c>
      <c r="B4" t="s">
        <v>123</v>
      </c>
      <c r="C4">
        <v>5</v>
      </c>
      <c r="D4">
        <v>4</v>
      </c>
      <c r="E4">
        <v>0</v>
      </c>
      <c r="F4">
        <v>38</v>
      </c>
      <c r="G4">
        <v>9</v>
      </c>
    </row>
    <row r="5" spans="1:7" x14ac:dyDescent="0.35">
      <c r="A5">
        <v>4</v>
      </c>
      <c r="B5" t="s">
        <v>154</v>
      </c>
      <c r="C5">
        <v>0</v>
      </c>
      <c r="D5">
        <v>0</v>
      </c>
      <c r="E5">
        <v>0</v>
      </c>
      <c r="F5">
        <v>3</v>
      </c>
      <c r="G5">
        <v>14</v>
      </c>
    </row>
    <row r="6" spans="1:7" x14ac:dyDescent="0.35">
      <c r="A6">
        <v>5</v>
      </c>
      <c r="B6" t="s">
        <v>159</v>
      </c>
      <c r="C6">
        <v>2</v>
      </c>
      <c r="D6">
        <v>0</v>
      </c>
      <c r="E6">
        <v>0</v>
      </c>
      <c r="F6">
        <v>2</v>
      </c>
      <c r="G6">
        <v>4</v>
      </c>
    </row>
    <row r="7" spans="1:7" x14ac:dyDescent="0.35">
      <c r="A7">
        <v>6</v>
      </c>
      <c r="B7" t="s">
        <v>102</v>
      </c>
      <c r="C7">
        <v>3</v>
      </c>
      <c r="D7">
        <v>8</v>
      </c>
      <c r="E7">
        <v>0</v>
      </c>
      <c r="F7">
        <v>54</v>
      </c>
      <c r="G7">
        <v>50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122</v>
      </c>
      <c r="C2">
        <v>1</v>
      </c>
      <c r="D2">
        <v>66</v>
      </c>
      <c r="E2">
        <v>0</v>
      </c>
      <c r="F2">
        <v>1318</v>
      </c>
      <c r="G2">
        <v>229</v>
      </c>
    </row>
    <row r="3" spans="1:7" x14ac:dyDescent="0.35">
      <c r="A3">
        <v>2</v>
      </c>
      <c r="B3" t="s">
        <v>152</v>
      </c>
      <c r="C3">
        <v>145</v>
      </c>
      <c r="D3">
        <v>354</v>
      </c>
      <c r="E3">
        <v>0</v>
      </c>
      <c r="F3">
        <v>14</v>
      </c>
      <c r="G3">
        <v>79</v>
      </c>
    </row>
    <row r="4" spans="1:7" x14ac:dyDescent="0.35">
      <c r="A4">
        <v>3</v>
      </c>
      <c r="B4" t="s">
        <v>123</v>
      </c>
      <c r="C4">
        <v>6</v>
      </c>
      <c r="D4">
        <v>5</v>
      </c>
      <c r="E4">
        <v>0</v>
      </c>
      <c r="F4">
        <v>127</v>
      </c>
      <c r="G4">
        <v>43</v>
      </c>
    </row>
    <row r="5" spans="1:7" x14ac:dyDescent="0.35">
      <c r="A5">
        <v>4</v>
      </c>
      <c r="B5" t="s">
        <v>160</v>
      </c>
      <c r="C5">
        <v>3</v>
      </c>
      <c r="D5">
        <v>0</v>
      </c>
      <c r="E5">
        <v>0</v>
      </c>
      <c r="F5">
        <v>41</v>
      </c>
      <c r="G5">
        <v>40</v>
      </c>
    </row>
    <row r="6" spans="1:7" x14ac:dyDescent="0.35">
      <c r="A6">
        <v>5</v>
      </c>
      <c r="B6" t="s">
        <v>161</v>
      </c>
      <c r="C6">
        <v>0</v>
      </c>
      <c r="D6">
        <v>3</v>
      </c>
      <c r="E6">
        <v>0</v>
      </c>
      <c r="F6">
        <v>0</v>
      </c>
      <c r="G6">
        <v>57</v>
      </c>
    </row>
    <row r="7" spans="1:7" x14ac:dyDescent="0.35">
      <c r="A7">
        <v>6</v>
      </c>
      <c r="B7" t="s">
        <v>102</v>
      </c>
      <c r="C7">
        <v>26</v>
      </c>
      <c r="D7">
        <v>33</v>
      </c>
      <c r="E7">
        <v>0</v>
      </c>
      <c r="F7">
        <v>184</v>
      </c>
      <c r="G7">
        <v>306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7.26953125" bestFit="1" customWidth="1"/>
    <col min="2" max="2" width="26.7265625" bestFit="1" customWidth="1"/>
    <col min="3" max="3" width="21.179687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747</v>
      </c>
      <c r="B2" t="s">
        <v>108</v>
      </c>
      <c r="C2" t="s">
        <v>162</v>
      </c>
    </row>
    <row r="3" spans="1:3" x14ac:dyDescent="0.35">
      <c r="A3">
        <v>752</v>
      </c>
      <c r="B3" t="s">
        <v>108</v>
      </c>
      <c r="C3" t="s">
        <v>163</v>
      </c>
    </row>
    <row r="4" spans="1:3" x14ac:dyDescent="0.35">
      <c r="A4">
        <v>736</v>
      </c>
      <c r="B4" t="s">
        <v>108</v>
      </c>
      <c r="C4" t="s">
        <v>164</v>
      </c>
    </row>
    <row r="5" spans="1:3" x14ac:dyDescent="0.35">
      <c r="A5">
        <v>743</v>
      </c>
      <c r="B5" t="s">
        <v>108</v>
      </c>
      <c r="C5" t="s">
        <v>165</v>
      </c>
    </row>
    <row r="6" spans="1:3" x14ac:dyDescent="0.35">
      <c r="A6">
        <v>738</v>
      </c>
      <c r="B6" t="s">
        <v>108</v>
      </c>
      <c r="C6" t="s">
        <v>166</v>
      </c>
    </row>
    <row r="7" spans="1:3" x14ac:dyDescent="0.35">
      <c r="A7">
        <v>6058</v>
      </c>
      <c r="B7" t="s">
        <v>5</v>
      </c>
      <c r="C7" t="s">
        <v>162</v>
      </c>
    </row>
    <row r="8" spans="1:3" x14ac:dyDescent="0.35">
      <c r="A8">
        <v>6080</v>
      </c>
      <c r="B8" t="s">
        <v>5</v>
      </c>
      <c r="C8" t="s">
        <v>163</v>
      </c>
    </row>
    <row r="9" spans="1:3" x14ac:dyDescent="0.35">
      <c r="A9">
        <v>6089</v>
      </c>
      <c r="B9" t="s">
        <v>5</v>
      </c>
      <c r="C9" t="s">
        <v>164</v>
      </c>
    </row>
    <row r="10" spans="1:3" x14ac:dyDescent="0.35">
      <c r="A10">
        <v>6129</v>
      </c>
      <c r="B10" t="s">
        <v>5</v>
      </c>
      <c r="C10" t="s">
        <v>165</v>
      </c>
    </row>
    <row r="11" spans="1:3" x14ac:dyDescent="0.35">
      <c r="A11">
        <v>6127</v>
      </c>
      <c r="B11" t="s">
        <v>5</v>
      </c>
      <c r="C11" t="s">
        <v>166</v>
      </c>
    </row>
    <row r="12" spans="1:3" x14ac:dyDescent="0.35">
      <c r="A12">
        <v>96</v>
      </c>
      <c r="B12" t="s">
        <v>6</v>
      </c>
      <c r="C12" t="s">
        <v>162</v>
      </c>
    </row>
    <row r="13" spans="1:3" x14ac:dyDescent="0.35">
      <c r="A13">
        <v>70</v>
      </c>
      <c r="B13" t="s">
        <v>6</v>
      </c>
      <c r="C13" t="s">
        <v>163</v>
      </c>
    </row>
    <row r="14" spans="1:3" x14ac:dyDescent="0.35">
      <c r="A14">
        <v>117</v>
      </c>
      <c r="B14" t="s">
        <v>6</v>
      </c>
      <c r="C14" t="s">
        <v>164</v>
      </c>
    </row>
    <row r="15" spans="1:3" x14ac:dyDescent="0.35">
      <c r="A15">
        <v>92</v>
      </c>
      <c r="B15" t="s">
        <v>6</v>
      </c>
      <c r="C15" t="s">
        <v>165</v>
      </c>
    </row>
    <row r="16" spans="1:3" x14ac:dyDescent="0.35">
      <c r="A16">
        <v>77</v>
      </c>
      <c r="B16" t="s">
        <v>6</v>
      </c>
      <c r="C16" t="s">
        <v>166</v>
      </c>
    </row>
    <row r="17" spans="1:3" x14ac:dyDescent="0.35">
      <c r="A17">
        <v>67</v>
      </c>
      <c r="B17" t="s">
        <v>7</v>
      </c>
      <c r="C17" t="s">
        <v>162</v>
      </c>
    </row>
    <row r="18" spans="1:3" x14ac:dyDescent="0.35">
      <c r="A18">
        <v>79</v>
      </c>
      <c r="B18" t="s">
        <v>7</v>
      </c>
      <c r="C18" t="s">
        <v>163</v>
      </c>
    </row>
    <row r="19" spans="1:3" x14ac:dyDescent="0.35">
      <c r="A19">
        <v>76</v>
      </c>
      <c r="B19" t="s">
        <v>7</v>
      </c>
      <c r="C19" t="s">
        <v>164</v>
      </c>
    </row>
    <row r="20" spans="1:3" x14ac:dyDescent="0.35">
      <c r="A20">
        <v>83</v>
      </c>
      <c r="B20" t="s">
        <v>7</v>
      </c>
      <c r="C20" t="s">
        <v>165</v>
      </c>
    </row>
    <row r="21" spans="1:3" x14ac:dyDescent="0.35">
      <c r="A21" s="2">
        <v>67</v>
      </c>
      <c r="B21" s="2" t="s">
        <v>7</v>
      </c>
      <c r="C21" s="2" t="s">
        <v>166</v>
      </c>
    </row>
    <row r="22" spans="1:3" x14ac:dyDescent="0.35">
      <c r="A22" s="2">
        <v>1</v>
      </c>
      <c r="B22" s="2" t="s">
        <v>133</v>
      </c>
      <c r="C22" s="2" t="s">
        <v>162</v>
      </c>
    </row>
    <row r="23" spans="1:3" x14ac:dyDescent="0.35">
      <c r="A23" s="2">
        <v>1</v>
      </c>
      <c r="B23" s="2" t="s">
        <v>133</v>
      </c>
      <c r="C23" s="2" t="s">
        <v>163</v>
      </c>
    </row>
    <row r="24" spans="1:3" x14ac:dyDescent="0.35">
      <c r="A24" s="2">
        <v>0</v>
      </c>
      <c r="B24" s="2" t="s">
        <v>133</v>
      </c>
      <c r="C24" s="2" t="s">
        <v>164</v>
      </c>
    </row>
    <row r="25" spans="1:3" x14ac:dyDescent="0.35">
      <c r="A25" s="2">
        <v>0</v>
      </c>
      <c r="B25" s="2" t="s">
        <v>133</v>
      </c>
      <c r="C25" s="2" t="s">
        <v>165</v>
      </c>
    </row>
    <row r="26" spans="1:3" x14ac:dyDescent="0.35">
      <c r="A26" s="2">
        <v>0</v>
      </c>
      <c r="B26" s="2" t="s">
        <v>133</v>
      </c>
      <c r="C26" s="2" t="s">
        <v>166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1930</v>
      </c>
      <c r="C2" t="s">
        <v>34</v>
      </c>
    </row>
    <row r="3" spans="1:3" x14ac:dyDescent="0.35">
      <c r="A3" t="s">
        <v>112</v>
      </c>
      <c r="B3">
        <v>22132</v>
      </c>
      <c r="C3" t="s">
        <v>34</v>
      </c>
    </row>
    <row r="4" spans="1:3" x14ac:dyDescent="0.35">
      <c r="A4" t="s">
        <v>113</v>
      </c>
      <c r="B4">
        <v>1212</v>
      </c>
      <c r="C4" t="s">
        <v>34</v>
      </c>
    </row>
    <row r="5" spans="1:3" x14ac:dyDescent="0.35">
      <c r="A5" t="s">
        <v>30</v>
      </c>
      <c r="B5">
        <v>70984</v>
      </c>
      <c r="C5" t="s">
        <v>34</v>
      </c>
    </row>
    <row r="6" spans="1:3" x14ac:dyDescent="0.35">
      <c r="A6" t="s">
        <v>111</v>
      </c>
      <c r="B6">
        <v>231</v>
      </c>
      <c r="C6" t="s">
        <v>24</v>
      </c>
    </row>
    <row r="7" spans="1:3" x14ac:dyDescent="0.35">
      <c r="A7" t="s">
        <v>112</v>
      </c>
      <c r="B7">
        <v>1822</v>
      </c>
      <c r="C7" t="s">
        <v>24</v>
      </c>
    </row>
    <row r="8" spans="1:3" x14ac:dyDescent="0.35">
      <c r="A8" t="s">
        <v>113</v>
      </c>
      <c r="B8">
        <v>179</v>
      </c>
      <c r="C8" t="s">
        <v>24</v>
      </c>
    </row>
    <row r="9" spans="1:3" x14ac:dyDescent="0.35">
      <c r="A9" t="s">
        <v>30</v>
      </c>
      <c r="B9">
        <v>2139</v>
      </c>
      <c r="C9" t="s">
        <v>24</v>
      </c>
    </row>
    <row r="10" spans="1:3" x14ac:dyDescent="0.35">
      <c r="A10" t="s">
        <v>111</v>
      </c>
      <c r="B10">
        <v>269</v>
      </c>
      <c r="C10" t="s">
        <v>35</v>
      </c>
    </row>
    <row r="11" spans="1:3" x14ac:dyDescent="0.35">
      <c r="A11" t="s">
        <v>112</v>
      </c>
      <c r="B11">
        <v>1207</v>
      </c>
      <c r="C11" t="s">
        <v>35</v>
      </c>
    </row>
    <row r="12" spans="1:3" x14ac:dyDescent="0.35">
      <c r="A12" t="s">
        <v>113</v>
      </c>
      <c r="B12">
        <v>176</v>
      </c>
      <c r="C12" t="s">
        <v>35</v>
      </c>
    </row>
    <row r="13" spans="1:3" x14ac:dyDescent="0.35">
      <c r="A13" t="s">
        <v>30</v>
      </c>
      <c r="B13">
        <v>2350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448</v>
      </c>
      <c r="B2" t="s">
        <v>134</v>
      </c>
      <c r="C2" t="s">
        <v>3</v>
      </c>
      <c r="D2">
        <v>1</v>
      </c>
    </row>
    <row r="3" spans="1:4" x14ac:dyDescent="0.35">
      <c r="A3">
        <v>376</v>
      </c>
      <c r="B3" t="s">
        <v>134</v>
      </c>
      <c r="C3" t="s">
        <v>77</v>
      </c>
      <c r="D3">
        <v>1</v>
      </c>
    </row>
    <row r="4" spans="1:4" x14ac:dyDescent="0.35">
      <c r="A4">
        <v>56</v>
      </c>
      <c r="B4" t="s">
        <v>167</v>
      </c>
      <c r="C4" t="s">
        <v>3</v>
      </c>
      <c r="D4">
        <v>2</v>
      </c>
    </row>
    <row r="5" spans="1:4" x14ac:dyDescent="0.35">
      <c r="A5">
        <v>51</v>
      </c>
      <c r="B5" t="s">
        <v>167</v>
      </c>
      <c r="C5" t="s">
        <v>77</v>
      </c>
      <c r="D5">
        <v>2</v>
      </c>
    </row>
    <row r="6" spans="1:4" x14ac:dyDescent="0.35">
      <c r="A6">
        <v>0</v>
      </c>
      <c r="B6" t="s">
        <v>168</v>
      </c>
      <c r="C6" t="s">
        <v>3</v>
      </c>
      <c r="D6">
        <v>3</v>
      </c>
    </row>
    <row r="7" spans="1:4" x14ac:dyDescent="0.35">
      <c r="A7">
        <v>1</v>
      </c>
      <c r="B7" t="s">
        <v>168</v>
      </c>
      <c r="C7" t="s">
        <v>77</v>
      </c>
      <c r="D7">
        <v>3</v>
      </c>
    </row>
    <row r="8" spans="1:4" x14ac:dyDescent="0.35">
      <c r="A8">
        <v>10</v>
      </c>
      <c r="B8" t="s">
        <v>169</v>
      </c>
      <c r="C8" t="s">
        <v>3</v>
      </c>
      <c r="D8">
        <v>4</v>
      </c>
    </row>
    <row r="9" spans="1:4" x14ac:dyDescent="0.35">
      <c r="A9">
        <v>6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7805</v>
      </c>
      <c r="C2" t="s">
        <v>34</v>
      </c>
    </row>
    <row r="3" spans="1:3" x14ac:dyDescent="0.35">
      <c r="A3" t="s">
        <v>112</v>
      </c>
      <c r="B3">
        <v>92667</v>
      </c>
      <c r="C3" t="s">
        <v>34</v>
      </c>
    </row>
    <row r="4" spans="1:3" x14ac:dyDescent="0.35">
      <c r="A4" t="s">
        <v>113</v>
      </c>
      <c r="B4">
        <v>4784</v>
      </c>
      <c r="C4" t="s">
        <v>34</v>
      </c>
    </row>
    <row r="5" spans="1:3" x14ac:dyDescent="0.35">
      <c r="A5" t="s">
        <v>30</v>
      </c>
      <c r="B5">
        <v>334399</v>
      </c>
      <c r="C5" t="s">
        <v>34</v>
      </c>
    </row>
    <row r="6" spans="1:3" x14ac:dyDescent="0.35">
      <c r="A6" t="s">
        <v>111</v>
      </c>
      <c r="B6">
        <v>901</v>
      </c>
      <c r="C6" t="s">
        <v>24</v>
      </c>
    </row>
    <row r="7" spans="1:3" x14ac:dyDescent="0.35">
      <c r="A7" t="s">
        <v>112</v>
      </c>
      <c r="B7">
        <v>6804</v>
      </c>
      <c r="C7" t="s">
        <v>24</v>
      </c>
    </row>
    <row r="8" spans="1:3" x14ac:dyDescent="0.35">
      <c r="A8" t="s">
        <v>113</v>
      </c>
      <c r="B8">
        <v>672</v>
      </c>
      <c r="C8" t="s">
        <v>24</v>
      </c>
    </row>
    <row r="9" spans="1:3" x14ac:dyDescent="0.35">
      <c r="A9" t="s">
        <v>30</v>
      </c>
      <c r="B9">
        <v>10288</v>
      </c>
      <c r="C9" t="s">
        <v>24</v>
      </c>
    </row>
    <row r="10" spans="1:3" x14ac:dyDescent="0.35">
      <c r="A10" t="s">
        <v>111</v>
      </c>
      <c r="B10">
        <v>788</v>
      </c>
      <c r="C10" t="s">
        <v>35</v>
      </c>
    </row>
    <row r="11" spans="1:3" x14ac:dyDescent="0.35">
      <c r="A11" t="s">
        <v>112</v>
      </c>
      <c r="B11">
        <v>4722</v>
      </c>
      <c r="C11" t="s">
        <v>35</v>
      </c>
    </row>
    <row r="12" spans="1:3" x14ac:dyDescent="0.35">
      <c r="A12" t="s">
        <v>113</v>
      </c>
      <c r="B12">
        <v>565</v>
      </c>
      <c r="C12" t="s">
        <v>35</v>
      </c>
    </row>
    <row r="13" spans="1:3" x14ac:dyDescent="0.35">
      <c r="A13" t="s">
        <v>30</v>
      </c>
      <c r="B13">
        <v>10225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1794</v>
      </c>
      <c r="B2" t="s">
        <v>134</v>
      </c>
      <c r="C2" t="s">
        <v>3</v>
      </c>
      <c r="D2">
        <v>1</v>
      </c>
    </row>
    <row r="3" spans="1:4" x14ac:dyDescent="0.35">
      <c r="A3">
        <v>1548</v>
      </c>
      <c r="B3" t="s">
        <v>134</v>
      </c>
      <c r="C3" t="s">
        <v>77</v>
      </c>
      <c r="D3">
        <v>1</v>
      </c>
    </row>
    <row r="4" spans="1:4" x14ac:dyDescent="0.35">
      <c r="A4">
        <v>230</v>
      </c>
      <c r="B4" t="s">
        <v>167</v>
      </c>
      <c r="C4" t="s">
        <v>3</v>
      </c>
      <c r="D4">
        <v>2</v>
      </c>
    </row>
    <row r="5" spans="1:4" x14ac:dyDescent="0.35">
      <c r="A5">
        <v>181</v>
      </c>
      <c r="B5" t="s">
        <v>167</v>
      </c>
      <c r="C5" t="s">
        <v>77</v>
      </c>
      <c r="D5">
        <v>2</v>
      </c>
    </row>
    <row r="6" spans="1:4" x14ac:dyDescent="0.35">
      <c r="A6">
        <v>0</v>
      </c>
      <c r="B6" t="s">
        <v>168</v>
      </c>
      <c r="C6" t="s">
        <v>3</v>
      </c>
      <c r="D6">
        <v>3</v>
      </c>
    </row>
    <row r="7" spans="1:4" x14ac:dyDescent="0.35">
      <c r="A7">
        <v>1</v>
      </c>
      <c r="B7" t="s">
        <v>168</v>
      </c>
      <c r="C7" t="s">
        <v>77</v>
      </c>
      <c r="D7">
        <v>3</v>
      </c>
    </row>
    <row r="8" spans="1:4" x14ac:dyDescent="0.35">
      <c r="A8">
        <v>30</v>
      </c>
      <c r="B8" t="s">
        <v>169</v>
      </c>
      <c r="C8" t="s">
        <v>3</v>
      </c>
      <c r="D8">
        <v>4</v>
      </c>
    </row>
    <row r="9" spans="1:4" x14ac:dyDescent="0.35">
      <c r="A9">
        <v>17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.26953125" bestFit="1" customWidth="1"/>
    <col min="2" max="2" width="41.1796875" bestFit="1" customWidth="1"/>
    <col min="3" max="3" width="8.54296875" bestFit="1" customWidth="1"/>
    <col min="4" max="4" width="41.26953125" bestFit="1" customWidth="1"/>
    <col min="5" max="5" width="10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6452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422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559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8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3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4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3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1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6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4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1378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12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43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2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5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1486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251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266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8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3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2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7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45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2553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69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80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4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1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1662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56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131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3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8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104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4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15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4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6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3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2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2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1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6624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433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561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11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6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5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1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12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26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75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4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.26953125" bestFit="1" customWidth="1"/>
    <col min="2" max="2" width="8.54296875" bestFit="1" customWidth="1"/>
    <col min="3" max="3" width="38.7265625" bestFit="1" customWidth="1"/>
    <col min="4" max="4" width="18.726562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7</v>
      </c>
      <c r="C2" t="s">
        <v>85</v>
      </c>
      <c r="D2" t="s">
        <v>3</v>
      </c>
    </row>
    <row r="3" spans="1:4" x14ac:dyDescent="0.35">
      <c r="A3">
        <v>2</v>
      </c>
      <c r="B3">
        <v>5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131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132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0.54296875" bestFit="1" customWidth="1"/>
    <col min="4" max="4" width="10.1796875" bestFit="1" customWidth="1"/>
  </cols>
  <sheetData>
    <row r="1" spans="1:4" x14ac:dyDescent="0.35">
      <c r="A1" t="s">
        <v>95</v>
      </c>
      <c r="B1" t="s">
        <v>127</v>
      </c>
      <c r="C1" t="s">
        <v>30</v>
      </c>
      <c r="D1" t="s">
        <v>128</v>
      </c>
    </row>
    <row r="2" spans="1:4" x14ac:dyDescent="0.35">
      <c r="A2">
        <v>1</v>
      </c>
      <c r="B2" t="s">
        <v>129</v>
      </c>
      <c r="C2">
        <v>0</v>
      </c>
      <c r="D2">
        <v>0</v>
      </c>
    </row>
    <row r="3" spans="1:4" x14ac:dyDescent="0.35">
      <c r="A3">
        <v>2</v>
      </c>
      <c r="B3" t="s">
        <v>130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122</v>
      </c>
      <c r="C2" t="s">
        <v>31</v>
      </c>
      <c r="D2" t="s">
        <v>30</v>
      </c>
      <c r="E2">
        <v>1</v>
      </c>
      <c r="F2">
        <v>143</v>
      </c>
      <c r="G2">
        <v>1</v>
      </c>
    </row>
    <row r="3" spans="1:7" x14ac:dyDescent="0.35">
      <c r="A3">
        <v>2</v>
      </c>
      <c r="B3" t="s">
        <v>152</v>
      </c>
      <c r="C3" t="s">
        <v>31</v>
      </c>
      <c r="D3" t="s">
        <v>30</v>
      </c>
      <c r="E3">
        <v>1</v>
      </c>
      <c r="F3">
        <v>119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16</v>
      </c>
      <c r="G4">
        <v>1</v>
      </c>
    </row>
    <row r="5" spans="1:7" x14ac:dyDescent="0.35">
      <c r="A5">
        <v>4</v>
      </c>
      <c r="B5" t="s">
        <v>135</v>
      </c>
      <c r="C5" t="s">
        <v>31</v>
      </c>
      <c r="D5" t="s">
        <v>30</v>
      </c>
      <c r="E5">
        <v>1</v>
      </c>
      <c r="F5">
        <v>4</v>
      </c>
      <c r="G5">
        <v>1</v>
      </c>
    </row>
    <row r="6" spans="1:7" x14ac:dyDescent="0.35">
      <c r="A6">
        <v>5</v>
      </c>
      <c r="B6" t="s">
        <v>153</v>
      </c>
      <c r="C6" t="s">
        <v>31</v>
      </c>
      <c r="D6" t="s">
        <v>30</v>
      </c>
      <c r="E6">
        <v>1</v>
      </c>
      <c r="F6">
        <v>6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84</v>
      </c>
      <c r="G7">
        <v>1</v>
      </c>
    </row>
    <row r="8" spans="1:7" x14ac:dyDescent="0.35">
      <c r="A8">
        <v>1</v>
      </c>
      <c r="B8" t="s">
        <v>122</v>
      </c>
      <c r="C8" t="s">
        <v>31</v>
      </c>
      <c r="D8" t="s">
        <v>10</v>
      </c>
      <c r="E8">
        <v>2</v>
      </c>
      <c r="F8">
        <v>167</v>
      </c>
      <c r="G8">
        <v>1</v>
      </c>
    </row>
    <row r="9" spans="1:7" x14ac:dyDescent="0.35">
      <c r="A9">
        <v>2</v>
      </c>
      <c r="B9" t="s">
        <v>152</v>
      </c>
      <c r="C9" t="s">
        <v>31</v>
      </c>
      <c r="D9" t="s">
        <v>10</v>
      </c>
      <c r="E9">
        <v>2</v>
      </c>
      <c r="F9">
        <v>138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16</v>
      </c>
      <c r="G10">
        <v>1</v>
      </c>
    </row>
    <row r="11" spans="1:7" x14ac:dyDescent="0.35">
      <c r="A11">
        <v>4</v>
      </c>
      <c r="B11" t="s">
        <v>135</v>
      </c>
      <c r="C11" t="s">
        <v>31</v>
      </c>
      <c r="D11" t="s">
        <v>10</v>
      </c>
      <c r="E11">
        <v>2</v>
      </c>
      <c r="F11">
        <v>5</v>
      </c>
      <c r="G11">
        <v>1</v>
      </c>
    </row>
    <row r="12" spans="1:7" x14ac:dyDescent="0.3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6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87</v>
      </c>
      <c r="G13">
        <v>1</v>
      </c>
    </row>
    <row r="14" spans="1:7" x14ac:dyDescent="0.3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158</v>
      </c>
      <c r="G14">
        <v>2</v>
      </c>
    </row>
    <row r="15" spans="1:7" x14ac:dyDescent="0.3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122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38</v>
      </c>
      <c r="G16">
        <v>2</v>
      </c>
    </row>
    <row r="17" spans="1:7" x14ac:dyDescent="0.35">
      <c r="A17">
        <v>4</v>
      </c>
      <c r="B17" t="s">
        <v>135</v>
      </c>
      <c r="C17" s="2" t="s">
        <v>55</v>
      </c>
      <c r="D17" t="s">
        <v>30</v>
      </c>
      <c r="E17">
        <v>1</v>
      </c>
      <c r="F17" s="2">
        <v>5</v>
      </c>
      <c r="G17">
        <v>2</v>
      </c>
    </row>
    <row r="18" spans="1:7" x14ac:dyDescent="0.3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7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97</v>
      </c>
      <c r="G19">
        <v>2</v>
      </c>
    </row>
    <row r="20" spans="1:7" x14ac:dyDescent="0.3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190</v>
      </c>
      <c r="G20">
        <v>2</v>
      </c>
    </row>
    <row r="21" spans="1:7" x14ac:dyDescent="0.3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142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65</v>
      </c>
      <c r="G22">
        <v>2</v>
      </c>
    </row>
    <row r="23" spans="1:7" x14ac:dyDescent="0.35">
      <c r="A23">
        <v>4</v>
      </c>
      <c r="B23" t="s">
        <v>135</v>
      </c>
      <c r="C23" s="2" t="s">
        <v>55</v>
      </c>
      <c r="D23" t="s">
        <v>10</v>
      </c>
      <c r="E23">
        <v>2</v>
      </c>
      <c r="F23" s="2">
        <v>6</v>
      </c>
      <c r="G23">
        <v>2</v>
      </c>
    </row>
    <row r="24" spans="1:7" x14ac:dyDescent="0.3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7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102</v>
      </c>
      <c r="G25">
        <v>2</v>
      </c>
    </row>
    <row r="26" spans="1:7" x14ac:dyDescent="0.3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4</v>
      </c>
      <c r="G26">
        <v>3</v>
      </c>
    </row>
    <row r="27" spans="1:7" x14ac:dyDescent="0.3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5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35">
      <c r="A29">
        <v>4</v>
      </c>
      <c r="B29" t="s">
        <v>135</v>
      </c>
      <c r="C29" t="s">
        <v>103</v>
      </c>
      <c r="D29" t="s">
        <v>30</v>
      </c>
      <c r="E29">
        <v>1</v>
      </c>
      <c r="F29">
        <v>1</v>
      </c>
      <c r="G29">
        <v>3</v>
      </c>
    </row>
    <row r="30" spans="1:7" x14ac:dyDescent="0.3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12</v>
      </c>
      <c r="G31">
        <v>3</v>
      </c>
    </row>
    <row r="32" spans="1:7" x14ac:dyDescent="0.3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5</v>
      </c>
      <c r="G32">
        <v>3</v>
      </c>
    </row>
    <row r="33" spans="1:7" x14ac:dyDescent="0.3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6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35">
      <c r="A35">
        <v>4</v>
      </c>
      <c r="B35" t="s">
        <v>135</v>
      </c>
      <c r="C35" t="s">
        <v>103</v>
      </c>
      <c r="D35" t="s">
        <v>10</v>
      </c>
      <c r="E35">
        <v>2</v>
      </c>
      <c r="F35">
        <v>2</v>
      </c>
      <c r="G35">
        <v>3</v>
      </c>
    </row>
    <row r="36" spans="1:7" x14ac:dyDescent="0.3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122</v>
      </c>
      <c r="C2" t="s">
        <v>31</v>
      </c>
      <c r="D2" t="s">
        <v>30</v>
      </c>
      <c r="E2">
        <v>1</v>
      </c>
      <c r="F2">
        <v>592</v>
      </c>
      <c r="G2">
        <v>1</v>
      </c>
    </row>
    <row r="3" spans="1:7" x14ac:dyDescent="0.35">
      <c r="A3">
        <v>2</v>
      </c>
      <c r="B3" t="s">
        <v>152</v>
      </c>
      <c r="C3" t="s">
        <v>31</v>
      </c>
      <c r="D3" t="s">
        <v>30</v>
      </c>
      <c r="E3">
        <v>1</v>
      </c>
      <c r="F3">
        <v>503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57</v>
      </c>
      <c r="G4">
        <v>1</v>
      </c>
    </row>
    <row r="5" spans="1:7" x14ac:dyDescent="0.35">
      <c r="A5">
        <v>4</v>
      </c>
      <c r="B5" t="s">
        <v>135</v>
      </c>
      <c r="C5" t="s">
        <v>31</v>
      </c>
      <c r="D5" t="s">
        <v>30</v>
      </c>
      <c r="E5">
        <v>1</v>
      </c>
      <c r="F5">
        <v>27</v>
      </c>
      <c r="G5">
        <v>1</v>
      </c>
    </row>
    <row r="6" spans="1:7" x14ac:dyDescent="0.35">
      <c r="A6">
        <v>5</v>
      </c>
      <c r="B6" t="s">
        <v>154</v>
      </c>
      <c r="C6" t="s">
        <v>31</v>
      </c>
      <c r="D6" t="s">
        <v>30</v>
      </c>
      <c r="E6">
        <v>1</v>
      </c>
      <c r="F6">
        <v>16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287</v>
      </c>
      <c r="G7">
        <v>1</v>
      </c>
    </row>
    <row r="8" spans="1:7" x14ac:dyDescent="0.35">
      <c r="A8">
        <v>1</v>
      </c>
      <c r="B8" t="s">
        <v>122</v>
      </c>
      <c r="C8" t="s">
        <v>31</v>
      </c>
      <c r="D8" t="s">
        <v>10</v>
      </c>
      <c r="E8">
        <v>2</v>
      </c>
      <c r="F8">
        <v>718</v>
      </c>
      <c r="G8">
        <v>1</v>
      </c>
    </row>
    <row r="9" spans="1:7" x14ac:dyDescent="0.35">
      <c r="A9">
        <v>2</v>
      </c>
      <c r="B9" t="s">
        <v>152</v>
      </c>
      <c r="C9" t="s">
        <v>31</v>
      </c>
      <c r="D9" t="s">
        <v>10</v>
      </c>
      <c r="E9">
        <v>2</v>
      </c>
      <c r="F9">
        <v>616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65</v>
      </c>
      <c r="G10">
        <v>1</v>
      </c>
    </row>
    <row r="11" spans="1:7" x14ac:dyDescent="0.35">
      <c r="A11">
        <v>4</v>
      </c>
      <c r="B11" t="s">
        <v>135</v>
      </c>
      <c r="C11" t="s">
        <v>31</v>
      </c>
      <c r="D11" t="s">
        <v>10</v>
      </c>
      <c r="E11">
        <v>2</v>
      </c>
      <c r="F11">
        <v>38</v>
      </c>
      <c r="G11">
        <v>1</v>
      </c>
    </row>
    <row r="12" spans="1:7" x14ac:dyDescent="0.3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24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316</v>
      </c>
      <c r="G13">
        <v>1</v>
      </c>
    </row>
    <row r="14" spans="1:7" x14ac:dyDescent="0.3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628</v>
      </c>
      <c r="G14">
        <v>2</v>
      </c>
    </row>
    <row r="15" spans="1:7" x14ac:dyDescent="0.3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515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134</v>
      </c>
      <c r="G16">
        <v>2</v>
      </c>
    </row>
    <row r="17" spans="1:7" x14ac:dyDescent="0.35">
      <c r="A17">
        <v>4</v>
      </c>
      <c r="B17" t="s">
        <v>135</v>
      </c>
      <c r="C17" s="2" t="s">
        <v>55</v>
      </c>
      <c r="D17" t="s">
        <v>30</v>
      </c>
      <c r="E17">
        <v>1</v>
      </c>
      <c r="F17" s="2">
        <v>33</v>
      </c>
      <c r="G17">
        <v>2</v>
      </c>
    </row>
    <row r="18" spans="1:7" x14ac:dyDescent="0.3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17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348</v>
      </c>
      <c r="G19">
        <v>2</v>
      </c>
    </row>
    <row r="20" spans="1:7" x14ac:dyDescent="0.3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780</v>
      </c>
      <c r="G20">
        <v>2</v>
      </c>
    </row>
    <row r="21" spans="1:7" x14ac:dyDescent="0.3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636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195</v>
      </c>
      <c r="G22">
        <v>2</v>
      </c>
    </row>
    <row r="23" spans="1:7" x14ac:dyDescent="0.35">
      <c r="A23">
        <v>4</v>
      </c>
      <c r="B23" t="s">
        <v>135</v>
      </c>
      <c r="C23" s="2" t="s">
        <v>55</v>
      </c>
      <c r="D23" t="s">
        <v>10</v>
      </c>
      <c r="E23">
        <v>2</v>
      </c>
      <c r="F23" s="2">
        <v>57</v>
      </c>
      <c r="G23">
        <v>2</v>
      </c>
    </row>
    <row r="24" spans="1:7" x14ac:dyDescent="0.3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26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398</v>
      </c>
      <c r="G25">
        <v>2</v>
      </c>
    </row>
    <row r="26" spans="1:7" x14ac:dyDescent="0.3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19</v>
      </c>
      <c r="G26">
        <v>3</v>
      </c>
    </row>
    <row r="27" spans="1:7" x14ac:dyDescent="0.3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17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9</v>
      </c>
      <c r="G28">
        <v>3</v>
      </c>
    </row>
    <row r="29" spans="1:7" x14ac:dyDescent="0.35">
      <c r="A29">
        <v>4</v>
      </c>
      <c r="B29" t="s">
        <v>135</v>
      </c>
      <c r="C29" t="s">
        <v>103</v>
      </c>
      <c r="D29" t="s">
        <v>30</v>
      </c>
      <c r="E29">
        <v>1</v>
      </c>
      <c r="F29">
        <v>3</v>
      </c>
      <c r="G29">
        <v>3</v>
      </c>
    </row>
    <row r="30" spans="1:7" x14ac:dyDescent="0.3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32</v>
      </c>
      <c r="G31">
        <v>3</v>
      </c>
    </row>
    <row r="32" spans="1:7" x14ac:dyDescent="0.3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23</v>
      </c>
      <c r="G32">
        <v>3</v>
      </c>
    </row>
    <row r="33" spans="1:7" x14ac:dyDescent="0.3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19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9</v>
      </c>
      <c r="G34">
        <v>3</v>
      </c>
    </row>
    <row r="35" spans="1:7" x14ac:dyDescent="0.35">
      <c r="A35">
        <v>4</v>
      </c>
      <c r="B35" t="s">
        <v>135</v>
      </c>
      <c r="C35" t="s">
        <v>103</v>
      </c>
      <c r="D35" t="s">
        <v>10</v>
      </c>
      <c r="E35">
        <v>2</v>
      </c>
      <c r="F35">
        <v>5</v>
      </c>
      <c r="G35">
        <v>3</v>
      </c>
    </row>
    <row r="36" spans="1:7" x14ac:dyDescent="0.3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35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3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252</v>
      </c>
      <c r="D2">
        <v>222</v>
      </c>
      <c r="E2">
        <v>34</v>
      </c>
    </row>
    <row r="3" spans="1:5" x14ac:dyDescent="0.35">
      <c r="A3">
        <v>2</v>
      </c>
      <c r="B3" t="s">
        <v>125</v>
      </c>
      <c r="C3">
        <v>114</v>
      </c>
      <c r="D3">
        <v>84</v>
      </c>
      <c r="E3">
        <v>13</v>
      </c>
    </row>
    <row r="4" spans="1:5" x14ac:dyDescent="0.35">
      <c r="A4">
        <v>3</v>
      </c>
      <c r="B4" t="s">
        <v>137</v>
      </c>
      <c r="C4">
        <v>30</v>
      </c>
      <c r="D4">
        <v>25</v>
      </c>
      <c r="E4">
        <v>5</v>
      </c>
    </row>
    <row r="5" spans="1:5" x14ac:dyDescent="0.35">
      <c r="A5" s="2">
        <v>4</v>
      </c>
      <c r="B5" s="2" t="s">
        <v>155</v>
      </c>
      <c r="C5" s="2">
        <v>23</v>
      </c>
      <c r="D5" s="2">
        <v>23</v>
      </c>
      <c r="E5" s="2">
        <v>4</v>
      </c>
    </row>
    <row r="6" spans="1:5" x14ac:dyDescent="0.35">
      <c r="A6" s="2">
        <v>5</v>
      </c>
      <c r="B6" s="2" t="s">
        <v>156</v>
      </c>
      <c r="C6" s="2">
        <v>21</v>
      </c>
      <c r="D6" s="2">
        <v>1</v>
      </c>
      <c r="E6" s="2">
        <v>0</v>
      </c>
    </row>
    <row r="7" spans="1:5" x14ac:dyDescent="0.35">
      <c r="A7" s="2">
        <v>6</v>
      </c>
      <c r="B7" s="2" t="s">
        <v>102</v>
      </c>
      <c r="C7" s="2">
        <v>136</v>
      </c>
      <c r="D7" s="2">
        <v>111</v>
      </c>
      <c r="E7" s="2">
        <v>42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5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156</v>
      </c>
      <c r="C2" s="2">
        <v>20</v>
      </c>
      <c r="D2" s="2">
        <v>12</v>
      </c>
      <c r="E2" s="2">
        <v>0</v>
      </c>
    </row>
    <row r="3" spans="1:5" x14ac:dyDescent="0.35">
      <c r="A3" s="2">
        <v>2</v>
      </c>
      <c r="B3" s="2" t="s">
        <v>124</v>
      </c>
      <c r="C3" s="2">
        <v>17</v>
      </c>
      <c r="D3" s="2">
        <v>12</v>
      </c>
      <c r="E3" s="2">
        <v>6</v>
      </c>
    </row>
    <row r="4" spans="1:5" x14ac:dyDescent="0.35">
      <c r="A4" s="2">
        <v>3</v>
      </c>
      <c r="B4" s="2" t="s">
        <v>157</v>
      </c>
      <c r="C4" s="2">
        <v>13</v>
      </c>
      <c r="D4" s="2">
        <v>13</v>
      </c>
      <c r="E4" s="2">
        <v>15</v>
      </c>
    </row>
    <row r="5" spans="1:5" x14ac:dyDescent="0.35">
      <c r="A5" s="2">
        <v>4</v>
      </c>
      <c r="B5" s="2" t="s">
        <v>126</v>
      </c>
      <c r="C5" s="2">
        <v>11</v>
      </c>
      <c r="D5" s="2">
        <v>8</v>
      </c>
      <c r="E5" s="2">
        <v>2</v>
      </c>
    </row>
    <row r="6" spans="1:5" x14ac:dyDescent="0.35">
      <c r="A6" s="2">
        <v>5</v>
      </c>
      <c r="B6" s="2" t="s">
        <v>158</v>
      </c>
      <c r="C6" s="2">
        <v>11</v>
      </c>
      <c r="D6" s="2">
        <v>11</v>
      </c>
      <c r="E6" s="2">
        <v>3</v>
      </c>
    </row>
    <row r="7" spans="1:5" x14ac:dyDescent="0.35">
      <c r="A7" s="2">
        <v>6</v>
      </c>
      <c r="B7" s="2" t="s">
        <v>102</v>
      </c>
      <c r="C7" s="2">
        <v>45</v>
      </c>
      <c r="D7" s="2">
        <v>47</v>
      </c>
      <c r="E7" s="2">
        <v>21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2.17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106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2</v>
      </c>
      <c r="B9" t="s">
        <v>51</v>
      </c>
      <c r="C9" t="s">
        <v>89</v>
      </c>
      <c r="D9">
        <v>4</v>
      </c>
    </row>
    <row r="10" spans="1:4" x14ac:dyDescent="0.35">
      <c r="A10">
        <v>12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Maria Kozłowska</cp:lastModifiedBy>
  <cp:lastPrinted>2026-05-15T13:49:27Z</cp:lastPrinted>
  <dcterms:created xsi:type="dcterms:W3CDTF">2014-07-29T18:33:30Z</dcterms:created>
  <dcterms:modified xsi:type="dcterms:W3CDTF">2026-05-15T13:52:12Z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