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0"/>
  <workbookPr filterPrivacy="1" codeName="Ten_skoroszyt"/>
  <xr:revisionPtr revIDLastSave="0" documentId="13_ncr:1_{CB99BE61-ED11-415E-A836-97CAFD25C10C}" xr6:coauthVersionLast="36" xr6:coauthVersionMax="36" xr10:uidLastSave="{00000000-0000-0000-0000-000000000000}"/>
  <bookViews>
    <workbookView xWindow="0" yWindow="0" windowWidth="28800" windowHeight="11670" tabRatio="910" xr2:uid="{00000000-000D-0000-FFFF-FFFF00000000}"/>
  </bookViews>
  <sheets>
    <sheet name="Strona tytułowa" sheetId="136" r:id="rId1"/>
    <sheet name="Spis treści" sheetId="53" r:id="rId2"/>
    <sheet name="Uwagi wstępne" sheetId="55" r:id="rId3"/>
    <sheet name="Objaśnienia i skróty" sheetId="54" r:id="rId4"/>
    <sheet name="Tab 1" sheetId="105" r:id="rId5"/>
    <sheet name="Tab 2 i 3" sheetId="106" r:id="rId6"/>
    <sheet name="Tab 4 i 5" sheetId="139" r:id="rId7"/>
    <sheet name="Tab 6 i 7" sheetId="107" r:id="rId8"/>
    <sheet name="Tab 8 i 9" sheetId="108" r:id="rId9"/>
    <sheet name="Tab 10 i 11" sheetId="109" r:id="rId10"/>
    <sheet name="Tab 12" sheetId="110" r:id="rId11"/>
    <sheet name="Tab 1 (13)" sheetId="94" r:id="rId12"/>
    <sheet name="Tab 2 (14) i wykres 1" sheetId="135" r:id="rId13"/>
    <sheet name="Tab 3 (15) i wykres 2" sheetId="125" r:id="rId14"/>
    <sheet name="Tab 4 (16)" sheetId="95" r:id="rId15"/>
    <sheet name="Tab 5 (17)" sheetId="96" r:id="rId16"/>
    <sheet name="Wykres 3" sheetId="129" r:id="rId17"/>
    <sheet name="Tab 6 (18)" sheetId="97" r:id="rId18"/>
    <sheet name="Tab 7 (19)" sheetId="98" r:id="rId19"/>
    <sheet name="Tab 8 (20)" sheetId="99" r:id="rId20"/>
    <sheet name="Tab 9 (21) i 10 (22)" sheetId="101" r:id="rId21"/>
    <sheet name="Tab 11 (23) i 12 (24)" sheetId="102" r:id="rId22"/>
    <sheet name="Tab 1 (25)" sheetId="104" r:id="rId23"/>
    <sheet name="Tab 1 (26) i 2 (27)" sheetId="113" r:id="rId24"/>
    <sheet name="Wykres 4" sheetId="130" r:id="rId25"/>
    <sheet name="Tab 3 (28) i 4 (29)" sheetId="114" r:id="rId26"/>
    <sheet name="Wykres 5" sheetId="126" r:id="rId27"/>
    <sheet name="Tab 1 (30)" sheetId="115" r:id="rId28"/>
    <sheet name="Tab 2 (31) i 3 (32)" sheetId="117" r:id="rId29"/>
    <sheet name="Tab 4 (33)" sheetId="116" r:id="rId30"/>
    <sheet name="Tab 5 (34) i 6 (35)" sheetId="118" r:id="rId31"/>
    <sheet name="Tab 7 (36) i 8 (37)" sheetId="119" r:id="rId32"/>
    <sheet name="Tab 1 (38) i 2 (39)" sheetId="121" r:id="rId33"/>
    <sheet name="Strona końcowa" sheetId="138" r:id="rId34"/>
  </sheets>
  <definedNames>
    <definedName name="_xlnm.Print_Area" localSheetId="3">'Objaśnienia i skróty'!$A$1:$B$25</definedName>
    <definedName name="_xlnm.Print_Area" localSheetId="1">'Spis treści'!$A$1:$C$59</definedName>
    <definedName name="_xlnm.Print_Area" localSheetId="33">'Strona końcowa'!$A$1:$B$31</definedName>
    <definedName name="_xlnm.Print_Area" localSheetId="0">'Strona tytułowa'!$A$1:$B$34</definedName>
    <definedName name="_xlnm.Print_Area" localSheetId="4">'Tab 1'!$A$1:$I$27</definedName>
    <definedName name="_xlnm.Print_Area" localSheetId="11">'Tab 1 (13)'!$A$1:$I$29</definedName>
    <definedName name="_xlnm.Print_Area" localSheetId="22">'Tab 1 (25)'!$A$1:$I$61</definedName>
    <definedName name="_xlnm.Print_Area" localSheetId="23">'Tab 1 (26) i 2 (27)'!$A$1:$I$39</definedName>
    <definedName name="_xlnm.Print_Area" localSheetId="27">'Tab 1 (30)'!$A$1:$L$24</definedName>
    <definedName name="_xlnm.Print_Area" localSheetId="32">'Tab 1 (38) i 2 (39)'!$A$1:$M$34</definedName>
    <definedName name="_xlnm.Print_Area" localSheetId="9">'Tab 10 i 11'!$A$1:$F$25</definedName>
    <definedName name="_xlnm.Print_Area" localSheetId="21">'Tab 11 (23) i 12 (24)'!$A$1:$I$45</definedName>
    <definedName name="_xlnm.Print_Area" localSheetId="10">'Tab 12'!$A$1:$K$55</definedName>
    <definedName name="_xlnm.Print_Area" localSheetId="12">'Tab 2 (14) i wykres 1'!$A$1:$E$48</definedName>
    <definedName name="_xlnm.Print_Area" localSheetId="28">'Tab 2 (31) i 3 (32)'!$A$1:$I$29</definedName>
    <definedName name="_xlnm.Print_Area" localSheetId="5">'Tab 2 i 3'!$A$1:$I$40</definedName>
    <definedName name="_xlnm.Print_Area" localSheetId="13">'Tab 3 (15) i wykres 2'!$A$1:$E$49</definedName>
    <definedName name="_xlnm.Print_Area" localSheetId="25">'Tab 3 (28) i 4 (29)'!$A$1:$J$38</definedName>
    <definedName name="_xlnm.Print_Area" localSheetId="14">'Tab 4 (16)'!$A$1:$H$30</definedName>
    <definedName name="_xlnm.Print_Area" localSheetId="29">'Tab 4 (33)'!$A$1:$H$26</definedName>
    <definedName name="_xlnm.Print_Area" localSheetId="6">'Tab 4 i 5'!$A$1:$F$35</definedName>
    <definedName name="_xlnm.Print_Area" localSheetId="15">'Tab 5 (17)'!$A$1:$I$32</definedName>
    <definedName name="_xlnm.Print_Area" localSheetId="30">'Tab 5 (34) i 6 (35)'!$A$1:$D$47</definedName>
    <definedName name="_xlnm.Print_Area" localSheetId="17">'Tab 6 (18)'!$A$1:$H$32</definedName>
    <definedName name="_xlnm.Print_Area" localSheetId="7">'Tab 6 i 7'!$A$1:$G$34</definedName>
    <definedName name="_xlnm.Print_Area" localSheetId="18">'Tab 7 (19)'!$A$1:$I$32</definedName>
    <definedName name="_xlnm.Print_Area" localSheetId="31">'Tab 7 (36) i 8 (37)'!$A$1:$I$46</definedName>
    <definedName name="_xlnm.Print_Area" localSheetId="19">'Tab 8 (20)'!$A$1:$H$32</definedName>
    <definedName name="_xlnm.Print_Area" localSheetId="8">'Tab 8 i 9'!$A$1:$G$25</definedName>
    <definedName name="_xlnm.Print_Area" localSheetId="20">'Tab 9 (21) i 10 (22)'!$A$1:$I$30</definedName>
    <definedName name="_xlnm.Print_Area" localSheetId="2">'Uwagi wstępne'!$A$1:$B$135</definedName>
    <definedName name="_xlnm.Print_Area" localSheetId="16">'Wykres 3'!$A$1:$F$6</definedName>
    <definedName name="_xlnm.Print_Area" localSheetId="24">'Wykres 4'!$A$1:$G$33</definedName>
    <definedName name="_xlnm.Print_Area" localSheetId="26">'Wykres 5'!$B$1:$M$21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96" l="1"/>
  <c r="I6" i="96"/>
  <c r="G6" i="96"/>
  <c r="I29" i="117" l="1"/>
  <c r="H29" i="117"/>
  <c r="G29" i="117"/>
  <c r="I28" i="117"/>
  <c r="H28" i="117"/>
  <c r="G28" i="117"/>
  <c r="I27" i="117"/>
  <c r="H27" i="117"/>
  <c r="G27" i="117"/>
  <c r="I25" i="117"/>
  <c r="H25" i="117"/>
  <c r="G25" i="117"/>
  <c r="I24" i="117"/>
  <c r="H24" i="117"/>
  <c r="G24" i="117"/>
  <c r="I23" i="117"/>
  <c r="H23" i="117"/>
  <c r="G23" i="117"/>
  <c r="J16" i="114"/>
  <c r="I16" i="114"/>
  <c r="H16" i="114"/>
  <c r="J14" i="114"/>
  <c r="I14" i="114"/>
  <c r="H14" i="114"/>
  <c r="J13" i="114"/>
  <c r="I13" i="114"/>
  <c r="H13" i="114"/>
  <c r="J11" i="114"/>
  <c r="I11" i="114"/>
  <c r="H11" i="114"/>
  <c r="J10" i="114"/>
  <c r="I10" i="114"/>
  <c r="H10" i="114"/>
  <c r="J9" i="114"/>
  <c r="I9" i="114"/>
  <c r="H9" i="114"/>
  <c r="J8" i="114"/>
  <c r="I8" i="114"/>
  <c r="H8" i="114"/>
  <c r="J7" i="114"/>
  <c r="I7" i="114"/>
  <c r="H7" i="114"/>
  <c r="B21" i="114"/>
  <c r="C32" i="130"/>
  <c r="B32" i="130"/>
  <c r="I16" i="113"/>
  <c r="H16" i="113"/>
  <c r="G16" i="113"/>
  <c r="I15" i="113"/>
  <c r="H15" i="113"/>
  <c r="G15" i="113"/>
  <c r="I14" i="113"/>
  <c r="H14" i="113"/>
  <c r="G14" i="113"/>
  <c r="I12" i="113"/>
  <c r="H12" i="113"/>
  <c r="G12" i="113"/>
  <c r="I11" i="113"/>
  <c r="H11" i="113"/>
  <c r="G11" i="113"/>
  <c r="I10" i="113"/>
  <c r="H10" i="113"/>
  <c r="G10" i="113"/>
  <c r="I9" i="113"/>
  <c r="H9" i="113"/>
  <c r="G9" i="113"/>
  <c r="I8" i="113"/>
  <c r="H8" i="113"/>
  <c r="G8" i="113"/>
  <c r="I61" i="104"/>
  <c r="H61" i="104"/>
  <c r="G61" i="104"/>
  <c r="I60" i="104"/>
  <c r="H60" i="104"/>
  <c r="G60" i="104"/>
  <c r="I59" i="104"/>
  <c r="H59" i="104"/>
  <c r="G59" i="104"/>
  <c r="I57" i="104"/>
  <c r="H57" i="104"/>
  <c r="G57" i="104"/>
  <c r="I56" i="104"/>
  <c r="H56" i="104"/>
  <c r="G56" i="104"/>
  <c r="I55" i="104"/>
  <c r="H55" i="104"/>
  <c r="G55" i="104"/>
  <c r="I53" i="104"/>
  <c r="H53" i="104"/>
  <c r="G53" i="104"/>
  <c r="I52" i="104"/>
  <c r="H52" i="104"/>
  <c r="G52" i="104"/>
  <c r="I51" i="104"/>
  <c r="H51" i="104"/>
  <c r="G51" i="104"/>
  <c r="I49" i="104"/>
  <c r="H49" i="104"/>
  <c r="G49" i="104"/>
  <c r="I48" i="104"/>
  <c r="H48" i="104"/>
  <c r="G48" i="104"/>
  <c r="I47" i="104"/>
  <c r="H47" i="104"/>
  <c r="G47" i="104"/>
  <c r="I45" i="104"/>
  <c r="H45" i="104"/>
  <c r="G45" i="104"/>
  <c r="I44" i="104"/>
  <c r="H44" i="104"/>
  <c r="G44" i="104"/>
  <c r="I43" i="104"/>
  <c r="H43" i="104"/>
  <c r="G43" i="104"/>
  <c r="I41" i="104"/>
  <c r="H41" i="104"/>
  <c r="G41" i="104"/>
  <c r="I40" i="104"/>
  <c r="H40" i="104"/>
  <c r="G40" i="104"/>
  <c r="I39" i="104"/>
  <c r="H39" i="104"/>
  <c r="G39" i="104"/>
  <c r="I37" i="104"/>
  <c r="H37" i="104"/>
  <c r="G37" i="104"/>
  <c r="I36" i="104"/>
  <c r="H36" i="104"/>
  <c r="G36" i="104"/>
  <c r="I35" i="104"/>
  <c r="H35" i="104"/>
  <c r="G35" i="104"/>
  <c r="I33" i="104"/>
  <c r="H33" i="104"/>
  <c r="G33" i="104"/>
  <c r="I32" i="104"/>
  <c r="H32" i="104"/>
  <c r="G32" i="104"/>
  <c r="I31" i="104"/>
  <c r="H31" i="104"/>
  <c r="G31" i="104"/>
  <c r="I29" i="104"/>
  <c r="H29" i="104"/>
  <c r="G29" i="104"/>
  <c r="I28" i="104"/>
  <c r="H28" i="104"/>
  <c r="G28" i="104"/>
  <c r="I27" i="104"/>
  <c r="H27" i="104"/>
  <c r="G27" i="104"/>
  <c r="I25" i="104"/>
  <c r="H25" i="104"/>
  <c r="G25" i="104"/>
  <c r="I24" i="104"/>
  <c r="H24" i="104"/>
  <c r="G24" i="104"/>
  <c r="I23" i="104"/>
  <c r="H23" i="104"/>
  <c r="G23" i="104"/>
  <c r="I21" i="104"/>
  <c r="H21" i="104"/>
  <c r="G21" i="104"/>
  <c r="I20" i="104"/>
  <c r="H20" i="104"/>
  <c r="G20" i="104"/>
  <c r="I19" i="104"/>
  <c r="H19" i="104"/>
  <c r="G19" i="104"/>
  <c r="I17" i="104"/>
  <c r="H17" i="104"/>
  <c r="G17" i="104"/>
  <c r="I16" i="104"/>
  <c r="H16" i="104"/>
  <c r="G16" i="104"/>
  <c r="I15" i="104"/>
  <c r="H15" i="104"/>
  <c r="G15" i="104"/>
  <c r="I13" i="104"/>
  <c r="H13" i="104"/>
  <c r="G13" i="104"/>
  <c r="I12" i="104"/>
  <c r="H12" i="104"/>
  <c r="G12" i="104"/>
  <c r="I11" i="104"/>
  <c r="H11" i="104"/>
  <c r="G11" i="104"/>
  <c r="I9" i="104"/>
  <c r="H9" i="104"/>
  <c r="G9" i="104"/>
  <c r="I8" i="104"/>
  <c r="H8" i="104"/>
  <c r="G8" i="104"/>
  <c r="I7" i="104"/>
  <c r="H7" i="104"/>
  <c r="G7" i="104"/>
  <c r="F4" i="104"/>
  <c r="E4" i="104"/>
  <c r="D4" i="104"/>
  <c r="C4" i="104"/>
  <c r="B4" i="104"/>
  <c r="I20" i="102"/>
  <c r="H20" i="102"/>
  <c r="G20" i="102"/>
  <c r="I19" i="102"/>
  <c r="H19" i="102"/>
  <c r="G19" i="102"/>
  <c r="G17" i="102"/>
  <c r="I16" i="102"/>
  <c r="H16" i="102"/>
  <c r="G16" i="102"/>
  <c r="I15" i="102"/>
  <c r="H15" i="102"/>
  <c r="G15" i="102"/>
  <c r="I12" i="102"/>
  <c r="H12" i="102"/>
  <c r="G12" i="102"/>
  <c r="I11" i="102"/>
  <c r="H11" i="102"/>
  <c r="G11" i="102"/>
  <c r="F21" i="102"/>
  <c r="F17" i="102"/>
  <c r="F13" i="102"/>
  <c r="F8" i="102"/>
  <c r="F7" i="102"/>
  <c r="E21" i="102"/>
  <c r="G21" i="102" s="1"/>
  <c r="E17" i="102"/>
  <c r="E13" i="102"/>
  <c r="G13" i="102" s="1"/>
  <c r="E8" i="102"/>
  <c r="G8" i="102" s="1"/>
  <c r="E7" i="102"/>
  <c r="G7" i="102" s="1"/>
  <c r="I8" i="101"/>
  <c r="H8" i="101"/>
  <c r="G8" i="101"/>
  <c r="I7" i="101"/>
  <c r="H7" i="101"/>
  <c r="G7" i="101"/>
  <c r="F9" i="101"/>
  <c r="E9" i="101"/>
  <c r="G9" i="101" s="1"/>
  <c r="I31" i="98"/>
  <c r="H31" i="98"/>
  <c r="G31" i="98"/>
  <c r="I30" i="98"/>
  <c r="H30" i="98"/>
  <c r="G30" i="98"/>
  <c r="I29" i="98"/>
  <c r="H29" i="98"/>
  <c r="G29" i="98"/>
  <c r="I28" i="98"/>
  <c r="H28" i="98"/>
  <c r="G28" i="98"/>
  <c r="I27" i="98"/>
  <c r="H27" i="98"/>
  <c r="G27" i="98"/>
  <c r="I26" i="98"/>
  <c r="H26" i="98"/>
  <c r="G26" i="98"/>
  <c r="I25" i="98"/>
  <c r="H25" i="98"/>
  <c r="G25" i="98"/>
  <c r="I24" i="98"/>
  <c r="H24" i="98"/>
  <c r="G24" i="98"/>
  <c r="I23" i="98"/>
  <c r="H23" i="98"/>
  <c r="G23" i="98"/>
  <c r="I22" i="98"/>
  <c r="H22" i="98"/>
  <c r="G22" i="98"/>
  <c r="I21" i="98"/>
  <c r="H21" i="98"/>
  <c r="G21" i="98"/>
  <c r="I20" i="98"/>
  <c r="H20" i="98"/>
  <c r="G20" i="98"/>
  <c r="I19" i="98"/>
  <c r="H19" i="98"/>
  <c r="G19" i="98"/>
  <c r="I17" i="98"/>
  <c r="H17" i="98"/>
  <c r="G17" i="98"/>
  <c r="I16" i="98"/>
  <c r="H16" i="98"/>
  <c r="G16" i="98"/>
  <c r="I15" i="98"/>
  <c r="H15" i="98"/>
  <c r="G15" i="98"/>
  <c r="I14" i="98"/>
  <c r="H14" i="98"/>
  <c r="G14" i="98"/>
  <c r="I13" i="98"/>
  <c r="H13" i="98"/>
  <c r="G13" i="98"/>
  <c r="I11" i="98"/>
  <c r="H11" i="98"/>
  <c r="G11" i="98"/>
  <c r="I10" i="98"/>
  <c r="H10" i="98"/>
  <c r="G10" i="98"/>
  <c r="I9" i="98"/>
  <c r="H9" i="98"/>
  <c r="G9" i="98"/>
  <c r="F9" i="102" l="1"/>
  <c r="E9" i="102"/>
  <c r="G9" i="102" s="1"/>
  <c r="I6" i="98"/>
  <c r="H6" i="98"/>
  <c r="G6" i="98"/>
  <c r="I31" i="96"/>
  <c r="H31" i="96"/>
  <c r="G31" i="96"/>
  <c r="I30" i="96"/>
  <c r="H30" i="96"/>
  <c r="G30" i="96"/>
  <c r="I29" i="96"/>
  <c r="H29" i="96"/>
  <c r="G29" i="96"/>
  <c r="I28" i="96"/>
  <c r="H28" i="96"/>
  <c r="G28" i="96"/>
  <c r="I27" i="96"/>
  <c r="H27" i="96"/>
  <c r="G27" i="96"/>
  <c r="I25" i="96"/>
  <c r="H25" i="96"/>
  <c r="G25" i="96"/>
  <c r="I24" i="96"/>
  <c r="H24" i="96"/>
  <c r="G24" i="96"/>
  <c r="I23" i="96"/>
  <c r="H23" i="96"/>
  <c r="G23" i="96"/>
  <c r="I22" i="96"/>
  <c r="H22" i="96"/>
  <c r="G22" i="96"/>
  <c r="I21" i="96"/>
  <c r="H21" i="96"/>
  <c r="G21" i="96"/>
  <c r="I17" i="96"/>
  <c r="H17" i="96"/>
  <c r="G17" i="96"/>
  <c r="I16" i="96"/>
  <c r="H16" i="96"/>
  <c r="G16" i="96"/>
  <c r="I15" i="96"/>
  <c r="H15" i="96"/>
  <c r="G15" i="96"/>
  <c r="I14" i="96"/>
  <c r="H14" i="96"/>
  <c r="G14" i="96"/>
  <c r="I29" i="94"/>
  <c r="H29" i="94"/>
  <c r="G29" i="94"/>
  <c r="I28" i="94"/>
  <c r="H28" i="94"/>
  <c r="G28" i="94"/>
  <c r="I27" i="94"/>
  <c r="H27" i="94"/>
  <c r="G27" i="94"/>
  <c r="I26" i="94"/>
  <c r="H26" i="94"/>
  <c r="G26" i="94"/>
  <c r="I25" i="94"/>
  <c r="H25" i="94"/>
  <c r="G25" i="94"/>
  <c r="I24" i="94"/>
  <c r="H24" i="94"/>
  <c r="G24" i="94"/>
  <c r="I23" i="94"/>
  <c r="H23" i="94"/>
  <c r="G23" i="94"/>
  <c r="I22" i="94"/>
  <c r="H22" i="94"/>
  <c r="G22" i="94"/>
  <c r="I21" i="94"/>
  <c r="H21" i="94"/>
  <c r="G21" i="94"/>
  <c r="I20" i="94"/>
  <c r="H20" i="94"/>
  <c r="G20" i="94"/>
  <c r="I19" i="94"/>
  <c r="H19" i="94"/>
  <c r="G19" i="94"/>
  <c r="I18" i="94"/>
  <c r="H18" i="94"/>
  <c r="G18" i="94"/>
  <c r="I17" i="94"/>
  <c r="H17" i="94"/>
  <c r="G17" i="94"/>
  <c r="I15" i="94"/>
  <c r="H15" i="94"/>
  <c r="G15" i="94"/>
  <c r="I14" i="94"/>
  <c r="H14" i="94"/>
  <c r="G14" i="94"/>
  <c r="I13" i="94"/>
  <c r="H13" i="94"/>
  <c r="G13" i="94"/>
  <c r="I12" i="94"/>
  <c r="H12" i="94"/>
  <c r="G12" i="94"/>
  <c r="I11" i="94"/>
  <c r="H11" i="94"/>
  <c r="G11" i="94"/>
  <c r="I9" i="94"/>
  <c r="H9" i="94"/>
  <c r="G9" i="94"/>
  <c r="I8" i="94"/>
  <c r="H8" i="94"/>
  <c r="G8" i="94"/>
  <c r="I7" i="94"/>
  <c r="H7" i="94"/>
  <c r="G7" i="94"/>
  <c r="I18" i="106"/>
  <c r="H18" i="106"/>
  <c r="G18" i="106"/>
  <c r="I17" i="106"/>
  <c r="H17" i="106"/>
  <c r="G17" i="106"/>
  <c r="I15" i="106"/>
  <c r="H15" i="106"/>
  <c r="G15" i="106"/>
  <c r="I14" i="106"/>
  <c r="H14" i="106"/>
  <c r="G14" i="106"/>
  <c r="I12" i="106"/>
  <c r="H12" i="106"/>
  <c r="G12" i="106"/>
  <c r="I11" i="106"/>
  <c r="H11" i="106"/>
  <c r="G11" i="106"/>
  <c r="I9" i="106"/>
  <c r="H9" i="106"/>
  <c r="G9" i="106"/>
  <c r="I8" i="106"/>
  <c r="H8" i="106"/>
  <c r="G8" i="106"/>
  <c r="E5" i="96"/>
  <c r="E5" i="98" s="1"/>
  <c r="F5" i="96"/>
  <c r="F5" i="98" s="1"/>
  <c r="E26" i="96" l="1"/>
  <c r="E20" i="96"/>
  <c r="E13" i="96"/>
  <c r="F26" i="96"/>
  <c r="F20" i="96"/>
  <c r="F13" i="96"/>
  <c r="I5" i="94"/>
  <c r="I6" i="101" s="1"/>
  <c r="H5" i="94"/>
  <c r="H6" i="101" s="1"/>
  <c r="H5" i="102" s="1"/>
  <c r="H6" i="113" s="1"/>
  <c r="H21" i="117" s="1"/>
  <c r="G5" i="94"/>
  <c r="G6" i="101" s="1"/>
  <c r="F4" i="94"/>
  <c r="E4" i="94"/>
  <c r="F19" i="96" l="1"/>
  <c r="F10" i="96"/>
  <c r="D5" i="129"/>
  <c r="C5" i="129"/>
  <c r="E10" i="96"/>
  <c r="B5" i="129"/>
  <c r="E19" i="96"/>
  <c r="F11" i="96" l="1"/>
  <c r="E11" i="96"/>
  <c r="F24" i="106"/>
  <c r="E24" i="106"/>
  <c r="I27" i="105"/>
  <c r="H27" i="105"/>
  <c r="G27" i="105"/>
  <c r="I25" i="105"/>
  <c r="H25" i="105"/>
  <c r="G25" i="105"/>
  <c r="I24" i="105"/>
  <c r="H24" i="105"/>
  <c r="G24" i="105"/>
  <c r="I23" i="105"/>
  <c r="H23" i="105"/>
  <c r="G23" i="105"/>
  <c r="I21" i="105"/>
  <c r="H21" i="105"/>
  <c r="G21" i="105"/>
  <c r="I20" i="105"/>
  <c r="H20" i="105"/>
  <c r="G20" i="105"/>
  <c r="I19" i="105"/>
  <c r="H19" i="105"/>
  <c r="G19" i="105"/>
  <c r="I18" i="105"/>
  <c r="H18" i="105"/>
  <c r="G18" i="105"/>
  <c r="I17" i="105"/>
  <c r="H17" i="105"/>
  <c r="G17" i="105"/>
  <c r="I15" i="105"/>
  <c r="H15" i="105"/>
  <c r="G15" i="105"/>
  <c r="I14" i="105"/>
  <c r="H14" i="105"/>
  <c r="G14" i="105"/>
  <c r="I13" i="105"/>
  <c r="H13" i="105"/>
  <c r="G13" i="105"/>
  <c r="I11" i="105"/>
  <c r="H11" i="105"/>
  <c r="G11" i="105"/>
  <c r="I10" i="105"/>
  <c r="H10" i="105"/>
  <c r="G10" i="105"/>
  <c r="I9" i="105"/>
  <c r="H9" i="105"/>
  <c r="G9" i="105"/>
  <c r="I8" i="105"/>
  <c r="H8" i="105"/>
  <c r="G8" i="105"/>
  <c r="I7" i="105"/>
  <c r="H7" i="105"/>
  <c r="G7" i="105"/>
  <c r="F9" i="96" l="1"/>
  <c r="E9" i="96"/>
  <c r="A1" i="114"/>
  <c r="C23" i="135" l="1"/>
  <c r="B6" i="139" l="1"/>
  <c r="B5" i="107" s="1"/>
  <c r="B5" i="108" s="1"/>
  <c r="B18" i="139" l="1"/>
  <c r="F19" i="139"/>
  <c r="E19" i="139"/>
  <c r="D19" i="139"/>
  <c r="C19" i="139"/>
  <c r="B19" i="139"/>
  <c r="D24" i="106" l="1"/>
  <c r="C24" i="106" l="1"/>
  <c r="B24" i="106" l="1"/>
  <c r="F9" i="139" l="1"/>
  <c r="F7" i="139" s="1"/>
  <c r="E9" i="139"/>
  <c r="D9" i="139"/>
  <c r="C9" i="139"/>
  <c r="C7" i="139" s="1"/>
  <c r="B9" i="139"/>
  <c r="B7" i="139" s="1"/>
  <c r="E7" i="139"/>
  <c r="D7" i="139"/>
  <c r="A1" i="139"/>
  <c r="D8" i="102" l="1"/>
  <c r="D7" i="102"/>
  <c r="C8" i="102"/>
  <c r="I8" i="102" s="1"/>
  <c r="C7" i="102"/>
  <c r="I7" i="102" s="1"/>
  <c r="B8" i="102"/>
  <c r="H8" i="102" s="1"/>
  <c r="B7" i="102"/>
  <c r="H7" i="102" s="1"/>
  <c r="B5" i="117" l="1"/>
  <c r="B13" i="117"/>
  <c r="B12" i="117"/>
  <c r="B11" i="117"/>
  <c r="B10" i="117"/>
  <c r="B9" i="117"/>
  <c r="B8" i="117"/>
  <c r="H6" i="117"/>
  <c r="G6" i="117"/>
  <c r="F6" i="117"/>
  <c r="E6" i="117"/>
  <c r="D6" i="117"/>
  <c r="C6" i="117"/>
  <c r="J22" i="114"/>
  <c r="I22" i="114"/>
  <c r="G20" i="126" s="1"/>
  <c r="H22" i="114"/>
  <c r="F20" i="126" s="1"/>
  <c r="G22" i="114"/>
  <c r="E20" i="126" s="1"/>
  <c r="F22" i="114"/>
  <c r="D20" i="126" s="1"/>
  <c r="E22" i="114"/>
  <c r="C22" i="114"/>
  <c r="B22" i="114"/>
  <c r="G23" i="113"/>
  <c r="F23" i="113"/>
  <c r="E23" i="113"/>
  <c r="D23" i="113"/>
  <c r="C23" i="113"/>
  <c r="B23" i="113"/>
  <c r="B6" i="117" l="1"/>
  <c r="C45" i="102" l="1"/>
  <c r="B45" i="102"/>
  <c r="C44" i="102"/>
  <c r="B44" i="102"/>
  <c r="C43" i="102"/>
  <c r="B43" i="102"/>
  <c r="C42" i="102"/>
  <c r="B42" i="102"/>
  <c r="C41" i="102"/>
  <c r="B41" i="102"/>
  <c r="C40" i="102"/>
  <c r="B40" i="102"/>
  <c r="C39" i="102"/>
  <c r="B39" i="102"/>
  <c r="C38" i="102"/>
  <c r="B38" i="102"/>
  <c r="C37" i="102"/>
  <c r="B37" i="102"/>
  <c r="C36" i="102"/>
  <c r="B36" i="102"/>
  <c r="C35" i="102"/>
  <c r="B35" i="102"/>
  <c r="C34" i="102"/>
  <c r="B34" i="102"/>
  <c r="C33" i="102"/>
  <c r="B33" i="102"/>
  <c r="C32" i="102"/>
  <c r="B32" i="102"/>
  <c r="C31" i="102"/>
  <c r="B31" i="102"/>
  <c r="C30" i="102"/>
  <c r="B30" i="102"/>
  <c r="I29" i="102"/>
  <c r="H29" i="102"/>
  <c r="G29" i="102"/>
  <c r="F29" i="102"/>
  <c r="E29" i="102"/>
  <c r="D29" i="102"/>
  <c r="C29" i="102" l="1"/>
  <c r="B29" i="102"/>
  <c r="C5" i="96"/>
  <c r="C5" i="98" s="1"/>
  <c r="D5" i="96"/>
  <c r="B5" i="96"/>
  <c r="B5" i="98" s="1"/>
  <c r="D5" i="98" l="1"/>
  <c r="C4" i="94"/>
  <c r="D4" i="94"/>
  <c r="B4" i="94"/>
  <c r="A1" i="98" l="1"/>
  <c r="C34" i="107" l="1"/>
  <c r="C33" i="107"/>
  <c r="C32" i="107"/>
  <c r="C31" i="107"/>
  <c r="C30" i="107"/>
  <c r="C29" i="107"/>
  <c r="C28" i="107"/>
  <c r="C27" i="107"/>
  <c r="C26" i="107"/>
  <c r="C25" i="107"/>
  <c r="C24" i="107"/>
  <c r="C23" i="107"/>
  <c r="C22" i="107"/>
  <c r="C21" i="107"/>
  <c r="C20" i="107"/>
  <c r="C19" i="107"/>
  <c r="B5" i="125" l="1"/>
  <c r="D4" i="106" l="1"/>
  <c r="D3" i="94" s="1"/>
  <c r="D4" i="96" s="1"/>
  <c r="D4" i="98" s="1"/>
  <c r="D4" i="101" s="1"/>
  <c r="D3" i="102" s="1"/>
  <c r="D3" i="104" s="1"/>
  <c r="D4" i="113" s="1"/>
  <c r="D19" i="117" s="1"/>
  <c r="B4" i="106"/>
  <c r="B3" i="94" s="1"/>
  <c r="B4" i="96" s="1"/>
  <c r="B4" i="98" s="1"/>
  <c r="B4" i="101" s="1"/>
  <c r="B3" i="102" s="1"/>
  <c r="B3" i="104" s="1"/>
  <c r="B4" i="113" s="1"/>
  <c r="B19" i="117" s="1"/>
  <c r="I5" i="102"/>
  <c r="I6" i="113" l="1"/>
  <c r="I21" i="117" s="1"/>
  <c r="G5" i="102"/>
  <c r="G6" i="113" s="1"/>
  <c r="G21" i="117" s="1"/>
  <c r="B34" i="107"/>
  <c r="B33" i="107"/>
  <c r="B32" i="107"/>
  <c r="B31" i="107"/>
  <c r="B30" i="107"/>
  <c r="B29" i="107"/>
  <c r="B28" i="107"/>
  <c r="B27" i="107"/>
  <c r="B26" i="107"/>
  <c r="B25" i="107"/>
  <c r="B24" i="107"/>
  <c r="B23" i="107"/>
  <c r="B22" i="107"/>
  <c r="B21" i="107"/>
  <c r="B20" i="107"/>
  <c r="B19" i="107"/>
  <c r="B12" i="107"/>
  <c r="B11" i="107"/>
  <c r="B10" i="107"/>
  <c r="B9" i="107"/>
  <c r="B8" i="107"/>
  <c r="B7" i="107"/>
  <c r="F8" i="108" l="1"/>
  <c r="E8" i="108"/>
  <c r="D8" i="108"/>
  <c r="C8" i="108"/>
  <c r="B8" i="108"/>
  <c r="B8" i="109" l="1"/>
  <c r="C8" i="109"/>
  <c r="D8" i="109"/>
  <c r="E8" i="109"/>
  <c r="F8" i="109"/>
  <c r="A1" i="117" l="1"/>
  <c r="A1" i="116"/>
  <c r="A1" i="135"/>
  <c r="A1" i="125" s="1"/>
  <c r="A1" i="106" l="1"/>
  <c r="A1" i="107" s="1"/>
  <c r="A1" i="108" s="1"/>
  <c r="A1" i="109" s="1"/>
  <c r="A1" i="110" s="1"/>
  <c r="F21" i="109" l="1"/>
  <c r="F19" i="109" s="1"/>
  <c r="E21" i="109"/>
  <c r="E19" i="109" s="1"/>
  <c r="D21" i="109"/>
  <c r="D19" i="109" s="1"/>
  <c r="C21" i="109"/>
  <c r="C19" i="109" s="1"/>
  <c r="B21" i="109"/>
  <c r="B19" i="109" s="1"/>
  <c r="B22" i="121" l="1"/>
  <c r="B21" i="121" l="1"/>
  <c r="B20" i="121"/>
  <c r="B19" i="121"/>
  <c r="B18" i="121"/>
  <c r="B17" i="121"/>
  <c r="B16" i="121"/>
  <c r="B15" i="121"/>
  <c r="B14" i="121"/>
  <c r="B13" i="121"/>
  <c r="B12" i="121"/>
  <c r="B11" i="121"/>
  <c r="B10" i="121"/>
  <c r="B9" i="121"/>
  <c r="B8" i="121"/>
  <c r="B7" i="121"/>
  <c r="B46" i="118" l="1"/>
  <c r="B45" i="118"/>
  <c r="B44" i="118"/>
  <c r="B43" i="118"/>
  <c r="B42" i="118"/>
  <c r="B41" i="118"/>
  <c r="B40" i="118"/>
  <c r="B39" i="118"/>
  <c r="B38" i="118"/>
  <c r="B37" i="118"/>
  <c r="B36" i="118"/>
  <c r="B35" i="118"/>
  <c r="B34" i="118"/>
  <c r="B33" i="118"/>
  <c r="B32" i="118"/>
  <c r="B31" i="118"/>
  <c r="B23" i="118"/>
  <c r="B22" i="118"/>
  <c r="B21" i="118"/>
  <c r="B20" i="118"/>
  <c r="B19" i="118"/>
  <c r="B18" i="118"/>
  <c r="B17" i="118"/>
  <c r="B16" i="118"/>
  <c r="B15" i="118"/>
  <c r="B14" i="118"/>
  <c r="B13" i="118"/>
  <c r="B12" i="118"/>
  <c r="B11" i="118"/>
  <c r="B10" i="118"/>
  <c r="B9" i="118"/>
  <c r="B8" i="118"/>
  <c r="B24" i="116" l="1"/>
  <c r="B23" i="116"/>
  <c r="B22" i="116"/>
  <c r="B21" i="116"/>
  <c r="B20" i="116"/>
  <c r="B19" i="116"/>
  <c r="B18" i="116"/>
  <c r="B17" i="116"/>
  <c r="B16" i="116"/>
  <c r="B15" i="116"/>
  <c r="B14" i="116"/>
  <c r="B13" i="116"/>
  <c r="B12" i="116"/>
  <c r="B11" i="116"/>
  <c r="B10" i="116"/>
  <c r="B9" i="116"/>
  <c r="B7" i="116" l="1"/>
  <c r="B24" i="115"/>
  <c r="B23" i="115"/>
  <c r="B22" i="115"/>
  <c r="B21" i="115"/>
  <c r="B20" i="115"/>
  <c r="B19" i="115"/>
  <c r="B18" i="115"/>
  <c r="B17" i="115"/>
  <c r="B16" i="115"/>
  <c r="B15" i="115"/>
  <c r="B14" i="115"/>
  <c r="B13" i="115"/>
  <c r="B12" i="115"/>
  <c r="B11" i="115"/>
  <c r="B10" i="115"/>
  <c r="B9" i="115"/>
  <c r="L8" i="115"/>
  <c r="K8" i="115"/>
  <c r="J8" i="115"/>
  <c r="I8" i="115"/>
  <c r="H8" i="115"/>
  <c r="G8" i="115"/>
  <c r="F8" i="115"/>
  <c r="E8" i="115"/>
  <c r="D8" i="115"/>
  <c r="C8" i="115"/>
  <c r="B6" i="118" l="1"/>
  <c r="B29" i="118" s="1"/>
  <c r="B8" i="115"/>
  <c r="D16" i="113" l="1"/>
  <c r="D13" i="104" l="1"/>
  <c r="B30" i="95" l="1"/>
  <c r="B29" i="95"/>
  <c r="B28" i="95"/>
  <c r="E6" i="109" l="1"/>
  <c r="D6" i="109"/>
  <c r="C6" i="109"/>
  <c r="B6" i="109"/>
  <c r="F6" i="109"/>
  <c r="D6" i="108" l="1"/>
  <c r="C6" i="108"/>
  <c r="B6" i="108"/>
  <c r="F6" i="108"/>
  <c r="E6" i="108"/>
  <c r="B17" i="107" l="1"/>
  <c r="B18" i="108" s="1"/>
  <c r="B5" i="109" l="1"/>
  <c r="B18" i="109" s="1"/>
  <c r="B6" i="110" s="1"/>
  <c r="B5" i="119" l="1"/>
  <c r="B13" i="101"/>
  <c r="B28" i="102" s="1"/>
  <c r="B22" i="113" s="1"/>
  <c r="B9" i="97"/>
  <c r="B9" i="99" s="1"/>
  <c r="D32" i="130"/>
  <c r="B33" i="130" s="1"/>
  <c r="B29" i="119" l="1"/>
  <c r="C33" i="130"/>
  <c r="D33" i="130"/>
  <c r="D30" i="101" l="1"/>
  <c r="D29" i="101"/>
  <c r="D28" i="101"/>
  <c r="D27" i="101"/>
  <c r="D26" i="101"/>
  <c r="D25" i="101"/>
  <c r="D24" i="101"/>
  <c r="D23" i="101"/>
  <c r="D22" i="101"/>
  <c r="D21" i="101"/>
  <c r="D20" i="101"/>
  <c r="D19" i="101"/>
  <c r="D18" i="101"/>
  <c r="D17" i="101"/>
  <c r="D16" i="101"/>
  <c r="D15" i="101"/>
  <c r="C14" i="101"/>
  <c r="A1" i="95" l="1"/>
  <c r="A1" i="96" s="1"/>
  <c r="A1" i="129"/>
  <c r="C30" i="121" l="1"/>
  <c r="M6" i="121"/>
  <c r="L6" i="121"/>
  <c r="K6" i="121"/>
  <c r="J6" i="121"/>
  <c r="I6" i="121"/>
  <c r="H6" i="121"/>
  <c r="G6" i="121"/>
  <c r="F6" i="121"/>
  <c r="E6" i="121"/>
  <c r="D6" i="121"/>
  <c r="C6" i="121"/>
  <c r="B6" i="121"/>
  <c r="C30" i="119"/>
  <c r="B30" i="119"/>
  <c r="B23" i="119"/>
  <c r="H23" i="119" s="1"/>
  <c r="B22" i="119"/>
  <c r="B21" i="119"/>
  <c r="H21" i="119" s="1"/>
  <c r="B20" i="119"/>
  <c r="B19" i="119"/>
  <c r="B18" i="119"/>
  <c r="B17" i="119"/>
  <c r="B16" i="119"/>
  <c r="B15" i="119"/>
  <c r="H15" i="119" s="1"/>
  <c r="B14" i="119"/>
  <c r="B13" i="119"/>
  <c r="H13" i="119" s="1"/>
  <c r="B12" i="119"/>
  <c r="H12" i="119" s="1"/>
  <c r="B11" i="119"/>
  <c r="B10" i="119"/>
  <c r="H10" i="119" s="1"/>
  <c r="B9" i="119"/>
  <c r="B8" i="119"/>
  <c r="I7" i="119"/>
  <c r="G7" i="119"/>
  <c r="F7" i="119"/>
  <c r="D7" i="119"/>
  <c r="C7" i="119"/>
  <c r="D30" i="118"/>
  <c r="C30" i="118"/>
  <c r="B30" i="118"/>
  <c r="D7" i="118"/>
  <c r="C7" i="118"/>
  <c r="B7" i="118"/>
  <c r="H8" i="116"/>
  <c r="G8" i="116"/>
  <c r="F8" i="116"/>
  <c r="E8" i="116"/>
  <c r="D8" i="116"/>
  <c r="C8" i="116"/>
  <c r="B8" i="116"/>
  <c r="A1" i="118"/>
  <c r="A1" i="119" s="1"/>
  <c r="C20" i="126"/>
  <c r="C24" i="108"/>
  <c r="B24" i="108" s="1"/>
  <c r="C23" i="108"/>
  <c r="B23" i="108" s="1"/>
  <c r="C22" i="108"/>
  <c r="B22" i="108" s="1"/>
  <c r="C21" i="108"/>
  <c r="B21" i="108" s="1"/>
  <c r="C20" i="108"/>
  <c r="B20" i="108" s="1"/>
  <c r="G19" i="108"/>
  <c r="F19" i="108"/>
  <c r="E19" i="108"/>
  <c r="D19" i="108"/>
  <c r="F34" i="107"/>
  <c r="F33" i="107"/>
  <c r="F31" i="107"/>
  <c r="F30" i="107"/>
  <c r="F29" i="107"/>
  <c r="F27" i="107"/>
  <c r="F26" i="107"/>
  <c r="F25" i="107"/>
  <c r="F23" i="107"/>
  <c r="F22" i="107"/>
  <c r="F21" i="107"/>
  <c r="F19" i="107"/>
  <c r="G18" i="107"/>
  <c r="E18" i="107"/>
  <c r="D18" i="107"/>
  <c r="F11" i="107"/>
  <c r="F10" i="107"/>
  <c r="F8" i="107"/>
  <c r="F7" i="107"/>
  <c r="G6" i="107"/>
  <c r="E6" i="107"/>
  <c r="D6" i="107"/>
  <c r="D21" i="102"/>
  <c r="C21" i="102"/>
  <c r="I21" i="102" s="1"/>
  <c r="B21" i="102"/>
  <c r="H21" i="102" s="1"/>
  <c r="D17" i="102"/>
  <c r="C17" i="102"/>
  <c r="I17" i="102" s="1"/>
  <c r="B17" i="102"/>
  <c r="H17" i="102" s="1"/>
  <c r="D13" i="102"/>
  <c r="C13" i="102"/>
  <c r="I13" i="102" s="1"/>
  <c r="B13" i="102"/>
  <c r="H13" i="102" s="1"/>
  <c r="D9" i="102"/>
  <c r="C9" i="102"/>
  <c r="I9" i="102" s="1"/>
  <c r="B9" i="102"/>
  <c r="H9" i="102" s="1"/>
  <c r="B14" i="101"/>
  <c r="D14" i="101" s="1"/>
  <c r="D9" i="101"/>
  <c r="C9" i="101"/>
  <c r="I9" i="101" s="1"/>
  <c r="B9" i="101"/>
  <c r="H9" i="101" s="1"/>
  <c r="B31" i="99"/>
  <c r="B30" i="99"/>
  <c r="B29" i="99"/>
  <c r="B28" i="99"/>
  <c r="A1" i="99"/>
  <c r="A1" i="101" s="1"/>
  <c r="A1" i="102" s="1"/>
  <c r="B31" i="97"/>
  <c r="B30" i="97"/>
  <c r="B29" i="97"/>
  <c r="C28" i="97"/>
  <c r="C11" i="97" s="1"/>
  <c r="B27" i="97"/>
  <c r="B26" i="97"/>
  <c r="B25" i="97"/>
  <c r="B24" i="97"/>
  <c r="B23" i="97"/>
  <c r="B22" i="97"/>
  <c r="B21" i="97"/>
  <c r="B20" i="97"/>
  <c r="B19" i="97"/>
  <c r="B18" i="97"/>
  <c r="B17" i="97"/>
  <c r="B16" i="97"/>
  <c r="B15" i="97"/>
  <c r="B14" i="97"/>
  <c r="B13" i="97"/>
  <c r="B12" i="97"/>
  <c r="H11" i="97"/>
  <c r="G11" i="97"/>
  <c r="F11" i="97"/>
  <c r="E11" i="97"/>
  <c r="A1" i="97"/>
  <c r="D26" i="96"/>
  <c r="G26" i="96" s="1"/>
  <c r="C26" i="96"/>
  <c r="I26" i="96" s="1"/>
  <c r="B26" i="96"/>
  <c r="H26" i="96" s="1"/>
  <c r="D20" i="96"/>
  <c r="G20" i="96" s="1"/>
  <c r="C20" i="96"/>
  <c r="I20" i="96" s="1"/>
  <c r="B20" i="96"/>
  <c r="H20" i="96" s="1"/>
  <c r="D13" i="96"/>
  <c r="G13" i="96" s="1"/>
  <c r="C13" i="96"/>
  <c r="I13" i="96" s="1"/>
  <c r="B13" i="96"/>
  <c r="H13" i="96" s="1"/>
  <c r="B27" i="95"/>
  <c r="B28" i="97" l="1"/>
  <c r="B11" i="97" s="1"/>
  <c r="B10" i="96"/>
  <c r="H10" i="96" s="1"/>
  <c r="C10" i="96"/>
  <c r="I10" i="96" s="1"/>
  <c r="C6" i="107"/>
  <c r="F6" i="107" s="1"/>
  <c r="C19" i="108"/>
  <c r="B19" i="108" s="1"/>
  <c r="H20" i="126"/>
  <c r="E21" i="126" s="1"/>
  <c r="H8" i="119"/>
  <c r="H14" i="119"/>
  <c r="H16" i="119"/>
  <c r="H18" i="119"/>
  <c r="H20" i="119"/>
  <c r="H9" i="119"/>
  <c r="H11" i="119"/>
  <c r="H22" i="119"/>
  <c r="H17" i="119"/>
  <c r="H19" i="119"/>
  <c r="C19" i="96"/>
  <c r="I19" i="96" s="1"/>
  <c r="D10" i="96"/>
  <c r="G10" i="96" s="1"/>
  <c r="D19" i="96"/>
  <c r="G19" i="96" s="1"/>
  <c r="B19" i="96"/>
  <c r="H19" i="96" s="1"/>
  <c r="E7" i="119"/>
  <c r="B7" i="119"/>
  <c r="F9" i="107"/>
  <c r="F20" i="107"/>
  <c r="F24" i="107"/>
  <c r="F28" i="107"/>
  <c r="F32" i="107"/>
  <c r="C18" i="107"/>
  <c r="F18" i="107" s="1"/>
  <c r="D11" i="97"/>
  <c r="D21" i="126" l="1"/>
  <c r="F21" i="126"/>
  <c r="C21" i="126"/>
  <c r="G21" i="126"/>
  <c r="B11" i="96"/>
  <c r="H11" i="96" s="1"/>
  <c r="C11" i="96"/>
  <c r="I11" i="96" s="1"/>
  <c r="B6" i="107"/>
  <c r="H21" i="126"/>
  <c r="H7" i="119"/>
  <c r="D11" i="96"/>
  <c r="G11" i="96" s="1"/>
  <c r="B18" i="107"/>
  <c r="B9" i="96" l="1"/>
  <c r="H9" i="96" s="1"/>
  <c r="C9" i="96"/>
  <c r="I9" i="96" s="1"/>
  <c r="D9" i="96"/>
  <c r="G9" i="96" s="1"/>
  <c r="F5" i="129"/>
  <c r="D6" i="129" s="1"/>
  <c r="B6" i="129" l="1"/>
  <c r="C6" i="129"/>
  <c r="F6" i="129"/>
  <c r="E6" i="129"/>
</calcChain>
</file>

<file path=xl/sharedStrings.xml><?xml version="1.0" encoding="utf-8"?>
<sst xmlns="http://schemas.openxmlformats.org/spreadsheetml/2006/main" count="1394" uniqueCount="680">
  <si>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</si>
  <si>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</si>
  <si>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</si>
  <si>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</si>
  <si>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</si>
  <si>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</si>
  <si>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</si>
  <si>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</si>
  <si>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</si>
  <si>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</si>
  <si>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 liczby wydanych decyzji o podleganiu i ustaniu ubezpieczenia społecznego rolników.</t>
  </si>
  <si>
    <t>„w tym”</t>
  </si>
  <si>
    <t>"z tego"</t>
  </si>
  <si>
    <t>Wyszczególnienie</t>
  </si>
  <si>
    <t>porównanie (wzrost/spadek)</t>
  </si>
  <si>
    <t>EMERYTURY I RENTY ogółem</t>
  </si>
  <si>
    <t>Renty</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</si>
  <si>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</si>
  <si>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</si>
  <si>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</si>
  <si>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</si>
  <si>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</si>
  <si>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</si>
  <si>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</si>
  <si>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</si>
  <si>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</si>
  <si>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</si>
  <si>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</si>
  <si>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</si>
  <si>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</si>
  <si>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</si>
  <si>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</si>
  <si>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</si>
  <si>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</si>
  <si>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</si>
  <si>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</si>
  <si>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</si>
  <si>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</si>
  <si>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</si>
  <si>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</si>
  <si>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</si>
  <si>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</si>
  <si>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</si>
  <si>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</si>
  <si>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</si>
  <si>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</si>
  <si>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</si>
  <si>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</si>
  <si>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</si>
  <si>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</si>
  <si>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</si>
  <si>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</si>
  <si>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</si>
  <si>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</si>
  <si>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</si>
  <si>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</si>
  <si>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</si>
  <si>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</si>
  <si>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</si>
  <si>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</si>
  <si>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</si>
  <si>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</si>
  <si>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</si>
  <si>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</si>
  <si>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RENTY </t>
  </si>
  <si>
    <t>RENTY RAZEM z tego:</t>
  </si>
  <si>
    <t xml:space="preserve">     w tym renty rodzinne wypadkowe</t>
  </si>
  <si>
    <t>Renty rodzinne nie związane 
z przekazaniem gospodarstwa rolnego</t>
  </si>
  <si>
    <t>OGÓŁEM</t>
  </si>
  <si>
    <t>Renty rolnicze z tytułu niezdolności 
do pracy</t>
  </si>
  <si>
    <t xml:space="preserve">    </t>
  </si>
  <si>
    <t>w tym:</t>
  </si>
  <si>
    <t>z tytułu niezdolności do pracy</t>
  </si>
  <si>
    <t xml:space="preserve">OGÓŁEM </t>
  </si>
  <si>
    <t xml:space="preserve">Przeciętna miesięczna liczba świadczeń </t>
  </si>
  <si>
    <t xml:space="preserve">Liczba świadczeń </t>
  </si>
  <si>
    <t>Kwota wypłat w zł</t>
  </si>
  <si>
    <t xml:space="preserve">Przeciętne świadczenie w zł </t>
  </si>
  <si>
    <t>Liczba 
świadczeń</t>
  </si>
  <si>
    <t>ZASIŁKI POGRZEBOWE PO UBEZPIECZONYCH</t>
  </si>
  <si>
    <t>Zasiłki pogrzebowe</t>
  </si>
  <si>
    <t xml:space="preserve">po emerytach, rencistach </t>
  </si>
  <si>
    <t>po ubezpieczonych</t>
  </si>
  <si>
    <t>po członkach rodzin</t>
  </si>
  <si>
    <t>Liczba świadczeń</t>
  </si>
  <si>
    <t xml:space="preserve">Przeciętna miesięczna liczba osób </t>
  </si>
  <si>
    <t xml:space="preserve">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</si>
  <si>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</si>
  <si>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</si>
  <si>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</si>
  <si>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</si>
  <si>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</si>
  <si>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</si>
  <si>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</si>
  <si>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</si>
  <si>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</si>
  <si>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</si>
  <si>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</si>
  <si>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</si>
  <si>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</si>
  <si>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</si>
  <si>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</si>
  <si>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</si>
  <si>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</si>
  <si>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</si>
  <si>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</si>
  <si>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 xml:space="preserve">                 RENTY RODZINNE</t>
  </si>
  <si>
    <t>Razem</t>
  </si>
  <si>
    <t>w tym 
po terminie ustawowym</t>
  </si>
  <si>
    <t>Emerytury razem</t>
  </si>
  <si>
    <t>Renty razem, z tego:</t>
  </si>
  <si>
    <t xml:space="preserve">    Renty z tytułu niezdolności do pracy razem</t>
  </si>
  <si>
    <t xml:space="preserve">        w tym renty z tytułu niezdolności do pracy
        wypadkowe</t>
  </si>
  <si>
    <t xml:space="preserve">    Renty rodzinne</t>
  </si>
  <si>
    <t xml:space="preserve">Emerytury i renty z art. 9 ustawy z dnia 
24 lutego 1990 r. </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</si>
  <si>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</si>
  <si>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</si>
  <si>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</si>
  <si>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</si>
  <si>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</si>
  <si>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</si>
  <si>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</si>
  <si>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</si>
  <si>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</si>
  <si>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</si>
  <si>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</si>
  <si>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</si>
  <si>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</si>
  <si>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</si>
  <si>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</si>
  <si>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</si>
  <si>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</si>
  <si>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</si>
  <si>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</si>
  <si>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</si>
  <si>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</si>
  <si>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</si>
  <si>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</si>
  <si>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</si>
  <si>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</si>
  <si>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</si>
  <si>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</si>
  <si>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</si>
  <si>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</si>
  <si>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</si>
  <si>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</si>
  <si>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</si>
  <si>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</si>
  <si>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</si>
  <si>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</si>
  <si>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</si>
  <si>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</si>
  <si>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</si>
  <si>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</si>
  <si>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</si>
  <si>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</si>
  <si>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</si>
  <si>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</si>
  <si>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</si>
  <si>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</si>
  <si>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</si>
  <si>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</si>
  <si>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</si>
  <si>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</si>
  <si>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</si>
  <si>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</si>
  <si>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</si>
  <si>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</si>
  <si>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</si>
  <si>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</si>
  <si>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</si>
  <si>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</si>
  <si>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</si>
  <si>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</si>
  <si>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</si>
  <si>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</si>
  <si>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</si>
  <si>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</si>
  <si>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</si>
  <si>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</si>
  <si>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</si>
  <si>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</si>
  <si>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</si>
  <si>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</si>
  <si>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</si>
  <si>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</si>
  <si>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</si>
  <si>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</si>
  <si>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</si>
  <si>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</si>
  <si>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</si>
  <si>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</si>
  <si>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</si>
  <si>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</si>
  <si>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</si>
  <si>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</si>
  <si>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</si>
  <si>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</si>
  <si>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</si>
  <si>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</si>
  <si>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</si>
  <si>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</si>
  <si>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</si>
  <si>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</si>
  <si>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</si>
  <si>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</si>
  <si>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</si>
  <si>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</si>
  <si>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</si>
  <si>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</si>
  <si>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</si>
  <si>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</si>
  <si>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</si>
  <si>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</si>
  <si>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</si>
  <si>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</si>
  <si>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</si>
  <si>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</si>
  <si>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</si>
  <si>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</si>
  <si>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</si>
  <si>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</si>
  <si>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</si>
  <si>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</si>
  <si>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</si>
  <si>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</si>
  <si>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</si>
  <si>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</si>
  <si>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</si>
  <si>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</si>
  <si>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</si>
  <si>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</si>
  <si>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</si>
  <si>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</si>
  <si>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</si>
  <si>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</si>
  <si>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</si>
  <si>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</si>
  <si>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</si>
  <si>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</si>
  <si>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</si>
  <si>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</si>
  <si>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</si>
  <si>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</si>
  <si>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</si>
  <si>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</si>
  <si>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</si>
  <si>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</si>
  <si>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</si>
  <si>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</si>
  <si>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</si>
  <si>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</si>
  <si>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</si>
  <si>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</si>
  <si>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w tym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</si>
  <si>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</si>
  <si>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</si>
  <si>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</si>
  <si>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</si>
  <si>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</si>
  <si>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</si>
  <si>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</si>
  <si>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</si>
  <si>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</si>
  <si>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</si>
  <si>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</si>
  <si>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</si>
  <si>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</si>
  <si>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</si>
  <si>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</si>
  <si>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Przeciętna miesięczna liczba emerytur i rent według rodzajów świadczeń</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</si>
  <si>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</si>
  <si>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</si>
  <si>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</si>
  <si>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</si>
  <si>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</si>
  <si>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</si>
  <si>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</si>
  <si>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</si>
  <si>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</si>
  <si>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</si>
  <si>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</si>
  <si>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</si>
  <si>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</si>
  <si>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</si>
  <si>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</si>
  <si>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</si>
  <si>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</si>
  <si>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</si>
  <si>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</si>
  <si>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</si>
  <si>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</si>
  <si>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</si>
  <si>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</si>
  <si>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</si>
  <si>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</si>
  <si>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</si>
  <si>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</si>
  <si>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</si>
  <si>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</si>
  <si>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</si>
  <si>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</si>
  <si>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</si>
  <si>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</si>
  <si>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</si>
  <si>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</si>
  <si>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</si>
  <si>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</si>
  <si>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</si>
  <si>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</si>
  <si>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</si>
  <si>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</si>
  <si>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</si>
  <si>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</si>
  <si>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</si>
  <si>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</si>
  <si>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</si>
  <si>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</si>
  <si>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</si>
  <si>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</si>
  <si>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ubezpieczeniu społecznym rolników występują dwa rodzaje ubezpieczeń:</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</si>
  <si>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</si>
  <si>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</si>
  <si>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</si>
  <si>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</si>
  <si>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</si>
  <si>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</si>
  <si>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</si>
  <si>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</si>
  <si>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</si>
  <si>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</si>
  <si>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</si>
  <si>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</si>
  <si>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</si>
  <si>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</si>
  <si>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</si>
  <si>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Emerytury i renty</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</si>
  <si>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</si>
  <si>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</si>
  <si>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</si>
  <si>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</si>
  <si>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</si>
  <si>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</si>
  <si>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</si>
  <si>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</si>
  <si>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</si>
  <si>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</si>
  <si>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</si>
  <si>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</si>
  <si>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</si>
  <si>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</si>
  <si>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</si>
  <si>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</si>
  <si>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</si>
  <si>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</si>
  <si>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</si>
  <si>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</si>
  <si>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1) podlegali ubezpieczeniu społecznemu rolników w pełnym zakresie z mocy ustawy bezpośrednio przed dniem rozpoczęcia wykonywania wymienionych umów lub pełnienia funkcji w radzie nadzorczej,</t>
  </si>
  <si>
    <t>2) nie przekroczyli w rozliczeniu miesięcznym kwoty przychodu (limitu przychodu) osiąganego z tych tytułów, odpowiadającemu minimalnemu wynagrodzeniu za pracę, obowiązującego za dany okres.</t>
  </si>
  <si>
    <t>Z mocy ustawy (obowiązkowo) wyłącznie ubezpieczeniem emerytalno-rentowym obejmuje się:</t>
  </si>
  <si>
    <t>-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t>
  </si>
  <si>
    <t>-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</si>
  <si>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</si>
  <si>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</si>
  <si>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</si>
  <si>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</si>
  <si>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</si>
  <si>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</si>
  <si>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t>
  </si>
  <si>
    <t>- rolnika i domownika podlegającego ubezpieczeniu emerytalno-rentowemu z mocy ustawy (czyli obowiązkowo) albo na wniosek (czyli dobrowolnie),</t>
  </si>
  <si>
    <t>- rolnika i domownika, który nie podlega ubezpieczeniu społecznemu rolników,</t>
  </si>
  <si>
    <t>- osobę będącą członkiem rodziny rolnika lub domownika, która nie spełnia warunków do podlegania ubezpieczeniu społecznemu rolników.</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</si>
  <si>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</si>
  <si>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</si>
  <si>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</si>
  <si>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</si>
  <si>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</si>
  <si>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</si>
  <si>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</si>
  <si>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</si>
  <si>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</si>
  <si>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</si>
  <si>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</si>
  <si>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</si>
  <si>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</si>
  <si>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</si>
  <si>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</si>
  <si>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</si>
  <si>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</si>
  <si>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</si>
  <si>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</si>
  <si>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</si>
  <si>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</si>
  <si>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</si>
  <si>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</si>
  <si>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</si>
  <si>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</si>
  <si>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</si>
  <si>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</si>
  <si>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</si>
  <si>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</si>
  <si>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</si>
  <si>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</si>
  <si>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t>- świadczeń wyrównawczych dla działaczy opozycji antykomunistycznej oraz osób represjonowanych z powodów politycznych.</t>
  </si>
  <si>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</si>
  <si>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</si>
  <si>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</si>
  <si>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</si>
  <si>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</si>
  <si>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</si>
  <si>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</si>
  <si>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</si>
  <si>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</si>
  <si>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</si>
  <si>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</si>
  <si>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</si>
  <si>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</si>
  <si>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</si>
  <si>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osoby spełniające warunki do objęcia ubezpieczeniem społecznym rolników, które są rolnikami, małżonkami lub domownikami                    w rozumieniu przepisów ustawy o ubezpieczeniu społecznym rolników,</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</si>
  <si>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</si>
  <si>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</si>
  <si>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</si>
  <si>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</si>
  <si>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</si>
  <si>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</si>
  <si>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</si>
  <si>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Przeciętna miesięczna liczba osób</t>
    </r>
    <r>
      <rPr>
        <vertAlign val="superscript"/>
        <sz val="8"/>
        <rFont val="Arial"/>
        <family val="2"/>
        <charset val="238"/>
      </rPr>
      <t xml:space="preserve"> </t>
    </r>
  </si>
  <si>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</si>
  <si>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</si>
  <si>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</si>
  <si>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</si>
  <si>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</si>
  <si>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</si>
  <si>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</si>
  <si>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r>
      <t>rodzinne</t>
    </r>
    <r>
      <rPr>
        <vertAlign val="superscript"/>
        <sz val="8"/>
        <rFont val="Arial"/>
        <family val="2"/>
        <charset val="238"/>
      </rPr>
      <t xml:space="preserve"> </t>
    </r>
  </si>
  <si>
    <t>Przeciętne świadczenie</t>
  </si>
  <si>
    <t>w tym: renty z tytułu niezdolności do pracy wypadkowe</t>
  </si>
  <si>
    <t xml:space="preserve">Dane do wykresu nr 3 </t>
  </si>
  <si>
    <t>Liczba płatników ogółem</t>
  </si>
  <si>
    <t>konta założone w związku 
z art. 16c</t>
  </si>
  <si>
    <r>
      <t xml:space="preserve">Ogółem </t>
    </r>
    <r>
      <rPr>
        <vertAlign val="superscript"/>
        <sz val="8"/>
        <color theme="1"/>
        <rFont val="Arial"/>
        <family val="2"/>
        <charset val="238"/>
      </rPr>
      <t>1) 2)</t>
    </r>
  </si>
  <si>
    <r>
      <t xml:space="preserve">Fundusz Składkowy (ubezpieczenie wypadkowe, chorobowe 
i macierzyńskie z mocy ustawy w zakresie ograniczonym) </t>
    </r>
    <r>
      <rPr>
        <vertAlign val="superscript"/>
        <sz val="8"/>
        <color theme="1"/>
        <rFont val="Arial"/>
        <family val="2"/>
        <charset val="238"/>
      </rPr>
      <t>1)</t>
    </r>
  </si>
  <si>
    <r>
      <t>Fundusz Emerytalno-Rentowy 
(ubezpieczenie emerytalno-rentowe 
z mocy ustawy)</t>
    </r>
    <r>
      <rPr>
        <vertAlign val="superscript"/>
        <sz val="8"/>
        <color theme="1"/>
        <rFont val="Arial"/>
        <family val="2"/>
        <charset val="238"/>
      </rPr>
      <t>2)</t>
    </r>
  </si>
  <si>
    <r>
      <t xml:space="preserve">Ogółem </t>
    </r>
    <r>
      <rPr>
        <vertAlign val="superscript"/>
        <sz val="8"/>
        <color theme="1"/>
        <rFont val="Arial"/>
        <family val="2"/>
        <charset val="238"/>
      </rPr>
      <t>1) 2) 3)</t>
    </r>
  </si>
  <si>
    <r>
      <t xml:space="preserve">Fundusz Składkowy (ubezpieczenie wypadkowe, chorobowe
i macierzyńskie
z mocy ustawy
 w zakresie ograniczonym) </t>
    </r>
    <r>
      <rPr>
        <vertAlign val="superscript"/>
        <sz val="8"/>
        <color theme="1"/>
        <rFont val="Arial"/>
        <family val="2"/>
        <charset val="238"/>
      </rPr>
      <t>1)</t>
    </r>
  </si>
  <si>
    <r>
      <t xml:space="preserve">Fundusz Emerytalno-Rentowy 
(ubezpieczenie emerytalno-rentowe
z mocy ustawy) </t>
    </r>
    <r>
      <rPr>
        <vertAlign val="superscript"/>
        <sz val="8"/>
        <color theme="1"/>
        <rFont val="Arial"/>
        <family val="2"/>
        <charset val="238"/>
      </rPr>
      <t>2)</t>
    </r>
  </si>
  <si>
    <r>
      <t xml:space="preserve">Liczba członków rodzin sprawujących opiekę nad dzieckiem </t>
    </r>
    <r>
      <rPr>
        <vertAlign val="superscript"/>
        <sz val="8"/>
        <color theme="1"/>
        <rFont val="Arial"/>
        <family val="2"/>
        <charset val="238"/>
      </rPr>
      <t>3)</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</si>
  <si>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</si>
  <si>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</si>
  <si>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</si>
  <si>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</si>
  <si>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</si>
  <si>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</si>
  <si>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</si>
  <si>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</si>
  <si>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</si>
  <si>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</si>
  <si>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</si>
  <si>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</si>
  <si>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</si>
  <si>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</si>
  <si>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</si>
  <si>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IV. FUNDUSZ SKŁADKOWY UBEZPIECZENIA SPOŁECZNEGO ROLNIKÓW</t>
  </si>
  <si>
    <t>VI. UBEZPIECZENIE ZDROWOTNE</t>
  </si>
  <si>
    <t>pobierających renty 
strukturalne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</si>
  <si>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</si>
  <si>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</si>
  <si>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</si>
  <si>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</si>
  <si>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</si>
  <si>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</si>
  <si>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</si>
  <si>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</si>
  <si>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</si>
  <si>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</si>
  <si>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ZASIŁKI POGRZEBOWE OGÓŁEM</t>
  </si>
  <si>
    <t>Przeciętna miesięczna liczba osób</t>
  </si>
  <si>
    <t>Przeciętna miesięczna liczba świadczeń</t>
  </si>
  <si>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</si>
  <si>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</si>
  <si>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</si>
  <si>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</si>
  <si>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</si>
  <si>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</si>
  <si>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</si>
  <si>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</si>
  <si>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</si>
  <si>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</si>
  <si>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</si>
  <si>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</si>
  <si>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</si>
  <si>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</si>
  <si>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</si>
  <si>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</si>
  <si>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</si>
  <si>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</si>
  <si>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</si>
  <si>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</si>
  <si>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 wypłatami z innych systemów ubezpieczeniowych w przypadku zbiegu uprawnień do świadczeń z tych systemów z uprawnieniami           do świadczeń z funduszu emerytalno-rentowego,</t>
  </si>
  <si>
    <t>Renty strukturalne są przyznane i wypłacane przez Agencję Restrukturyzacji i Modernizacji Rolnictwa zgodnie z ustawą z dnia                28 listopada 2003 r. o wspieraniu rozwoju obszarów wiejskich ze środków pochodzących z Sekcji Gwarancji Europejskiego Funduszu Orientacji i Gwarancji Rolnej.</t>
  </si>
  <si>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t>
  </si>
  <si>
    <t>• członkowie rodzin wyżej wymienionych rolników i domowników, którzy nie podlegają ubezpieczeniu zdrowotnemu z innego tytułu            i zostali zgłoszeni do ubezpieczenia zdrowotnego w KRUS.</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</si>
  <si>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</si>
  <si>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</si>
  <si>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</si>
  <si>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</si>
  <si>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</si>
  <si>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 xml:space="preserve">   - podlegał ubezpieczeniu emerytalno-rentowemu przez wymagany okres wynoszący od 1 roku do 5 lat w zależności od wieku, w jakim powstała całkowita niezdolność do pracy.</t>
  </si>
  <si>
    <t>Fundusz Składkowy i Emerytalno-Rentowy 
(łącznie objętych ubezpieczeniem wypadkowym, chorobowym i macierzyńskim oraz ubezpieczeniem emerytalno-rentowym)</t>
  </si>
  <si>
    <t>Renty z tytułu niezdolności do pracy nie związane                     z przekazaniem gospodarstwa rolnego</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</si>
  <si>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</si>
  <si>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</si>
  <si>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</si>
  <si>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</si>
  <si>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</si>
  <si>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</si>
  <si>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</si>
  <si>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</si>
  <si>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</si>
  <si>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Przeciętna miesięczna liczba świadczeniobiorców na tle liczby ubezpieczonych</t>
  </si>
  <si>
    <t>Przeciętne miesięczne świadczenia emerytalno-rentowe według województw</t>
  </si>
  <si>
    <t>Liczba osób podlegających ubezpieczeniu zdrowotnemu według województw</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</si>
  <si>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</si>
  <si>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</si>
  <si>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</si>
  <si>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</si>
  <si>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</si>
  <si>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</si>
  <si>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</si>
  <si>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</si>
  <si>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KASA ROLNICZEGO 
UBEZPIECZENIA SPOŁECZNEGO</t>
  </si>
  <si>
    <t xml:space="preserve">Australia </t>
  </si>
  <si>
    <t>Korea</t>
  </si>
  <si>
    <t>USA</t>
  </si>
  <si>
    <t xml:space="preserve">   w tym renty z tytułu niezdolności 
   do pracy wypadkowe</t>
  </si>
  <si>
    <t>2022 rok</t>
  </si>
  <si>
    <t>Opracowano w Biurze Statystyki
na podstawie danych statystycznych Kasy Rolniczego Ubezpieczenia Społecznego.</t>
  </si>
  <si>
    <t>Oddziały Regionalne 
Kasy Rolniczego Ubezpieczenia Społecznego</t>
  </si>
  <si>
    <r>
      <t>rolnicy prowadzący działalność rolniczą 
w gospodarstwach rolnych poniżej 6 ha przelicz.</t>
    </r>
    <r>
      <rPr>
        <vertAlign val="superscript"/>
        <sz val="8"/>
        <color theme="1"/>
        <rFont val="Arial"/>
        <family val="2"/>
        <charset val="238"/>
      </rPr>
      <t>1)</t>
    </r>
  </si>
  <si>
    <t>Powrót do spisu treści</t>
  </si>
  <si>
    <t xml:space="preserve">Przeciętne miesięczne świadczenia rolne wypłacane z FER w odniesieniu do świadczeń realizowanych przez KRUS ogółem </t>
  </si>
  <si>
    <t xml:space="preserve">- ubezpieczenie wypadkowe, chorobowe i macierzyńskie, </t>
  </si>
  <si>
    <r>
      <rPr>
        <b/>
        <sz val="8"/>
        <color theme="1"/>
        <rFont val="Arial"/>
        <family val="2"/>
        <charset val="238"/>
      </rPr>
      <t>- ubezpieczenie emerytalno-rentowe.</t>
    </r>
    <r>
      <rPr>
        <sz val="8"/>
        <color theme="1"/>
        <rFont val="Arial"/>
        <family val="2"/>
        <charset val="238"/>
      </rPr>
      <t xml:space="preserve"> 
</t>
    </r>
  </si>
  <si>
    <t>Białoruś</t>
  </si>
  <si>
    <t>Liczba ubezpieczonych w KRUS przy jednoczesnym objęciu ubezpieczeniem społecznym w ZUS z innego tytułu według województw</t>
  </si>
  <si>
    <t xml:space="preserve">1) pobierania świadczenia integracyjnego, pobierania stypendium w okresie odbywania szkolenia, stażu lub przygotowania zawodowego dorosłych oraz pobierania stypendium w okresie odbywania studiów podyplomowych, </t>
  </si>
  <si>
    <t xml:space="preserve">2) pełnienia czynnej służby wojskowej jako żołnierz niezawodowy lub odbywania służby zastępczej. </t>
  </si>
  <si>
    <t>Warszawa 2023 rok</t>
  </si>
  <si>
    <r>
      <t xml:space="preserve">TABLICA 12.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</si>
  <si>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10. WNIOSKI O PRZYZNANIE EMERYTUR I RENT ROLNICZYCH Z ZASTOSOWANIEM POSTANOWIEŃ UMÓW 
                    DWUSTRONNYCH O ZABEZPIECZENIU SPOŁECZNYM</t>
  </si>
  <si>
    <t>TABLICA 8. WNIOSKI O PRZYZNANIE EMERYTUR I RENT ROLNICZYCH ROZPATRYWANE Z ZASTOSOWANIEM PRZEPISÓW 
                    WSPÓLNOTOWYCH UE</t>
  </si>
  <si>
    <t>TABLICA 9. DECYZJE W SPRAWACH WNIOSKÓW O PRZYZNANIE EMERYTUR I RENT ROLNICZYCH Z ZASTOSOWANIEM 
                    PRZEPISÓW WSPÓLNOTOWYCH UE</t>
  </si>
  <si>
    <t>2023 rok</t>
  </si>
  <si>
    <t>I kwartał</t>
  </si>
  <si>
    <t>I kwartał
(stan na dzień
 31 marca)</t>
  </si>
  <si>
    <t>III. POZOSTAŁE ŚWIADCZENIA</t>
  </si>
  <si>
    <t>Świadczenia zlecone do wypłaty Kasie Rolniczego Ubezpieczenia Społecznego</t>
  </si>
  <si>
    <t>TABLICA 3. WNIOSKI I DECYZJE W SPRAWACH O PRZYZNANIE RODZICIELSKICH ŚWIADCZEŃ UZUPEŁNIJĄCYCH 
                    WEDŁUG WOJEWÓDZTW</t>
  </si>
  <si>
    <t>Liczba wniosków załatwionych 
w okresie sprawozdawczym</t>
  </si>
  <si>
    <t>w tym po terminie ustawowym</t>
  </si>
  <si>
    <t>Liczba decyzji pierwszorazowych odmownych</t>
  </si>
  <si>
    <t>Liczba wniosków złożonych 
w okresie sprawozdawczym</t>
  </si>
  <si>
    <t>Liczba decyzji pierwszorazowych przyznających</t>
  </si>
  <si>
    <t xml:space="preserve">TABLICA 4. WNIOSKI O PRZYZNANIE EMERYTUR I RENT WEDŁUG RODZAJÓW ŚWIADCZEŃ </t>
  </si>
  <si>
    <t>TABLICA 5. WNIOSKI O PRZYZNANIE EMERYTUR I RENT WEDŁUG WOJEWÓDZTW</t>
  </si>
  <si>
    <t>Liczba wniosków pozostałych 
z poprzedniego okresu</t>
  </si>
  <si>
    <t>Liczba zarejestrowanych wniosków</t>
  </si>
  <si>
    <t>Liczba załatwionych wniosków</t>
  </si>
  <si>
    <t>Liczba wniosków pozostałych 
do załatwienia 
w następnym okresie</t>
  </si>
  <si>
    <t>TABLICA 7. DECYZJE I POSTĘPOWANIA UMORZONE W SPRAWACH O EMERYTURY I RENTY WEDŁUG WOJEWÓDZTW</t>
  </si>
  <si>
    <t>TABLICA 1 (13). PRZECIĘTNA MIESIĘCZNA LICZBA EMERYTUR I RENT WEDŁUG RODZAJÓW ŚWIADCZEŃ</t>
  </si>
  <si>
    <t>TABLICA 3 (15). PRZECIĘTNE MIESIĘCZNE ŚWIADCZENIA EMERYTALNO-RENTOWE
                          WEDŁUG WOJEWÓDZTW</t>
  </si>
  <si>
    <t>TABLICA 4 (16). PRZECIĘTNA MIESIĘCZNA LICZBA EMERYTUR I RENT WEDŁUG WOJEWÓDZTW ORAZ ŚWIADCZEŃ
                            EMERYTALNYCH WYPŁACONYCH PRZEZ MON, MSWiA i MS</t>
  </si>
  <si>
    <t>TABLICA 5 (17). WYDATKI NA ŚWIADCZENIA EMERYTALNO-RENTOWE WEDŁUG RODZAJÓW ŚWIADCZEŃ</t>
  </si>
  <si>
    <t>TABLICA 6 (18). WYDATKI NA ŚWIADCZENIA EMERYTALNO-RENTOWE WEDŁUG WOJEWÓDZTW ORAZ ŚWIADCZENIA EMERYTALNE
                            WYPŁACONE PRZEZ MON, MSWiA i MS</t>
  </si>
  <si>
    <t>TABLICA 7 (19). PRZECIĘTNE MIESIĘCZNE ŚWIADCZENIE EMERYTALNO-RENTOWE WEDŁUG RODZAJÓW ŚWIADCZEŃ</t>
  </si>
  <si>
    <t>TABLICA 8 (20). PRZECIĘTNE MIESIĘCZNE ŚWIADCZENIE EMERYTALNO-RENTOWE WEDŁUG WOJEWÓDZTW ORAZ PRZECIĘTNE 
                            MIESIĘCZNE ŚWIADCZENIE EMERYTALNE WYPŁACONE PRZEZ MON, MSWiA i MS</t>
  </si>
  <si>
    <t>TABLICA 9 (21). ZASIŁKI MACIERZYŃSKIE</t>
  </si>
  <si>
    <t>TABLICA 10 (22). ZASIŁKI MACIERZYŃSKIE WEDŁUG WOJEWÓDZTW</t>
  </si>
  <si>
    <t>TABLICA 11 (23). ZASIŁKI POGRZEBOWE</t>
  </si>
  <si>
    <t>TABLICA 12 (24). ZASIŁKI POGRZEBOWE WEDŁUG WOJEWÓDZTW</t>
  </si>
  <si>
    <t>TABLICA 1 (25). ŚWIADCZENIA ZLECONE DO WYPŁATY KASIE ROLNICZEGO UBEZPIECZENIA SPOŁECZNEGO</t>
  </si>
  <si>
    <t xml:space="preserve">TABLICA 1 (26). ZASIŁKI CHOROBOWE I JEDNORAZOWE ODSZKODOWANIA </t>
  </si>
  <si>
    <t>TABLICA 2 (27). ZASIŁKI CHOROBOWE I JEDNORAZOWE ODSZKODOWANIA WEDŁUG WOJEWÓDZTW</t>
  </si>
  <si>
    <t>TABLICA 3 (28). WYPADKI PRZY PRACY ROLNICZEJ I CHOROBY ZAWODOWE ROLNIKÓW</t>
  </si>
  <si>
    <t>TABLICA 4 (29). WYPADKI I CHOROBY ZAWODOWE, Z TYTUŁU KTÓRYCH PRZYZNANO JEDNORAZOWE ODSZKODOWANIA WEDŁUG WOJEWÓDZTW</t>
  </si>
  <si>
    <t>TABLICA 1 (30). LICZBA PŁATNIKÓW SKŁADEK WEDŁUG WOJEWÓDZTW</t>
  </si>
  <si>
    <t>TABLICA 2 (31). LICZBA UBEZPIECZONYCH WEDŁUG STATUSU UBEZPIECZONEGO</t>
  </si>
  <si>
    <t>TABLICA 3 (32). LICZBA UBEZPIECZONYCH I PŁATNIKÓW SKŁADEK</t>
  </si>
  <si>
    <t>TABLICA 4 (33). LICZBA UBEZPIECZONYCH WEDŁUG WOJEWÓDZTW</t>
  </si>
  <si>
    <t>TABLICA 5 (34). LICZBA UBEZPIECZONYCH Z TYTUŁU PROWADZENIA JEDNOCZEŚNIE DZIAŁALNOŚCI ROLNICZEJ
                           I POZAROLNICZEJ DZIAŁALNOŚCI GOSPODARCZEJ WEDŁUG WOJEWÓDZTW</t>
  </si>
  <si>
    <t>TABLICA 7 (36). PRZYPIS I WPŁYWY NALEŻNOŚCI Z TYTUŁU SKŁADEK NA UBEZPIECZENIE SPOŁECZNE ROLNIKÓW WEDŁUG WOJEWÓDZTW</t>
  </si>
  <si>
    <t>TABLICA 8 (37).
DECYZJE O PODLEGANIU I USTANIU UBEZPIECZENIA
SPOŁECZNEGO ROLNIKÓW WEDŁUG WOJEWÓDZTW</t>
  </si>
  <si>
    <t>TABLICA 1 (38). LICZBA OSÓB PODLEGAJĄCYCH UBEZPIECZENIU ZDROWOTNEMU WEDŁUG WOJEWÓDZTW</t>
  </si>
  <si>
    <t>TABLICA 2 (39). PRZYPIS SKŁADEK NA UBEZPIECZENIE ZDROWOTNE</t>
  </si>
  <si>
    <t>TABLICA 2 (14). PRZECIĘTNA MIESIĘCZNA LICZBA ŚWIADCZENIOBIORCÓW ORAZ LICZBA UBEZPIECZONYCH
                            WEDŁUG WOJEWÓDZTW</t>
  </si>
  <si>
    <t xml:space="preserve">Wnioski i decyzje w sprawach o przyznanie rodzicielskich świadczeń uzupełniających według województw </t>
  </si>
  <si>
    <t>Wnioski o przyznanie emerytur i rent według województw</t>
  </si>
  <si>
    <t>Przeciętna miesięczna liczba świadczeniobiorców oraz liczba ubezpieczonych według województw</t>
  </si>
  <si>
    <t>1 (13)</t>
  </si>
  <si>
    <t>2 (14)</t>
  </si>
  <si>
    <t>3 (15)</t>
  </si>
  <si>
    <t>4 (16)</t>
  </si>
  <si>
    <t>5 (17)</t>
  </si>
  <si>
    <t>6 (18)</t>
  </si>
  <si>
    <t>7 (19)</t>
  </si>
  <si>
    <t>8 (20)</t>
  </si>
  <si>
    <t>9 (21)</t>
  </si>
  <si>
    <t>10 (22)</t>
  </si>
  <si>
    <t>11 (23)</t>
  </si>
  <si>
    <t>12 (24)</t>
  </si>
  <si>
    <t>1 (25)</t>
  </si>
  <si>
    <t>1 (26)</t>
  </si>
  <si>
    <t>2 (27)</t>
  </si>
  <si>
    <t>3 (28)</t>
  </si>
  <si>
    <t>4 (29)</t>
  </si>
  <si>
    <t>1 (30)</t>
  </si>
  <si>
    <t>2 (31)</t>
  </si>
  <si>
    <t>3 (32)</t>
  </si>
  <si>
    <t>4 (33)</t>
  </si>
  <si>
    <t>5 (34)</t>
  </si>
  <si>
    <t>6 (35)</t>
  </si>
  <si>
    <t>7 (36)</t>
  </si>
  <si>
    <t>8 (37)</t>
  </si>
  <si>
    <t>1 (38)</t>
  </si>
  <si>
    <t>2 (39)</t>
  </si>
  <si>
    <t>Emerytury finansowane
z funduszu emerytalno-rentowego, wypłacane przez MON, MSWiA, MS z tego:</t>
  </si>
  <si>
    <r>
      <t xml:space="preserve">- przysposobiła dziecko, w przypadku objęcia opieką dziecka w wieku do ukończenia </t>
    </r>
    <r>
      <rPr>
        <sz val="8"/>
        <rFont val="Arial"/>
        <family val="2"/>
        <charset val="238"/>
      </rPr>
      <t>14</t>
    </r>
    <r>
      <rPr>
        <sz val="8"/>
        <color rgb="FFFF0000"/>
        <rFont val="Arial"/>
        <family val="2"/>
        <charset val="238"/>
      </rPr>
      <t xml:space="preserve">. </t>
    </r>
    <r>
      <rPr>
        <sz val="8"/>
        <color theme="1"/>
        <rFont val="Arial"/>
        <family val="2"/>
        <charset val="238"/>
      </rPr>
      <t>roku życia,</t>
    </r>
  </si>
  <si>
    <t>- przyjęła na wychowanie dziecko i wystąpiła do sądu opiekuńczego z wnioskiem o wszczęcie postępowania w sprawie jego przysposobienia, w przypadku objęcia dziecka w wieku do ukończenia 14. roku życia,</t>
  </si>
  <si>
    <t>- dodatkami pielęgnacyjnymi, dla sierot zupełnych, z tytułu pracy przymusowej po 1 września 1939 r., z tytułu opołacania podwójnej lub dodatkowej składki na ubezpieczenie emerytalno-rentowe, a także obejmuje wypłaty wyrównawcze za okresy wsteczne,</t>
  </si>
  <si>
    <r>
      <rPr>
        <b/>
        <sz val="8"/>
        <color theme="1"/>
        <rFont val="Arial"/>
        <family val="2"/>
        <charset val="238"/>
      </rPr>
      <t xml:space="preserve">Dział Pozostałe świadczenia
</t>
    </r>
    <r>
      <rPr>
        <sz val="8"/>
        <color theme="1"/>
        <rFont val="Arial"/>
        <family val="2"/>
        <charset val="238"/>
      </rPr>
      <t xml:space="preserve">zawiera informacje dotyczące świadczeń zleconych do wypłaty Kasie Rolniczego Ubezpieczenia Społecznego, tj.:   </t>
    </r>
  </si>
  <si>
    <t>- jednorazowymi świadczeniami pieniężnymi.</t>
  </si>
  <si>
    <t>- przyjęła dziecko w wieku do 7 roku życia na wychowanie w ramach rodziny zastępczej, z wyjątkiem rodziny zastępczej zawodowej, 
a w przypadku dziecka, wobec którego podjęto decyzję o odroczeniu obowiązku szkolnego - do 10 roku życia.</t>
  </si>
  <si>
    <t>Dane do wykresu nr 4</t>
  </si>
  <si>
    <t>Dane do wykresu nr 5</t>
  </si>
  <si>
    <t>Emerytury prezentowane są łącznie z emeryturami rolnymi w wysokości 50% ze względu na uprawnienia do zbiegających się z nimi świadczeń pracowniczych,  ze świadczeniami zagranicznymi oraz z emeryturami finansowanymi z funduszu emerytalno-rentowego wypłaconymi przez MON, MSWiA i MS.</t>
  </si>
  <si>
    <t>- emerytury prezentowane są łącznie z rodzicielskimi świadczeniami uzupełniającymi, z emeryturami rolnymi w wysokości 50% ze względu na uprawnienia do zbiegających się z nimi świadczeń pracowniczych, ze świadczeniami zagranicznymi oraz z emeryturami finansowanymi z funduszu emerytalno-rentowego wypłaconymi przez MON, MSWiA, MS,</t>
  </si>
  <si>
    <t xml:space="preserve">   - całkowita niezdolność do pracy w gospodarstwie rolnym powstała w okresie podlegania ubezpieczeniu emerytalno-rentowemu lub nie później niż w ciągu 18 miesięcy od ustania tych okresów.</t>
  </si>
  <si>
    <t>Prawo do renty z tytułu niezdolności do pracy może uzyskać również osoba, która jest całkowicie niezdolna do pracy w gospodarstwie rolnym i podlegała ubezpieczeniu emerytalno-rentowemu przez okres co najmniej 25 lat.</t>
  </si>
  <si>
    <r>
      <t>• dodatek z tytułu opłacania podwójnej lub dodatkowej składki</t>
    </r>
    <r>
      <rPr>
        <sz val="8"/>
        <color theme="1"/>
        <rFont val="Arial"/>
        <family val="2"/>
        <charset val="238"/>
      </rPr>
      <t xml:space="preserve"> na ubezpieczenie emerytalno-rentowe przysługujący osobie pobierającej emeryturę rolniczą, która co najmniej przez jeden rok opłacała taką składkę,</t>
    </r>
  </si>
  <si>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lub nie mają ustalonego prawa do emerytury lub renty albo nie mają ustalonego prawa do świadczeń z ubezpieczeń społecznych.</t>
    </r>
  </si>
  <si>
    <t>Zgodnie z art. 5c ustawy o ubezpieczeniu społecznym rolników, rolnik lub domownik nadal podlega ubezpieczeniu społecznemu rolników w pełnym zakresie z mocy ustawy mimo, że został objęty ubezpieczeniem społecznym w ZUS tytułu.:</t>
  </si>
  <si>
    <r>
      <rPr>
        <b/>
        <sz val="8"/>
        <color theme="1"/>
        <rFont val="Arial"/>
        <family val="2"/>
        <charset val="238"/>
      </rPr>
      <t>Z mocy ustawy (obowiązkowo) wyłącznie ubezpieczeniem wypadkowym, chorobowym i macierzyńskim w zakresie ograniczonym</t>
    </r>
    <r>
      <rPr>
        <sz val="8"/>
        <color theme="1"/>
        <rFont val="Arial"/>
        <family val="2"/>
        <charset val="238"/>
      </rPr>
      <t xml:space="preserve"> do jednorazowego odszkodowania z tytułu stałego lub długotrwałego uszczerbku na zdrowiu albo śmierci wskutek wypadku przy pracy rolniczej lub rolniczej choroby zawodowej </t>
    </r>
    <r>
      <rPr>
        <b/>
        <sz val="8"/>
        <color theme="1"/>
        <rFont val="Arial"/>
        <family val="2"/>
        <charset val="238"/>
      </rPr>
      <t>obejmuje się</t>
    </r>
    <r>
      <rPr>
        <sz val="8"/>
        <color theme="1"/>
        <rFont val="Arial"/>
        <family val="2"/>
        <charset val="238"/>
      </rPr>
      <t xml:space="preserve">  pomocnika rolnika, czyli pełnoletnią osobę świadczącą odpłatnie pomoc rolnikowi na podstawie zawartej z rolnikiem umowy o pomocy przy zbiorach.</t>
    </r>
  </si>
  <si>
    <t>- będąc rolnikiem przekazały grunty prowadzonego przez siebie gospodarstwa do zalesienia, jeżeli nie podlegają innemu ubezpieczeniu społecznemu lub nie mają ustalonego prawa do emerytury lub renty lub prawa do świadczeń z ubezpieczeń społecznych.</t>
  </si>
  <si>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 lub mające ustalone prawo do świadczeń z ubezpieczeń społecznych.</t>
    </r>
  </si>
  <si>
    <t xml:space="preserve">W przypadku rolników lub domowników, którzy, podlegając ubezpieczeniu społecznemu rolników w pełnym zakresie z mocy ustawy, zostali objęci innym ubezpieczeniem społecznym z tytułu wykonywania umowy zlecenia lub powołania do rady nadzorczej albo odbywania służby zastępczej, składka zdrowotna jest opłacana z każdego należnego tytułu, z wyjątkiem składek finansowanych z budżetu państwa. Wówczas składka ta nie jest opłacana przez KRUS.                                                                                                                                                                                                                                                                                                                        </t>
  </si>
  <si>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rolnikowi na podstawie umowy o pomocy przy zbiorach.</t>
    </r>
  </si>
  <si>
    <r>
      <rPr>
        <vertAlign val="superscript"/>
        <sz val="8"/>
        <rFont val="Arial"/>
        <family val="2"/>
        <charset val="238"/>
      </rPr>
      <t>1)</t>
    </r>
    <r>
      <rPr>
        <sz val="8"/>
        <rFont val="Arial"/>
        <family val="2"/>
        <charset val="238"/>
      </rPr>
      <t xml:space="preserve"> Liczba pomocników rolnika świadczących pomoc rolnikowi na podstawie umowy o pomocy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</si>
  <si>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rPr>
        <vertAlign val="superscript"/>
        <sz val="8"/>
        <color theme="1"/>
        <rFont val="Arial"/>
        <family val="2"/>
        <charset val="238"/>
      </rPr>
      <t>1)</t>
    </r>
    <r>
      <rPr>
        <sz val="8"/>
        <color theme="1"/>
        <rFont val="Arial"/>
        <family val="2"/>
        <charset val="238"/>
      </rPr>
      <t xml:space="preserve"> Liczba osób ubezpieczonych w KRUS objętych jednocześnie ubezpieczeniem społecznym w ZUS z tytułu pozarolniczych aktywności zawodowych, o których mowa w art. 5b i art. 5c ustawy o ubezpieczeniu społecznym rolników</t>
    </r>
  </si>
  <si>
    <t>Osoby, które spełniają warunki do jednoczesnego podlegania ubezpieczeniu społecznemu rolników oraz ubezpieczeniu społecznemu w ZUS z tytułów wymienionych w art. 5b i 5c, mają możliwość odstąpienia od ubezpieczenia społecznego rolników po  złożeniu oświadczenia w tej sprawie, nie wcześniej jednak niż od dnia, w którym takie oświadczenie zostało złożone w Kasie.</t>
  </si>
  <si>
    <t>II kwartał</t>
  </si>
  <si>
    <t>I półrocze</t>
  </si>
  <si>
    <t xml:space="preserve">II kwartału 
2023 r. 
z 
I 
kwartałem 
2023 r. </t>
  </si>
  <si>
    <t xml:space="preserve">II kwartału 
2023 r. 
z 
II 
kwartałem 
2022 r. </t>
  </si>
  <si>
    <t xml:space="preserve">I półrocza 
2023 r. 
z 
I 
półroczem 
2022 r. </t>
  </si>
  <si>
    <t>TABLICA 2. ZWIĘKSZENIA DO EMERYTUR I RENT FINANSOWANE Z FUNDUSZU EMERYTALNO-RENTOWEGO, WYPŁACANE PRZY ŚWIADCZENIACH
                    PRACOWNICZYCH</t>
  </si>
  <si>
    <t>TABLICA 6. DECYZJE I POSTĘPOWANIA UMORZONE W SPRAWACH O EMERYTURY I RENTY WEDŁUG RODZAJÓW ŚWIADCZEŃ</t>
  </si>
  <si>
    <t>TABLICA 11. DECYZJE W SPRAWACH WNIOSKÓW O PRZYZNANIE EMERYTUR I RENT ROLNICZYCH Z ZASTOSOWANIEM 
                      POSTANOWIEŃ UMÓW DWUSTRONNYCH O ZABEZPIECZENIU SPOŁECZNYM</t>
  </si>
  <si>
    <t xml:space="preserve">II kwartału 
2023 r. 
z 
I kwartałem 
2023 r. </t>
  </si>
  <si>
    <t xml:space="preserve">II kwartału 
2023 r. 
z 
II kwartałem 
2022 r. </t>
  </si>
  <si>
    <t xml:space="preserve">I półrocza 
2023 r. 
z 
I półroczem 
2022 r. </t>
  </si>
  <si>
    <t>Przeciętna miesięczna 
liczba świadczeniobiorców 
w II kwartale 2023 r.</t>
  </si>
  <si>
    <t xml:space="preserve">Liczba ubezpieczonych
stan na 30 czerwca 2023 r.
</t>
  </si>
  <si>
    <t>II KWARTAŁ 2023 R.</t>
  </si>
  <si>
    <t>ZASIŁKI POGRZEBOWE PO CZŁONKACH RODZIN</t>
  </si>
  <si>
    <t xml:space="preserve">ZASIŁKI POGRZEBOWE PO EMERYTACH I RENCISTACH </t>
  </si>
  <si>
    <t xml:space="preserve">II kwartału 
2023 r. 
z I kwartałem 
2023 r. </t>
  </si>
  <si>
    <t xml:space="preserve">II kwartału 
2023 r. 
z II kwartałem 
2022 r. </t>
  </si>
  <si>
    <t xml:space="preserve">I półrocza 
2023 r. 
z I półroczem 
2022 r. </t>
  </si>
  <si>
    <t xml:space="preserve">II kwartału 2023 r. 
z I kwartałem 
2023 r. </t>
  </si>
  <si>
    <t xml:space="preserve">II kwartału 2023 r. 
z II kwartałem 
2022 r. </t>
  </si>
  <si>
    <t xml:space="preserve">I półrocza 2023 r. 
z I półroczem 
2022 r. </t>
  </si>
  <si>
    <t>I PÓŁROCZE 2023 R.</t>
  </si>
  <si>
    <t>STAN NA DZIEŃ 30 CZERWCA 2023 R.</t>
  </si>
  <si>
    <t>II kwartał
(stan na dzień
 30 czerwca)</t>
  </si>
  <si>
    <t>Przeciętna 
za I półrocze</t>
  </si>
  <si>
    <r>
      <t xml:space="preserve">TABLICA 6 (35). LICZBA UBEZPIECZONYCH W KRUS PRZY JEDNOCZESNYM OBJĘCIU UBEZPIECZENIEM
                           SPOŁECZNYM W ZUS Z INNEGO TYTUŁU </t>
    </r>
    <r>
      <rPr>
        <b/>
        <vertAlign val="superscript"/>
        <sz val="9"/>
        <rFont val="Arial"/>
        <family val="2"/>
        <charset val="238"/>
      </rPr>
      <t>1)</t>
    </r>
    <r>
      <rPr>
        <b/>
        <sz val="9"/>
        <rFont val="Arial"/>
        <family val="2"/>
        <charset val="238"/>
      </rPr>
      <t xml:space="preserve">  WEDŁUG WOJEWÓDZTW                          </t>
    </r>
  </si>
  <si>
    <t>W CZERWCU 2023 ROKU</t>
  </si>
  <si>
    <t>Emerytury finansowane 
z Funduszu Emerytalno-Rentowego, a wypłacane przez MON, MSWiA i MS</t>
  </si>
  <si>
    <t>www.gov.pl/krus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</si>
</sst>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 _z_ł_-;\-* #,##0\ _z_ł_-;_-* &quot;-&quot;\ _z_ł_-;_-@_-"/>
    <numFmt numFmtId="43" formatCode="_-* #,##0.00\ _z_ł_-;\-* #,##0.00\ _z_ł_-;_-* &quot;-&quot;??\ _z_ł_-;_-@_-"/>
    <numFmt numFmtId="164" formatCode="0.0%"/>
    <numFmt numFmtId="165" formatCode="#,##0.0"/>
    <numFmt numFmtId="166" formatCode="0.0"/>
    <numFmt numFmtId="167" formatCode="#,##0\ _z_ł"/>
    <numFmt numFmtId="168" formatCode="#,##0_ ;\-#,##0\ "/>
    <numFmt numFmtId="169" formatCode="0.000%"/>
  </numFmts>
  <fonts count="57">
    <font>
      <sz val="11"/>
      <color theme="1"/>
      <name val="Corbel"/>
      <family val="2"/>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0"/>
      <color indexed="12"/>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b/>
      <sz val="11"/>
      <color theme="0"/>
      <name val="Arial"/>
      <family val="2"/>
      <charset val="238"/>
    </font>
    <font>
      <sz val="14"/>
      <name val="Arial"/>
      <family val="2"/>
      <charset val="238"/>
    </font>
    <font>
      <sz val="8"/>
      <color rgb="FFFF0000"/>
      <name val="Arial"/>
      <family val="2"/>
      <charset val="238"/>
    </font>
    <font>
      <b/>
      <vertAlign val="superscript"/>
      <sz val="9"/>
      <name val="Arial"/>
      <family val="2"/>
      <charset val="238"/>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
      <left/>
      <right style="thin">
        <color auto="1"/>
      </right>
      <top style="thin">
        <color indexed="64"/>
      </top>
      <bottom/>
      <diagonal/>
    </border>
  </borders>
  <cellStyleXfs count="17">
    <xf numFmtId="0" fontId="0" fillId="0" borderId="0"/>
    <xf numFmtId="0" fontId="2" fillId="0" borderId="0"/>
    <xf numFmtId="0" fontId="3" fillId="0" borderId="0"/>
    <xf numFmtId="0" fontId="9" fillId="0" borderId="0"/>
    <xf numFmtId="9" fontId="2" fillId="0" borderId="0" applyFont="0" applyFill="0" applyBorder="0" applyAlignment="0" applyProtection="0"/>
    <xf numFmtId="0" fontId="16" fillId="0" borderId="0"/>
    <xf numFmtId="0" fontId="18" fillId="0" borderId="0"/>
    <xf numFmtId="0" fontId="3" fillId="0" borderId="0"/>
    <xf numFmtId="0" fontId="18" fillId="0" borderId="0"/>
    <xf numFmtId="0" fontId="3" fillId="0" borderId="0"/>
    <xf numFmtId="0" fontId="16" fillId="0" borderId="0"/>
    <xf numFmtId="9" fontId="29" fillId="0" borderId="0" applyFont="0" applyFill="0" applyBorder="0" applyAlignment="0" applyProtection="0"/>
    <xf numFmtId="0" fontId="31" fillId="0" borderId="0"/>
    <xf numFmtId="9" fontId="3" fillId="0" borderId="0" applyFont="0" applyFill="0" applyBorder="0" applyAlignment="0" applyProtection="0"/>
    <xf numFmtId="0" fontId="36" fillId="0" borderId="0"/>
    <xf numFmtId="0" fontId="8" fillId="0" borderId="0" applyNumberFormat="0" applyFill="0" applyBorder="0" applyAlignment="0" applyProtection="0"/>
    <xf numFmtId="0" fontId="6" fillId="0" borderId="0" applyNumberFormat="0" applyFill="0" applyBorder="0" applyAlignment="0" applyProtection="0"/>
  </cellStyleXfs>
  <cellXfs count="865">
    <xf numFmtId="0" fontId="0" fillId="0" borderId="0" xfId="0"/>
    <xf numFmtId="0" fontId="3" fillId="0" borderId="0" xfId="2"/>
    <xf numFmtId="0" fontId="11" fillId="0" borderId="0" xfId="2" applyFont="1"/>
    <xf numFmtId="0" fontId="12" fillId="0" borderId="0" xfId="2" applyFont="1"/>
    <xf numFmtId="10" fontId="3" fillId="0" borderId="0" xfId="2" applyNumberFormat="1"/>
    <xf numFmtId="0" fontId="10" fillId="0" borderId="0" xfId="2" applyFont="1"/>
    <xf numFmtId="0" fontId="14" fillId="2" borderId="0" xfId="2" applyFont="1" applyFill="1" applyAlignment="1"/>
    <xf numFmtId="0" fontId="15" fillId="2" borderId="0" xfId="2" applyFont="1" applyFill="1" applyAlignment="1"/>
    <xf numFmtId="0" fontId="3" fillId="0" borderId="0" xfId="2" applyFont="1"/>
    <xf numFmtId="0" fontId="4" fillId="0" borderId="0" xfId="2" applyFont="1" applyFill="1" applyAlignment="1">
      <alignment horizontal="center" vertical="center"/>
    </xf>
    <xf numFmtId="0" fontId="12" fillId="0" borderId="0" xfId="5" applyFont="1"/>
    <xf numFmtId="3" fontId="10" fillId="0" borderId="0" xfId="2" applyNumberFormat="1" applyFont="1"/>
    <xf numFmtId="3" fontId="3" fillId="0" borderId="0" xfId="2" applyNumberFormat="1"/>
    <xf numFmtId="0" fontId="3" fillId="0" borderId="0" xfId="2" applyFont="1" applyFill="1" applyBorder="1"/>
    <xf numFmtId="1" fontId="3" fillId="0" borderId="0" xfId="2" applyNumberFormat="1"/>
    <xf numFmtId="165" fontId="4" fillId="0" borderId="0" xfId="2" applyNumberFormat="1" applyFont="1" applyFill="1"/>
    <xf numFmtId="164" fontId="3" fillId="0" borderId="0" xfId="2" applyNumberFormat="1" applyFont="1"/>
    <xf numFmtId="166" fontId="10" fillId="0" borderId="0" xfId="2" applyNumberFormat="1" applyFont="1"/>
    <xf numFmtId="4" fontId="10" fillId="0" borderId="0" xfId="2" applyNumberFormat="1" applyFont="1"/>
    <xf numFmtId="165" fontId="10" fillId="0" borderId="0" xfId="2" applyNumberFormat="1" applyFont="1"/>
    <xf numFmtId="0" fontId="3" fillId="0" borderId="0" xfId="2" applyFill="1"/>
    <xf numFmtId="0" fontId="4" fillId="0" borderId="0" xfId="2" applyFont="1" applyFill="1" applyBorder="1" applyAlignment="1">
      <alignment horizontal="center" vertical="center"/>
    </xf>
    <xf numFmtId="0" fontId="12" fillId="0" borderId="0" xfId="5" applyFont="1" applyFill="1" applyBorder="1"/>
    <xf numFmtId="165" fontId="3" fillId="0" borderId="0" xfId="2" applyNumberFormat="1" applyFont="1" applyFill="1" applyBorder="1"/>
    <xf numFmtId="0" fontId="10" fillId="0" borderId="0" xfId="2" applyFont="1" applyFill="1" applyBorder="1"/>
    <xf numFmtId="165" fontId="17" fillId="0" borderId="0" xfId="2" applyNumberFormat="1" applyFont="1" applyFill="1" applyBorder="1"/>
    <xf numFmtId="0" fontId="4" fillId="0" borderId="0" xfId="2" applyFont="1" applyFill="1" applyAlignment="1">
      <alignment vertical="center"/>
    </xf>
    <xf numFmtId="0" fontId="12" fillId="0" borderId="0" xfId="2" applyFont="1" applyFill="1"/>
    <xf numFmtId="0" fontId="3" fillId="0" borderId="0" xfId="2" applyBorder="1"/>
    <xf numFmtId="164" fontId="20" fillId="0" borderId="0" xfId="2" applyNumberFormat="1" applyFont="1"/>
    <xf numFmtId="165" fontId="20" fillId="0" borderId="0" xfId="2" applyNumberFormat="1" applyFont="1"/>
    <xf numFmtId="4" fontId="3" fillId="0" borderId="0" xfId="2" applyNumberFormat="1"/>
    <xf numFmtId="0" fontId="15" fillId="0" borderId="0" xfId="2" applyFont="1" applyBorder="1"/>
    <xf numFmtId="4" fontId="15" fillId="0" borderId="0" xfId="2" applyNumberFormat="1" applyFont="1"/>
    <xf numFmtId="0" fontId="15" fillId="0" borderId="0" xfId="2" applyFont="1"/>
    <xf numFmtId="0" fontId="10" fillId="0" borderId="0" xfId="2" applyFont="1" applyBorder="1"/>
    <xf numFmtId="4" fontId="20" fillId="0" borderId="0" xfId="2" applyNumberFormat="1" applyFont="1"/>
    <xf numFmtId="0" fontId="14" fillId="0" borderId="0" xfId="2" applyFont="1" applyFill="1" applyAlignment="1">
      <alignment horizontal="left" wrapText="1"/>
    </xf>
    <xf numFmtId="0" fontId="21" fillId="0" borderId="0" xfId="1" applyFont="1"/>
    <xf numFmtId="0" fontId="10" fillId="0" borderId="0" xfId="2" applyFont="1" applyFill="1" applyAlignment="1">
      <alignment horizontal="center" vertical="center"/>
    </xf>
    <xf numFmtId="0" fontId="3" fillId="0" borderId="0" xfId="2" applyFont="1" applyFill="1"/>
    <xf numFmtId="0" fontId="5" fillId="0" borderId="0" xfId="2" applyFont="1" applyAlignment="1"/>
    <xf numFmtId="167" fontId="3" fillId="0" borderId="0" xfId="2" applyNumberFormat="1"/>
    <xf numFmtId="0" fontId="3" fillId="0" borderId="0" xfId="2" applyFont="1" applyBorder="1"/>
    <xf numFmtId="3" fontId="3" fillId="0" borderId="0" xfId="2" applyNumberFormat="1" applyBorder="1"/>
    <xf numFmtId="165" fontId="3" fillId="0" borderId="0" xfId="2" applyNumberFormat="1" applyBorder="1"/>
    <xf numFmtId="4" fontId="3" fillId="0" borderId="0" xfId="2" applyNumberFormat="1" applyBorder="1"/>
    <xf numFmtId="4" fontId="10" fillId="0" borderId="0" xfId="2" applyNumberFormat="1" applyFont="1" applyBorder="1"/>
    <xf numFmtId="0" fontId="12" fillId="0" borderId="0" xfId="2" applyFont="1" applyBorder="1"/>
    <xf numFmtId="0" fontId="18" fillId="0" borderId="0" xfId="6"/>
    <xf numFmtId="0" fontId="3" fillId="0" borderId="0" xfId="6" applyFont="1"/>
    <xf numFmtId="0" fontId="22" fillId="0" borderId="0" xfId="6" applyFont="1"/>
    <xf numFmtId="165" fontId="18" fillId="0" borderId="0" xfId="6" applyNumberFormat="1"/>
    <xf numFmtId="4" fontId="18" fillId="0" borderId="0" xfId="6" applyNumberFormat="1"/>
    <xf numFmtId="0" fontId="18" fillId="0" borderId="0" xfId="6" applyFill="1"/>
    <xf numFmtId="0" fontId="23" fillId="0" borderId="0" xfId="6" applyFont="1"/>
    <xf numFmtId="0" fontId="18" fillId="0" borderId="0" xfId="6" applyBorder="1"/>
    <xf numFmtId="4" fontId="10" fillId="0" borderId="0" xfId="6" applyNumberFormat="1" applyFont="1"/>
    <xf numFmtId="0" fontId="11" fillId="0" borderId="0" xfId="6" applyFont="1"/>
    <xf numFmtId="164" fontId="3" fillId="0" borderId="0" xfId="4" applyNumberFormat="1" applyFont="1" applyBorder="1"/>
    <xf numFmtId="165" fontId="3" fillId="0" borderId="0" xfId="2" applyNumberFormat="1"/>
    <xf numFmtId="0" fontId="27" fillId="0" borderId="0" xfId="2" applyFont="1"/>
    <xf numFmtId="166" fontId="3" fillId="0" borderId="0" xfId="2" applyNumberFormat="1"/>
    <xf numFmtId="166" fontId="3" fillId="0" borderId="0" xfId="2" applyNumberFormat="1" applyBorder="1"/>
    <xf numFmtId="0" fontId="26" fillId="0" borderId="0" xfId="2" applyFont="1"/>
    <xf numFmtId="164" fontId="26" fillId="0" borderId="0" xfId="2" applyNumberFormat="1" applyFont="1"/>
    <xf numFmtId="164" fontId="3" fillId="0" borderId="0" xfId="2" applyNumberFormat="1"/>
    <xf numFmtId="0" fontId="6" fillId="0" borderId="18" xfId="0" applyFont="1" applyBorder="1"/>
    <xf numFmtId="0" fontId="25" fillId="0" borderId="0" xfId="0" applyFont="1"/>
    <xf numFmtId="4" fontId="6" fillId="0" borderId="6" xfId="0" applyNumberFormat="1" applyFont="1" applyBorder="1"/>
    <xf numFmtId="0" fontId="6" fillId="0" borderId="0" xfId="0" applyFont="1"/>
    <xf numFmtId="0" fontId="0" fillId="0" borderId="0" xfId="0" applyAlignment="1"/>
    <xf numFmtId="0" fontId="0" fillId="0" borderId="0" xfId="0" applyFill="1"/>
    <xf numFmtId="164" fontId="18" fillId="0" borderId="0" xfId="6" applyNumberFormat="1"/>
    <xf numFmtId="0" fontId="14" fillId="0" borderId="0" xfId="2" applyFont="1" applyFill="1" applyBorder="1" applyAlignment="1">
      <alignment horizontal="left" vertical="center" wrapText="1"/>
    </xf>
    <xf numFmtId="0" fontId="12" fillId="0" borderId="0" xfId="2" applyFont="1" applyAlignment="1">
      <alignment vertical="center"/>
    </xf>
    <xf numFmtId="0" fontId="25" fillId="0" borderId="0" xfId="0" applyFont="1" applyAlignment="1">
      <alignment vertical="top"/>
    </xf>
    <xf numFmtId="0" fontId="5" fillId="0" borderId="0" xfId="0" applyFont="1" applyAlignment="1">
      <alignment horizontal="left" vertical="center"/>
    </xf>
    <xf numFmtId="0" fontId="35" fillId="0" borderId="0" xfId="0" applyFont="1" applyAlignment="1">
      <alignment vertical="center"/>
    </xf>
    <xf numFmtId="0" fontId="0" fillId="0" borderId="0" xfId="0" applyAlignment="1">
      <alignment vertical="center"/>
    </xf>
    <xf numFmtId="49" fontId="3" fillId="0" borderId="0" xfId="3" applyNumberFormat="1" applyFont="1" applyAlignment="1">
      <alignment vertical="center"/>
    </xf>
    <xf numFmtId="49" fontId="3" fillId="0" borderId="0" xfId="3" applyNumberFormat="1" applyFont="1" applyBorder="1" applyAlignment="1">
      <alignment vertical="center"/>
    </xf>
    <xf numFmtId="0" fontId="7" fillId="0" borderId="0" xfId="0" applyFont="1" applyFill="1" applyAlignment="1">
      <alignment wrapText="1"/>
    </xf>
    <xf numFmtId="0" fontId="7" fillId="0" borderId="0" xfId="0" applyFont="1" applyAlignment="1">
      <alignment wrapText="1"/>
    </xf>
    <xf numFmtId="0" fontId="6" fillId="0" borderId="8" xfId="0" applyFont="1" applyBorder="1" applyAlignment="1">
      <alignment horizontal="center"/>
    </xf>
    <xf numFmtId="0" fontId="6" fillId="0" borderId="7" xfId="0" applyFont="1" applyBorder="1" applyAlignment="1">
      <alignment horizont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xf>
    <xf numFmtId="0" fontId="7" fillId="0" borderId="0" xfId="0" applyFont="1" applyFill="1" applyBorder="1" applyAlignment="1">
      <alignment horizontal="center"/>
    </xf>
    <xf numFmtId="0" fontId="6" fillId="0" borderId="0" xfId="0" applyFont="1" applyFill="1" applyBorder="1" applyAlignment="1">
      <alignment horizontal="center" vertical="center"/>
    </xf>
    <xf numFmtId="0" fontId="6" fillId="0" borderId="0" xfId="0" applyFont="1" applyBorder="1" applyAlignment="1">
      <alignment horizontal="center"/>
    </xf>
    <xf numFmtId="0" fontId="7" fillId="0" borderId="0" xfId="0" applyFont="1" applyBorder="1" applyAlignment="1">
      <alignment horizontal="center"/>
    </xf>
    <xf numFmtId="0" fontId="5" fillId="0" borderId="0" xfId="0" applyFont="1" applyAlignment="1">
      <alignment horizontal="left" wrapText="1"/>
    </xf>
    <xf numFmtId="4" fontId="0" fillId="0" borderId="0" xfId="0" applyNumberFormat="1"/>
    <xf numFmtId="4" fontId="7" fillId="0" borderId="18" xfId="0" applyNumberFormat="1" applyFont="1" applyBorder="1"/>
    <xf numFmtId="4" fontId="6" fillId="0" borderId="18" xfId="0" applyNumberFormat="1" applyFont="1" applyBorder="1"/>
    <xf numFmtId="0" fontId="1" fillId="0" borderId="0" xfId="2" applyFont="1" applyAlignment="1">
      <alignment vertical="center"/>
    </xf>
    <xf numFmtId="0" fontId="2" fillId="0" borderId="0" xfId="0" applyFont="1" applyAlignment="1">
      <alignment wrapText="1"/>
    </xf>
    <xf numFmtId="0" fontId="37" fillId="0" borderId="0" xfId="0" applyFont="1"/>
    <xf numFmtId="49" fontId="25" fillId="0" borderId="0" xfId="0" applyNumberFormat="1" applyFont="1" applyAlignment="1">
      <alignment vertical="top" wrapText="1"/>
    </xf>
    <xf numFmtId="49" fontId="25" fillId="0" borderId="0" xfId="0" applyNumberFormat="1" applyFont="1" applyAlignment="1">
      <alignment horizontal="justify" vertical="top" wrapText="1"/>
    </xf>
    <xf numFmtId="0" fontId="38" fillId="0" borderId="0" xfId="0" applyFont="1" applyAlignment="1">
      <alignment horizontal="right" vertical="top"/>
    </xf>
    <xf numFmtId="49" fontId="25" fillId="0" borderId="0" xfId="0" applyNumberFormat="1" applyFont="1" applyAlignment="1">
      <alignment horizontal="justify" vertical="top"/>
    </xf>
    <xf numFmtId="0" fontId="39" fillId="0" borderId="0" xfId="0" applyFont="1"/>
    <xf numFmtId="49" fontId="25" fillId="0" borderId="0" xfId="0" applyNumberFormat="1" applyFont="1" applyAlignment="1">
      <alignment vertical="top"/>
    </xf>
    <xf numFmtId="0" fontId="40" fillId="0" borderId="0" xfId="0" applyFont="1"/>
    <xf numFmtId="49" fontId="38" fillId="0" borderId="0" xfId="0" applyNumberFormat="1" applyFont="1" applyAlignment="1">
      <alignment vertical="top" wrapText="1"/>
    </xf>
    <xf numFmtId="49" fontId="38" fillId="0" borderId="0" xfId="0" applyNumberFormat="1" applyFont="1" applyAlignment="1">
      <alignment vertical="top"/>
    </xf>
    <xf numFmtId="0" fontId="38" fillId="0" borderId="0" xfId="0" applyFont="1" applyAlignment="1">
      <alignment vertical="top"/>
    </xf>
    <xf numFmtId="49" fontId="25" fillId="0" borderId="0" xfId="0" applyNumberFormat="1" applyFont="1" applyAlignment="1">
      <alignment horizontal="left" vertical="top" wrapText="1"/>
    </xf>
    <xf numFmtId="0" fontId="25" fillId="0" borderId="0" xfId="0" applyFont="1" applyAlignment="1">
      <alignment vertical="top" wrapText="1"/>
    </xf>
    <xf numFmtId="49" fontId="38" fillId="0" borderId="0" xfId="0" applyNumberFormat="1" applyFont="1" applyAlignment="1">
      <alignment horizontal="justify" vertical="top"/>
    </xf>
    <xf numFmtId="0" fontId="41" fillId="0" borderId="0" xfId="0" applyFont="1" applyAlignment="1">
      <alignment horizontal="center"/>
    </xf>
    <xf numFmtId="0" fontId="41" fillId="0" borderId="0" xfId="0" applyFont="1" applyAlignment="1">
      <alignment horizontal="center" vertical="center"/>
    </xf>
    <xf numFmtId="49" fontId="25" fillId="0" borderId="0" xfId="0" applyNumberFormat="1" applyFont="1" applyFill="1" applyAlignment="1">
      <alignment horizontal="justify" vertical="top" wrapText="1"/>
    </xf>
    <xf numFmtId="0" fontId="8" fillId="0" borderId="0" xfId="2" applyFont="1" applyBorder="1" applyAlignment="1">
      <alignment horizontal="center" vertical="center" wrapText="1"/>
    </xf>
    <xf numFmtId="0" fontId="42" fillId="3" borderId="8" xfId="0" applyFont="1" applyFill="1" applyBorder="1" applyAlignment="1">
      <alignment vertical="center"/>
    </xf>
    <xf numFmtId="0" fontId="42" fillId="3" borderId="0" xfId="0" applyFont="1" applyFill="1" applyAlignment="1">
      <alignment vertical="center"/>
    </xf>
    <xf numFmtId="49" fontId="15" fillId="0" borderId="8" xfId="3" applyNumberFormat="1" applyFont="1" applyBorder="1" applyAlignment="1">
      <alignment vertical="center"/>
    </xf>
    <xf numFmtId="49" fontId="15" fillId="0" borderId="0" xfId="3" applyNumberFormat="1" applyFont="1" applyAlignment="1">
      <alignment vertical="center"/>
    </xf>
    <xf numFmtId="49" fontId="15" fillId="0" borderId="0" xfId="3" applyNumberFormat="1" applyFont="1" applyAlignment="1">
      <alignment vertical="center" wrapText="1"/>
    </xf>
    <xf numFmtId="49" fontId="15" fillId="0" borderId="8" xfId="3" applyNumberFormat="1" applyFont="1" applyFill="1" applyBorder="1" applyAlignment="1">
      <alignment vertical="center"/>
    </xf>
    <xf numFmtId="0" fontId="15" fillId="0" borderId="9" xfId="6" applyFont="1" applyBorder="1" applyAlignment="1">
      <alignment vertical="center" wrapText="1"/>
    </xf>
    <xf numFmtId="3" fontId="15" fillId="0" borderId="1" xfId="6" applyNumberFormat="1" applyFont="1" applyBorder="1" applyAlignment="1">
      <alignment vertical="center"/>
    </xf>
    <xf numFmtId="164" fontId="15" fillId="0" borderId="1" xfId="4" applyNumberFormat="1" applyFont="1" applyBorder="1" applyAlignment="1">
      <alignment horizontal="center" vertical="center"/>
    </xf>
    <xf numFmtId="0" fontId="15" fillId="0" borderId="7" xfId="6" applyFont="1" applyBorder="1" applyAlignment="1">
      <alignment horizontal="left" vertical="center" wrapText="1"/>
    </xf>
    <xf numFmtId="3" fontId="15" fillId="0" borderId="18" xfId="6" applyNumberFormat="1" applyFont="1" applyBorder="1" applyAlignment="1">
      <alignment vertical="center"/>
    </xf>
    <xf numFmtId="164" fontId="15" fillId="0" borderId="18" xfId="4" applyNumberFormat="1" applyFont="1" applyBorder="1" applyAlignment="1">
      <alignment horizontal="center" vertical="center"/>
    </xf>
    <xf numFmtId="0" fontId="15" fillId="0" borderId="7" xfId="6" applyFont="1" applyBorder="1" applyAlignment="1">
      <alignment vertical="center" wrapText="1"/>
    </xf>
    <xf numFmtId="4" fontId="15" fillId="0" borderId="18" xfId="6" applyNumberFormat="1" applyFont="1" applyBorder="1" applyAlignment="1">
      <alignment vertical="center"/>
    </xf>
    <xf numFmtId="0" fontId="15" fillId="2" borderId="7" xfId="6" applyFont="1" applyFill="1" applyBorder="1" applyAlignment="1">
      <alignment vertical="center" wrapText="1"/>
    </xf>
    <xf numFmtId="4" fontId="15" fillId="2" borderId="18" xfId="6" applyNumberFormat="1" applyFont="1" applyFill="1" applyBorder="1" applyAlignment="1">
      <alignment vertical="center"/>
    </xf>
    <xf numFmtId="164" fontId="15" fillId="0" borderId="6" xfId="4" applyNumberFormat="1" applyFont="1" applyBorder="1" applyAlignment="1">
      <alignment horizontal="center" vertical="center"/>
    </xf>
    <xf numFmtId="3" fontId="15" fillId="2" borderId="7" xfId="6" applyNumberFormat="1" applyFont="1" applyFill="1" applyBorder="1" applyAlignment="1">
      <alignment vertical="center"/>
    </xf>
    <xf numFmtId="4" fontId="15" fillId="2" borderId="7" xfId="6" applyNumberFormat="1" applyFont="1" applyFill="1" applyBorder="1" applyAlignment="1">
      <alignment vertical="center"/>
    </xf>
    <xf numFmtId="4" fontId="15" fillId="2" borderId="7" xfId="6" applyNumberFormat="1" applyFont="1" applyFill="1" applyBorder="1" applyAlignment="1">
      <alignment horizontal="right" vertical="center"/>
    </xf>
    <xf numFmtId="4" fontId="15" fillId="0" borderId="7" xfId="6" applyNumberFormat="1" applyFont="1" applyBorder="1" applyAlignment="1">
      <alignment vertical="center"/>
    </xf>
    <xf numFmtId="4" fontId="15" fillId="0" borderId="7" xfId="6" applyNumberFormat="1" applyFont="1" applyBorder="1" applyAlignment="1">
      <alignment horizontal="right" vertical="center"/>
    </xf>
    <xf numFmtId="4" fontId="15" fillId="0" borderId="18" xfId="6" applyNumberFormat="1" applyFont="1" applyBorder="1" applyAlignment="1">
      <alignment horizontal="right" vertical="center"/>
    </xf>
    <xf numFmtId="0" fontId="15" fillId="0" borderId="10" xfId="6" applyFont="1" applyBorder="1" applyAlignment="1">
      <alignment vertical="center" wrapText="1"/>
    </xf>
    <xf numFmtId="4" fontId="15" fillId="0" borderId="10" xfId="6" applyNumberFormat="1" applyFont="1" applyBorder="1" applyAlignment="1">
      <alignment vertical="center"/>
    </xf>
    <xf numFmtId="4" fontId="15" fillId="0" borderId="6" xfId="6" applyNumberFormat="1" applyFont="1" applyBorder="1" applyAlignment="1">
      <alignment horizontal="right" vertical="center"/>
    </xf>
    <xf numFmtId="4" fontId="15" fillId="0" borderId="10" xfId="6" applyNumberFormat="1" applyFont="1" applyBorder="1" applyAlignment="1">
      <alignment horizontal="right" vertical="center"/>
    </xf>
    <xf numFmtId="0" fontId="15" fillId="0" borderId="2" xfId="6" applyFont="1" applyBorder="1" applyAlignment="1">
      <alignment vertical="center" wrapText="1"/>
    </xf>
    <xf numFmtId="4" fontId="15" fillId="0" borderId="2" xfId="6" applyNumberFormat="1" applyFont="1" applyBorder="1" applyAlignment="1">
      <alignment vertical="center"/>
    </xf>
    <xf numFmtId="4" fontId="15" fillId="0" borderId="5" xfId="6" applyNumberFormat="1" applyFont="1" applyBorder="1" applyAlignment="1">
      <alignment horizontal="right" vertical="center"/>
    </xf>
    <xf numFmtId="4" fontId="15" fillId="0" borderId="2" xfId="6" applyNumberFormat="1" applyFont="1" applyBorder="1" applyAlignment="1">
      <alignment horizontal="right" vertical="center"/>
    </xf>
    <xf numFmtId="164" fontId="15" fillId="0" borderId="5" xfId="4" applyNumberFormat="1" applyFont="1" applyBorder="1" applyAlignment="1">
      <alignment horizontal="center" vertical="center"/>
    </xf>
    <xf numFmtId="164" fontId="15" fillId="0" borderId="12" xfId="4" applyNumberFormat="1" applyFont="1" applyBorder="1" applyAlignment="1">
      <alignment horizontal="center" vertical="center"/>
    </xf>
    <xf numFmtId="164" fontId="15" fillId="0" borderId="14" xfId="4" applyNumberFormat="1" applyFont="1" applyBorder="1" applyAlignment="1">
      <alignment horizontal="center" vertical="center"/>
    </xf>
    <xf numFmtId="4" fontId="15" fillId="0" borderId="18" xfId="6" applyNumberFormat="1" applyFont="1" applyFill="1" applyBorder="1" applyAlignment="1">
      <alignment vertical="center"/>
    </xf>
    <xf numFmtId="4" fontId="15" fillId="0" borderId="6" xfId="6" applyNumberFormat="1" applyFont="1" applyBorder="1" applyAlignment="1">
      <alignment vertical="center"/>
    </xf>
    <xf numFmtId="0" fontId="42" fillId="0" borderId="7" xfId="2" applyFont="1" applyBorder="1" applyAlignment="1">
      <alignment horizontal="left" vertical="center" wrapText="1"/>
    </xf>
    <xf numFmtId="0" fontId="15" fillId="0" borderId="7" xfId="2" applyFont="1" applyFill="1" applyBorder="1" applyAlignment="1">
      <alignment vertical="center" wrapText="1"/>
    </xf>
    <xf numFmtId="3" fontId="15" fillId="0" borderId="18" xfId="6" applyNumberFormat="1" applyFont="1" applyBorder="1" applyAlignment="1" applyProtection="1">
      <alignment vertical="center"/>
      <protection locked="0"/>
    </xf>
    <xf numFmtId="0" fontId="15" fillId="0" borderId="10" xfId="6" applyFont="1" applyFill="1" applyBorder="1" applyAlignment="1">
      <alignment horizontal="justify" vertical="center" wrapText="1"/>
    </xf>
    <xf numFmtId="0" fontId="44" fillId="4" borderId="5" xfId="6" applyFont="1" applyFill="1" applyBorder="1" applyAlignment="1">
      <alignment horizontal="center" vertical="center" wrapText="1"/>
    </xf>
    <xf numFmtId="0" fontId="15" fillId="0" borderId="0" xfId="2" applyFont="1" applyBorder="1" applyAlignment="1">
      <alignment horizontal="center" vertical="center" wrapText="1"/>
    </xf>
    <xf numFmtId="3" fontId="42" fillId="0" borderId="18" xfId="2" applyNumberFormat="1" applyFont="1" applyBorder="1" applyAlignment="1">
      <alignment horizontal="right" vertical="center"/>
    </xf>
    <xf numFmtId="3" fontId="42" fillId="0" borderId="0" xfId="2" applyNumberFormat="1" applyFont="1" applyBorder="1" applyAlignment="1" applyProtection="1">
      <alignment horizontal="right" vertical="center"/>
      <protection locked="0"/>
    </xf>
    <xf numFmtId="3" fontId="42" fillId="0" borderId="18" xfId="2" applyNumberFormat="1" applyFont="1" applyBorder="1" applyAlignment="1" applyProtection="1">
      <alignment horizontal="right" vertical="center"/>
      <protection locked="0"/>
    </xf>
    <xf numFmtId="3" fontId="15" fillId="0" borderId="18" xfId="2" applyNumberFormat="1" applyFont="1" applyFill="1" applyBorder="1" applyAlignment="1">
      <alignment horizontal="right" vertical="center"/>
    </xf>
    <xf numFmtId="3" fontId="15" fillId="0" borderId="0" xfId="2" applyNumberFormat="1" applyFont="1" applyFill="1" applyBorder="1" applyAlignment="1">
      <alignment horizontal="right" vertical="center"/>
    </xf>
    <xf numFmtId="3" fontId="15" fillId="0" borderId="18" xfId="2" applyNumberFormat="1" applyFont="1" applyBorder="1" applyAlignment="1">
      <alignment horizontal="right" vertical="center"/>
    </xf>
    <xf numFmtId="3" fontId="15" fillId="0" borderId="18" xfId="2" applyNumberFormat="1" applyFont="1" applyFill="1" applyBorder="1" applyAlignment="1" applyProtection="1">
      <alignment horizontal="right" vertical="center"/>
      <protection locked="0"/>
    </xf>
    <xf numFmtId="3" fontId="15" fillId="0" borderId="0" xfId="2" applyNumberFormat="1" applyFont="1" applyFill="1" applyBorder="1" applyAlignment="1" applyProtection="1">
      <alignment horizontal="right" vertical="center"/>
      <protection locked="0"/>
    </xf>
    <xf numFmtId="3" fontId="15" fillId="0" borderId="18" xfId="2" applyNumberFormat="1" applyFont="1" applyBorder="1" applyAlignment="1" applyProtection="1">
      <alignment horizontal="right" vertical="center"/>
      <protection locked="0"/>
    </xf>
    <xf numFmtId="41" fontId="15" fillId="0" borderId="6" xfId="2" applyNumberFormat="1" applyFont="1" applyFill="1" applyBorder="1" applyAlignment="1">
      <alignment horizontal="right" vertical="center"/>
    </xf>
    <xf numFmtId="0" fontId="42" fillId="0" borderId="7" xfId="5" applyFont="1" applyBorder="1" applyAlignment="1">
      <alignment vertical="center"/>
    </xf>
    <xf numFmtId="0" fontId="15" fillId="0" borderId="7" xfId="5" applyFont="1" applyFill="1" applyBorder="1" applyAlignment="1">
      <alignment vertical="center"/>
    </xf>
    <xf numFmtId="0" fontId="15" fillId="0" borderId="10" xfId="5" applyFont="1" applyBorder="1" applyAlignment="1">
      <alignment vertical="center"/>
    </xf>
    <xf numFmtId="3" fontId="15" fillId="0" borderId="6" xfId="2" applyNumberFormat="1" applyFont="1" applyBorder="1" applyAlignment="1" applyProtection="1">
      <alignment horizontal="right" vertical="center"/>
      <protection locked="0"/>
    </xf>
    <xf numFmtId="3" fontId="15" fillId="0" borderId="6" xfId="2" applyNumberFormat="1" applyFont="1" applyBorder="1" applyAlignment="1">
      <alignment horizontal="right" vertical="center"/>
    </xf>
    <xf numFmtId="3" fontId="15" fillId="0" borderId="13" xfId="2" applyNumberFormat="1" applyFont="1" applyBorder="1" applyAlignment="1" applyProtection="1">
      <alignment horizontal="right" vertical="center"/>
      <protection locked="0"/>
    </xf>
    <xf numFmtId="0" fontId="25" fillId="4" borderId="5" xfId="2" applyFont="1" applyFill="1" applyBorder="1" applyAlignment="1">
      <alignment vertical="center" wrapText="1"/>
    </xf>
    <xf numFmtId="0" fontId="38" fillId="0" borderId="18" xfId="0" applyFont="1" applyBorder="1" applyAlignment="1">
      <alignment vertical="center"/>
    </xf>
    <xf numFmtId="0" fontId="25" fillId="0" borderId="18" xfId="0" applyFont="1" applyBorder="1" applyAlignment="1">
      <alignment vertical="center"/>
    </xf>
    <xf numFmtId="41" fontId="25" fillId="0" borderId="18" xfId="0" applyNumberFormat="1" applyFont="1" applyBorder="1" applyAlignment="1">
      <alignment vertical="center"/>
    </xf>
    <xf numFmtId="0" fontId="25" fillId="0" borderId="18" xfId="0" applyFont="1" applyBorder="1" applyAlignment="1">
      <alignment vertical="center" wrapText="1"/>
    </xf>
    <xf numFmtId="0" fontId="25" fillId="0" borderId="6" xfId="0" applyFont="1" applyBorder="1" applyAlignment="1">
      <alignment vertical="center"/>
    </xf>
    <xf numFmtId="0" fontId="25" fillId="4" borderId="5" xfId="0" applyFont="1" applyFill="1" applyBorder="1" applyAlignment="1">
      <alignment horizontal="center" vertical="center" wrapText="1"/>
    </xf>
    <xf numFmtId="0" fontId="15" fillId="0" borderId="0" xfId="6" applyFont="1" applyFill="1" applyBorder="1" applyAlignment="1">
      <alignment horizontal="justify" vertical="center" wrapText="1"/>
    </xf>
    <xf numFmtId="168" fontId="15" fillId="0" borderId="0" xfId="2" applyNumberFormat="1" applyFont="1" applyFill="1" applyBorder="1" applyAlignment="1">
      <alignment horizontal="right" vertical="center"/>
    </xf>
    <xf numFmtId="41" fontId="15" fillId="0" borderId="0" xfId="2" applyNumberFormat="1" applyFont="1" applyFill="1" applyBorder="1" applyAlignment="1">
      <alignment horizontal="right" vertical="center"/>
    </xf>
    <xf numFmtId="41" fontId="25" fillId="0" borderId="6" xfId="0" applyNumberFormat="1" applyFont="1" applyBorder="1" applyAlignment="1">
      <alignment vertical="center"/>
    </xf>
    <xf numFmtId="0" fontId="38" fillId="0" borderId="1" xfId="0" applyFont="1" applyBorder="1" applyAlignment="1">
      <alignment vertical="center"/>
    </xf>
    <xf numFmtId="0" fontId="38" fillId="0" borderId="7" xfId="0" applyFont="1" applyBorder="1"/>
    <xf numFmtId="3" fontId="38" fillId="0" borderId="1" xfId="0" applyNumberFormat="1" applyFont="1" applyBorder="1" applyAlignment="1">
      <alignment vertical="center"/>
    </xf>
    <xf numFmtId="0" fontId="25" fillId="0" borderId="7" xfId="0" applyFont="1" applyBorder="1"/>
    <xf numFmtId="3" fontId="25" fillId="0" borderId="18" xfId="0" applyNumberFormat="1" applyFont="1" applyBorder="1" applyAlignment="1">
      <alignment vertical="center"/>
    </xf>
    <xf numFmtId="4" fontId="25" fillId="0" borderId="18" xfId="0" applyNumberFormat="1" applyFont="1" applyBorder="1" applyAlignment="1">
      <alignment vertical="center"/>
    </xf>
    <xf numFmtId="167" fontId="25" fillId="0" borderId="18" xfId="0" applyNumberFormat="1" applyFont="1" applyBorder="1" applyAlignment="1">
      <alignment vertical="center"/>
    </xf>
    <xf numFmtId="0" fontId="38" fillId="0" borderId="7" xfId="0" applyFont="1" applyBorder="1" applyAlignment="1">
      <alignment wrapText="1"/>
    </xf>
    <xf numFmtId="3" fontId="38" fillId="0" borderId="18" xfId="0" applyNumberFormat="1" applyFont="1" applyBorder="1" applyAlignment="1">
      <alignment vertical="center"/>
    </xf>
    <xf numFmtId="4" fontId="38" fillId="0" borderId="18" xfId="0" applyNumberFormat="1" applyFont="1" applyBorder="1" applyAlignment="1">
      <alignment vertical="center"/>
    </xf>
    <xf numFmtId="41" fontId="25" fillId="0" borderId="18" xfId="0" applyNumberFormat="1" applyFont="1" applyBorder="1" applyAlignment="1">
      <alignment horizontal="right" vertical="center"/>
    </xf>
    <xf numFmtId="41" fontId="38" fillId="0" borderId="18" xfId="0" applyNumberFormat="1" applyFont="1" applyBorder="1" applyAlignment="1">
      <alignment vertical="center"/>
    </xf>
    <xf numFmtId="0" fontId="25" fillId="0" borderId="10" xfId="0" applyFont="1" applyBorder="1"/>
    <xf numFmtId="3" fontId="25" fillId="0" borderId="6" xfId="0" applyNumberFormat="1" applyFont="1" applyBorder="1" applyAlignment="1">
      <alignment vertical="center"/>
    </xf>
    <xf numFmtId="4" fontId="25" fillId="0" borderId="6" xfId="0" applyNumberFormat="1" applyFont="1" applyBorder="1" applyAlignment="1">
      <alignment vertical="center"/>
    </xf>
    <xf numFmtId="0" fontId="42" fillId="0" borderId="7" xfId="2" applyFont="1" applyBorder="1" applyAlignment="1">
      <alignment horizontal="left"/>
    </xf>
    <xf numFmtId="3" fontId="42" fillId="0" borderId="18" xfId="2" applyNumberFormat="1" applyFont="1" applyBorder="1" applyAlignment="1"/>
    <xf numFmtId="164" fontId="42" fillId="0" borderId="18" xfId="2" applyNumberFormat="1" applyFont="1" applyBorder="1" applyAlignment="1">
      <alignment horizontal="center"/>
    </xf>
    <xf numFmtId="164" fontId="42" fillId="0" borderId="18" xfId="4" applyNumberFormat="1" applyFont="1" applyBorder="1" applyAlignment="1">
      <alignment horizontal="center"/>
    </xf>
    <xf numFmtId="0" fontId="15" fillId="0" borderId="7" xfId="2" applyFont="1" applyFill="1" applyBorder="1"/>
    <xf numFmtId="3" fontId="15" fillId="0" borderId="18" xfId="2" applyNumberFormat="1" applyFont="1" applyFill="1" applyBorder="1" applyAlignment="1"/>
    <xf numFmtId="164" fontId="15" fillId="0" borderId="18" xfId="2" applyNumberFormat="1" applyFont="1" applyBorder="1" applyAlignment="1">
      <alignment horizontal="center"/>
    </xf>
    <xf numFmtId="164" fontId="15" fillId="0" borderId="18" xfId="4" applyNumberFormat="1" applyFont="1" applyBorder="1" applyAlignment="1">
      <alignment horizontal="center"/>
    </xf>
    <xf numFmtId="0" fontId="15" fillId="0" borderId="7" xfId="2" applyFont="1" applyBorder="1"/>
    <xf numFmtId="3" fontId="15" fillId="0" borderId="18" xfId="2" applyNumberFormat="1" applyFont="1" applyBorder="1" applyAlignment="1"/>
    <xf numFmtId="0" fontId="42" fillId="0" borderId="9" xfId="2" applyFont="1" applyBorder="1" applyAlignment="1">
      <alignment wrapText="1"/>
    </xf>
    <xf numFmtId="3" fontId="42" fillId="0" borderId="9" xfId="2" applyNumberFormat="1" applyFont="1" applyBorder="1" applyAlignment="1">
      <alignment wrapText="1"/>
    </xf>
    <xf numFmtId="3" fontId="42" fillId="0" borderId="1" xfId="2" applyNumberFormat="1" applyFont="1" applyFill="1" applyBorder="1" applyAlignment="1"/>
    <xf numFmtId="0" fontId="15" fillId="0" borderId="7" xfId="2" applyFont="1" applyBorder="1" applyAlignment="1">
      <alignment wrapText="1"/>
    </xf>
    <xf numFmtId="3" fontId="15" fillId="0" borderId="7" xfId="2" applyNumberFormat="1" applyFont="1" applyBorder="1" applyAlignment="1">
      <alignment wrapText="1"/>
    </xf>
    <xf numFmtId="0" fontId="15" fillId="0" borderId="7" xfId="2" applyFont="1" applyBorder="1" applyAlignment="1"/>
    <xf numFmtId="0" fontId="15" fillId="0" borderId="7" xfId="2" applyFont="1" applyBorder="1" applyAlignment="1">
      <alignment horizontal="left" wrapText="1"/>
    </xf>
    <xf numFmtId="0" fontId="15" fillId="0" borderId="10" xfId="2" applyFont="1" applyBorder="1" applyAlignment="1">
      <alignment horizontal="left" wrapText="1"/>
    </xf>
    <xf numFmtId="3" fontId="15" fillId="0" borderId="10" xfId="2" applyNumberFormat="1" applyFont="1" applyBorder="1" applyAlignment="1">
      <alignment wrapText="1"/>
    </xf>
    <xf numFmtId="3" fontId="15" fillId="0" borderId="6" xfId="2" applyNumberFormat="1" applyFont="1" applyBorder="1" applyAlignment="1"/>
    <xf numFmtId="0" fontId="42" fillId="0" borderId="7" xfId="2" applyFont="1" applyBorder="1" applyAlignment="1">
      <alignment wrapText="1"/>
    </xf>
    <xf numFmtId="3" fontId="42" fillId="0" borderId="7" xfId="2" applyNumberFormat="1" applyFont="1" applyBorder="1" applyAlignment="1">
      <alignment wrapText="1"/>
    </xf>
    <xf numFmtId="0" fontId="15" fillId="0" borderId="10" xfId="2" applyFont="1" applyBorder="1" applyAlignment="1">
      <alignment wrapText="1"/>
    </xf>
    <xf numFmtId="164" fontId="15" fillId="0" borderId="6" xfId="2" applyNumberFormat="1" applyFont="1" applyBorder="1" applyAlignment="1">
      <alignment horizontal="center"/>
    </xf>
    <xf numFmtId="164" fontId="15" fillId="0" borderId="6" xfId="4" applyNumberFormat="1" applyFont="1" applyBorder="1" applyAlignment="1">
      <alignment horizontal="center"/>
    </xf>
    <xf numFmtId="0" fontId="38" fillId="0" borderId="6" xfId="0" applyFont="1" applyFill="1" applyBorder="1" applyAlignment="1">
      <alignment vertical="center"/>
    </xf>
    <xf numFmtId="3" fontId="38" fillId="0" borderId="6" xfId="0" applyNumberFormat="1" applyFont="1" applyFill="1" applyBorder="1" applyAlignment="1">
      <alignment vertical="center"/>
    </xf>
    <xf numFmtId="0" fontId="25" fillId="0" borderId="1" xfId="0" applyFont="1" applyBorder="1" applyAlignment="1">
      <alignment vertical="center"/>
    </xf>
    <xf numFmtId="3" fontId="25" fillId="0" borderId="1" xfId="0" applyNumberFormat="1" applyFont="1" applyBorder="1" applyAlignment="1">
      <alignment vertical="center"/>
    </xf>
    <xf numFmtId="0" fontId="38" fillId="0" borderId="0" xfId="0" applyFont="1" applyFill="1" applyBorder="1" applyAlignment="1">
      <alignment vertical="center"/>
    </xf>
    <xf numFmtId="3" fontId="38" fillId="0" borderId="0" xfId="0" applyNumberFormat="1" applyFont="1" applyFill="1" applyBorder="1" applyAlignment="1">
      <alignment vertical="center"/>
    </xf>
    <xf numFmtId="0" fontId="42" fillId="0" borderId="18" xfId="5" applyFont="1" applyBorder="1"/>
    <xf numFmtId="3" fontId="42" fillId="2" borderId="8" xfId="2" applyNumberFormat="1" applyFont="1" applyFill="1" applyBorder="1"/>
    <xf numFmtId="3" fontId="46" fillId="0" borderId="18" xfId="2" applyNumberFormat="1" applyFont="1" applyFill="1" applyBorder="1" applyAlignment="1">
      <alignment horizontal="right"/>
    </xf>
    <xf numFmtId="3" fontId="46" fillId="0" borderId="7" xfId="2" applyNumberFormat="1" applyFont="1" applyFill="1" applyBorder="1" applyAlignment="1">
      <alignment horizontal="right"/>
    </xf>
    <xf numFmtId="3" fontId="46" fillId="2" borderId="7" xfId="2" applyNumberFormat="1" applyFont="1" applyFill="1" applyBorder="1"/>
    <xf numFmtId="3" fontId="46" fillId="2" borderId="18" xfId="2" applyNumberFormat="1" applyFont="1" applyFill="1" applyBorder="1"/>
    <xf numFmtId="0" fontId="15" fillId="0" borderId="18" xfId="5" applyFont="1" applyFill="1" applyBorder="1"/>
    <xf numFmtId="3" fontId="47" fillId="2" borderId="0" xfId="2" applyNumberFormat="1" applyFont="1" applyFill="1" applyBorder="1"/>
    <xf numFmtId="3" fontId="28" fillId="0" borderId="18" xfId="2" applyNumberFormat="1" applyFont="1" applyFill="1" applyBorder="1"/>
    <xf numFmtId="3" fontId="28" fillId="0" borderId="7" xfId="2" applyNumberFormat="1" applyFont="1" applyFill="1" applyBorder="1" applyAlignment="1">
      <alignment horizontal="right"/>
    </xf>
    <xf numFmtId="3" fontId="28" fillId="2" borderId="7" xfId="2" applyNumberFormat="1" applyFont="1" applyFill="1" applyBorder="1"/>
    <xf numFmtId="3" fontId="28" fillId="2" borderId="18" xfId="2" applyNumberFormat="1" applyFont="1" applyFill="1" applyBorder="1"/>
    <xf numFmtId="3" fontId="47" fillId="0" borderId="18" xfId="2" applyNumberFormat="1" applyFont="1" applyFill="1" applyBorder="1"/>
    <xf numFmtId="3" fontId="47" fillId="0" borderId="7" xfId="2" applyNumberFormat="1" applyFont="1" applyFill="1" applyBorder="1" applyAlignment="1">
      <alignment horizontal="right"/>
    </xf>
    <xf numFmtId="3" fontId="47" fillId="2" borderId="7" xfId="2" applyNumberFormat="1" applyFont="1" applyFill="1" applyBorder="1"/>
    <xf numFmtId="3" fontId="47" fillId="2" borderId="18" xfId="2" applyNumberFormat="1" applyFont="1" applyFill="1" applyBorder="1"/>
    <xf numFmtId="0" fontId="15" fillId="0" borderId="18" xfId="5" applyFont="1" applyBorder="1"/>
    <xf numFmtId="3" fontId="28" fillId="0" borderId="7" xfId="2" applyNumberFormat="1" applyFont="1" applyFill="1" applyBorder="1"/>
    <xf numFmtId="3" fontId="15" fillId="0" borderId="2" xfId="2" applyNumberFormat="1" applyFont="1" applyFill="1" applyBorder="1" applyAlignment="1">
      <alignment vertical="center"/>
    </xf>
    <xf numFmtId="41" fontId="15" fillId="0" borderId="2" xfId="6" applyNumberFormat="1" applyFont="1" applyFill="1" applyBorder="1" applyAlignment="1">
      <alignment horizontal="right" vertical="center"/>
    </xf>
    <xf numFmtId="41" fontId="15" fillId="0" borderId="5" xfId="6" applyNumberFormat="1" applyFont="1" applyFill="1" applyBorder="1" applyAlignment="1">
      <alignment horizontal="right" vertical="center"/>
    </xf>
    <xf numFmtId="0" fontId="15" fillId="0" borderId="7" xfId="5" applyFont="1" applyFill="1" applyBorder="1" applyAlignment="1"/>
    <xf numFmtId="3" fontId="15" fillId="0" borderId="18" xfId="2" applyNumberFormat="1" applyFont="1" applyFill="1" applyBorder="1"/>
    <xf numFmtId="41" fontId="15" fillId="0" borderId="7" xfId="6" applyNumberFormat="1" applyFont="1" applyFill="1" applyBorder="1" applyAlignment="1">
      <alignment horizontal="right"/>
    </xf>
    <xf numFmtId="41" fontId="15" fillId="0" borderId="18" xfId="6" applyNumberFormat="1" applyFont="1" applyFill="1" applyBorder="1" applyAlignment="1">
      <alignment horizontal="right"/>
    </xf>
    <xf numFmtId="0" fontId="15" fillId="0" borderId="10" xfId="5" applyFont="1" applyFill="1" applyBorder="1" applyAlignment="1"/>
    <xf numFmtId="3" fontId="15" fillId="0" borderId="6" xfId="2" applyNumberFormat="1" applyFont="1" applyFill="1" applyBorder="1"/>
    <xf numFmtId="41" fontId="15" fillId="0" borderId="10" xfId="6" applyNumberFormat="1" applyFont="1" applyFill="1" applyBorder="1" applyAlignment="1">
      <alignment horizontal="right"/>
    </xf>
    <xf numFmtId="41" fontId="15" fillId="0" borderId="6" xfId="6" applyNumberFormat="1" applyFont="1" applyFill="1" applyBorder="1" applyAlignment="1">
      <alignment horizontal="right"/>
    </xf>
    <xf numFmtId="4" fontId="42" fillId="0" borderId="18" xfId="2" applyNumberFormat="1" applyFont="1" applyBorder="1" applyAlignment="1">
      <alignment horizontal="right"/>
    </xf>
    <xf numFmtId="4" fontId="42" fillId="0" borderId="18" xfId="2" applyNumberFormat="1" applyFont="1" applyFill="1" applyBorder="1" applyAlignment="1">
      <alignment horizontal="right"/>
    </xf>
    <xf numFmtId="4" fontId="15" fillId="0" borderId="18" xfId="2" applyNumberFormat="1" applyFont="1" applyBorder="1" applyAlignment="1"/>
    <xf numFmtId="4" fontId="15" fillId="0" borderId="18" xfId="2" applyNumberFormat="1" applyFont="1" applyFill="1" applyBorder="1" applyAlignment="1"/>
    <xf numFmtId="4" fontId="42" fillId="0" borderId="7" xfId="2" applyNumberFormat="1" applyFont="1" applyBorder="1" applyAlignment="1">
      <alignment wrapText="1"/>
    </xf>
    <xf numFmtId="4" fontId="42" fillId="0" borderId="18" xfId="2" applyNumberFormat="1" applyFont="1" applyFill="1" applyBorder="1" applyAlignment="1"/>
    <xf numFmtId="4" fontId="15" fillId="0" borderId="18" xfId="2" applyNumberFormat="1" applyFont="1" applyFill="1" applyBorder="1" applyAlignment="1">
      <alignment horizontal="right"/>
    </xf>
    <xf numFmtId="4" fontId="15" fillId="0" borderId="7" xfId="2" applyNumberFormat="1" applyFont="1" applyBorder="1" applyAlignment="1">
      <alignment wrapText="1"/>
    </xf>
    <xf numFmtId="4" fontId="42" fillId="0" borderId="1" xfId="2" applyNumberFormat="1" applyFont="1" applyBorder="1" applyAlignment="1"/>
    <xf numFmtId="4" fontId="42" fillId="0" borderId="1" xfId="2" applyNumberFormat="1" applyFont="1" applyFill="1" applyBorder="1" applyAlignment="1"/>
    <xf numFmtId="164" fontId="42" fillId="0" borderId="1" xfId="2" applyNumberFormat="1" applyFont="1" applyBorder="1" applyAlignment="1">
      <alignment horizontal="center"/>
    </xf>
    <xf numFmtId="164" fontId="42" fillId="0" borderId="1" xfId="4" applyNumberFormat="1" applyFont="1" applyBorder="1" applyAlignment="1">
      <alignment horizontal="center"/>
    </xf>
    <xf numFmtId="49" fontId="15" fillId="0" borderId="7" xfId="2" applyNumberFormat="1" applyFont="1" applyBorder="1" applyAlignment="1">
      <alignment wrapText="1"/>
    </xf>
    <xf numFmtId="4" fontId="15" fillId="0" borderId="10" xfId="2" applyNumberFormat="1" applyFont="1" applyBorder="1" applyAlignment="1">
      <alignment wrapText="1"/>
    </xf>
    <xf numFmtId="4" fontId="15" fillId="0" borderId="6" xfId="2" applyNumberFormat="1" applyFont="1" applyFill="1" applyBorder="1" applyAlignment="1"/>
    <xf numFmtId="0" fontId="38" fillId="0" borderId="5" xfId="0" applyFont="1" applyBorder="1" applyAlignment="1">
      <alignment vertical="center"/>
    </xf>
    <xf numFmtId="4" fontId="25" fillId="0" borderId="5" xfId="0" applyNumberFormat="1" applyFont="1" applyBorder="1" applyAlignment="1">
      <alignment vertical="center"/>
    </xf>
    <xf numFmtId="10" fontId="25" fillId="0" borderId="5" xfId="11" applyNumberFormat="1" applyFont="1" applyBorder="1" applyAlignment="1">
      <alignment vertical="center"/>
    </xf>
    <xf numFmtId="0" fontId="25" fillId="4" borderId="5" xfId="0" applyFont="1" applyFill="1" applyBorder="1" applyAlignment="1">
      <alignment horizontal="center" vertical="center" wrapText="1"/>
    </xf>
    <xf numFmtId="0" fontId="42" fillId="0" borderId="7" xfId="5" applyFont="1" applyFill="1" applyBorder="1"/>
    <xf numFmtId="4" fontId="42" fillId="2" borderId="7" xfId="5" applyNumberFormat="1" applyFont="1" applyFill="1" applyBorder="1" applyAlignment="1">
      <alignment horizontal="right"/>
    </xf>
    <xf numFmtId="4" fontId="42" fillId="2" borderId="18" xfId="5" applyNumberFormat="1" applyFont="1" applyFill="1" applyBorder="1" applyAlignment="1">
      <alignment horizontal="right"/>
    </xf>
    <xf numFmtId="0" fontId="15" fillId="0" borderId="7" xfId="5" applyFont="1" applyFill="1" applyBorder="1"/>
    <xf numFmtId="4" fontId="15" fillId="2" borderId="7" xfId="2" applyNumberFormat="1" applyFont="1" applyFill="1" applyBorder="1"/>
    <xf numFmtId="4" fontId="28" fillId="0" borderId="7" xfId="2" applyNumberFormat="1" applyFont="1" applyFill="1" applyBorder="1" applyAlignment="1">
      <alignment horizontal="right"/>
    </xf>
    <xf numFmtId="4" fontId="15" fillId="2" borderId="18" xfId="2" applyNumberFormat="1" applyFont="1" applyFill="1" applyBorder="1"/>
    <xf numFmtId="4" fontId="15" fillId="0" borderId="2" xfId="2" applyNumberFormat="1" applyFont="1" applyFill="1" applyBorder="1" applyAlignment="1">
      <alignment vertical="center"/>
    </xf>
    <xf numFmtId="0" fontId="15" fillId="4" borderId="2" xfId="5" applyFont="1" applyFill="1" applyBorder="1" applyAlignment="1">
      <alignment vertical="center" wrapText="1"/>
    </xf>
    <xf numFmtId="0" fontId="15" fillId="4" borderId="4" xfId="5" applyFont="1" applyFill="1" applyBorder="1" applyAlignment="1">
      <alignment vertical="center" wrapText="1"/>
    </xf>
    <xf numFmtId="0" fontId="15" fillId="4" borderId="3" xfId="5" applyFont="1" applyFill="1" applyBorder="1" applyAlignment="1">
      <alignment vertical="center" wrapText="1"/>
    </xf>
    <xf numFmtId="0" fontId="15" fillId="0" borderId="9" xfId="2" applyFont="1" applyFill="1" applyBorder="1" applyAlignment="1">
      <alignment vertical="center" wrapText="1"/>
    </xf>
    <xf numFmtId="3" fontId="15" fillId="0" borderId="1" xfId="2" applyNumberFormat="1" applyFont="1" applyFill="1" applyBorder="1" applyAlignment="1">
      <alignment horizontal="right" vertical="center"/>
    </xf>
    <xf numFmtId="3" fontId="15" fillId="0" borderId="1" xfId="2" applyNumberFormat="1" applyFont="1" applyFill="1" applyBorder="1" applyAlignment="1">
      <alignment vertical="center"/>
    </xf>
    <xf numFmtId="0" fontId="15" fillId="0" borderId="18" xfId="2" applyFont="1" applyFill="1" applyBorder="1" applyAlignment="1">
      <alignment vertical="center" wrapText="1"/>
    </xf>
    <xf numFmtId="4" fontId="15" fillId="0" borderId="18" xfId="2" applyNumberFormat="1" applyFont="1" applyFill="1" applyBorder="1" applyAlignment="1">
      <alignment horizontal="right" vertical="center"/>
    </xf>
    <xf numFmtId="4" fontId="15" fillId="0" borderId="18" xfId="2" applyNumberFormat="1" applyFont="1" applyFill="1" applyBorder="1" applyAlignment="1">
      <alignment vertical="center"/>
    </xf>
    <xf numFmtId="164" fontId="15" fillId="0" borderId="8" xfId="4" applyNumberFormat="1" applyFont="1" applyBorder="1" applyAlignment="1">
      <alignment horizontal="center" vertical="center"/>
    </xf>
    <xf numFmtId="0" fontId="15" fillId="0" borderId="10" xfId="2" applyFont="1" applyFill="1" applyBorder="1" applyAlignment="1">
      <alignment vertical="center" wrapText="1"/>
    </xf>
    <xf numFmtId="4" fontId="15" fillId="0" borderId="6" xfId="2" applyNumberFormat="1" applyFont="1" applyFill="1" applyBorder="1" applyAlignment="1">
      <alignment horizontal="right" vertical="center"/>
    </xf>
    <xf numFmtId="4" fontId="15" fillId="0" borderId="6" xfId="2" applyNumberFormat="1" applyFont="1" applyFill="1" applyBorder="1" applyAlignment="1">
      <alignment vertical="center"/>
    </xf>
    <xf numFmtId="4" fontId="42" fillId="0" borderId="8" xfId="2" applyNumberFormat="1" applyFont="1" applyBorder="1" applyAlignment="1">
      <alignment vertical="center"/>
    </xf>
    <xf numFmtId="4" fontId="15" fillId="0" borderId="8" xfId="2" applyNumberFormat="1" applyFont="1" applyBorder="1" applyAlignment="1">
      <alignment vertical="center"/>
    </xf>
    <xf numFmtId="4" fontId="15" fillId="0" borderId="14" xfId="2" applyNumberFormat="1" applyFont="1" applyBorder="1" applyAlignment="1">
      <alignment vertical="center"/>
    </xf>
    <xf numFmtId="4" fontId="15" fillId="0" borderId="6" xfId="2" applyNumberFormat="1" applyFont="1" applyBorder="1" applyAlignment="1">
      <alignment vertical="center"/>
    </xf>
    <xf numFmtId="0" fontId="42" fillId="0" borderId="7" xfId="5" applyFont="1" applyBorder="1"/>
    <xf numFmtId="4" fontId="42" fillId="0" borderId="18" xfId="5" applyNumberFormat="1" applyFont="1" applyBorder="1"/>
    <xf numFmtId="4" fontId="42" fillId="0" borderId="0" xfId="5" applyNumberFormat="1" applyFont="1" applyFill="1" applyBorder="1" applyAlignment="1">
      <alignment horizontal="right"/>
    </xf>
    <xf numFmtId="4" fontId="46" fillId="0" borderId="7" xfId="2" applyNumberFormat="1" applyFont="1" applyFill="1" applyBorder="1" applyAlignment="1">
      <alignment horizontal="right"/>
    </xf>
    <xf numFmtId="4" fontId="42" fillId="0" borderId="0" xfId="5" applyNumberFormat="1" applyFont="1" applyFill="1" applyBorder="1"/>
    <xf numFmtId="4" fontId="42" fillId="0" borderId="8" xfId="5" applyNumberFormat="1" applyFont="1" applyBorder="1" applyAlignment="1">
      <alignment horizontal="right"/>
    </xf>
    <xf numFmtId="4" fontId="47" fillId="0" borderId="18" xfId="2" applyNumberFormat="1" applyFont="1" applyBorder="1"/>
    <xf numFmtId="4" fontId="47" fillId="0" borderId="0" xfId="2" applyNumberFormat="1" applyFont="1" applyFill="1" applyBorder="1"/>
    <xf numFmtId="4" fontId="47" fillId="0" borderId="0" xfId="2" applyNumberFormat="1" applyFont="1" applyBorder="1"/>
    <xf numFmtId="4" fontId="47" fillId="0" borderId="8" xfId="2" applyNumberFormat="1" applyFont="1" applyBorder="1"/>
    <xf numFmtId="4" fontId="47" fillId="0" borderId="18" xfId="2" applyNumberFormat="1" applyFont="1" applyFill="1" applyBorder="1"/>
    <xf numFmtId="4" fontId="28" fillId="0" borderId="18" xfId="2" applyNumberFormat="1" applyFont="1" applyFill="1" applyBorder="1"/>
    <xf numFmtId="4" fontId="28" fillId="0" borderId="0" xfId="2" applyNumberFormat="1" applyFont="1" applyFill="1" applyBorder="1"/>
    <xf numFmtId="4" fontId="28" fillId="0" borderId="8" xfId="2" applyNumberFormat="1" applyFont="1" applyFill="1" applyBorder="1"/>
    <xf numFmtId="4" fontId="47" fillId="0" borderId="8" xfId="2" applyNumberFormat="1" applyFont="1" applyBorder="1" applyAlignment="1">
      <alignment horizontal="right"/>
    </xf>
    <xf numFmtId="0" fontId="15" fillId="0" borderId="7" xfId="5" applyFont="1" applyBorder="1"/>
    <xf numFmtId="0" fontId="13" fillId="0" borderId="0" xfId="2" applyFont="1" applyBorder="1" applyAlignment="1">
      <alignment vertical="center"/>
    </xf>
    <xf numFmtId="3" fontId="8" fillId="0" borderId="0" xfId="2" applyNumberFormat="1" applyFont="1" applyBorder="1" applyAlignment="1">
      <alignment vertical="center" wrapText="1"/>
    </xf>
    <xf numFmtId="4" fontId="8" fillId="0" borderId="0" xfId="2" applyNumberFormat="1" applyFont="1" applyFill="1" applyBorder="1" applyAlignment="1">
      <alignment vertical="center" wrapText="1"/>
    </xf>
    <xf numFmtId="4" fontId="8" fillId="0" borderId="0" xfId="2" applyNumberFormat="1" applyFont="1" applyFill="1" applyBorder="1" applyAlignment="1">
      <alignment vertical="center"/>
    </xf>
    <xf numFmtId="3" fontId="8" fillId="0" borderId="0" xfId="2" applyNumberFormat="1" applyFont="1" applyBorder="1" applyAlignment="1">
      <alignment vertical="center"/>
    </xf>
    <xf numFmtId="4" fontId="8" fillId="0" borderId="0" xfId="2" applyNumberFormat="1" applyFont="1" applyBorder="1" applyAlignment="1">
      <alignment vertical="center"/>
    </xf>
    <xf numFmtId="0" fontId="8" fillId="0" borderId="0" xfId="2" applyFont="1" applyBorder="1" applyAlignment="1">
      <alignment vertical="center" wrapText="1"/>
    </xf>
    <xf numFmtId="0" fontId="8" fillId="0" borderId="0" xfId="2" applyFont="1" applyFill="1" applyBorder="1" applyAlignment="1">
      <alignment vertical="center" wrapText="1"/>
    </xf>
    <xf numFmtId="164" fontId="8" fillId="0" borderId="0" xfId="4" applyNumberFormat="1" applyFont="1" applyBorder="1" applyAlignment="1">
      <alignment horizontal="center" vertical="center"/>
    </xf>
    <xf numFmtId="10" fontId="8" fillId="0" borderId="0" xfId="4" applyNumberFormat="1" applyFont="1" applyBorder="1" applyAlignment="1">
      <alignment horizontal="center" vertical="center"/>
    </xf>
    <xf numFmtId="0" fontId="15" fillId="0" borderId="7" xfId="2" applyFont="1" applyBorder="1" applyAlignment="1">
      <alignment vertical="center" wrapText="1"/>
    </xf>
    <xf numFmtId="3" fontId="15" fillId="0" borderId="7" xfId="2" applyNumberFormat="1" applyFont="1" applyBorder="1" applyAlignment="1">
      <alignment vertical="center" wrapText="1"/>
    </xf>
    <xf numFmtId="4" fontId="15" fillId="0" borderId="7" xfId="2" applyNumberFormat="1" applyFont="1" applyFill="1" applyBorder="1" applyAlignment="1">
      <alignment vertical="center" wrapText="1"/>
    </xf>
    <xf numFmtId="4" fontId="15" fillId="0" borderId="7" xfId="2" applyNumberFormat="1" applyFont="1" applyFill="1" applyBorder="1" applyAlignment="1">
      <alignment vertical="center"/>
    </xf>
    <xf numFmtId="3" fontId="15" fillId="0" borderId="9" xfId="2" applyNumberFormat="1" applyFont="1" applyBorder="1" applyAlignment="1">
      <alignment vertical="center" wrapText="1"/>
    </xf>
    <xf numFmtId="3" fontId="15" fillId="0" borderId="7" xfId="2" applyNumberFormat="1" applyFont="1" applyBorder="1" applyAlignment="1">
      <alignment vertical="center"/>
    </xf>
    <xf numFmtId="4" fontId="15" fillId="0" borderId="7" xfId="2" applyNumberFormat="1" applyFont="1" applyBorder="1" applyAlignment="1">
      <alignment vertical="center" wrapText="1"/>
    </xf>
    <xf numFmtId="4" fontId="15" fillId="0" borderId="7" xfId="2" applyNumberFormat="1" applyFont="1" applyBorder="1" applyAlignment="1">
      <alignment vertical="center"/>
    </xf>
    <xf numFmtId="4" fontId="15" fillId="0" borderId="10" xfId="2" applyNumberFormat="1" applyFont="1" applyBorder="1" applyAlignment="1">
      <alignment vertical="center" wrapText="1"/>
    </xf>
    <xf numFmtId="0" fontId="15" fillId="0" borderId="10" xfId="2" applyFont="1" applyBorder="1" applyAlignment="1">
      <alignment vertical="center" wrapText="1"/>
    </xf>
    <xf numFmtId="4" fontId="15" fillId="0" borderId="10" xfId="2" applyNumberFormat="1" applyFont="1" applyBorder="1" applyAlignment="1">
      <alignment vertical="center"/>
    </xf>
    <xf numFmtId="0" fontId="7" fillId="0" borderId="0" xfId="2" applyFont="1" applyAlignment="1"/>
    <xf numFmtId="3" fontId="42" fillId="0" borderId="18" xfId="5" applyNumberFormat="1" applyFont="1" applyBorder="1" applyAlignment="1">
      <alignment vertical="center"/>
    </xf>
    <xf numFmtId="4" fontId="42" fillId="0" borderId="0" xfId="5" applyNumberFormat="1" applyFont="1" applyBorder="1" applyAlignment="1">
      <alignment vertical="center"/>
    </xf>
    <xf numFmtId="3" fontId="42" fillId="0" borderId="18" xfId="2" applyNumberFormat="1" applyFont="1" applyBorder="1" applyAlignment="1">
      <alignment vertical="center"/>
    </xf>
    <xf numFmtId="4" fontId="42" fillId="0" borderId="18" xfId="2" applyNumberFormat="1" applyFont="1" applyBorder="1" applyAlignment="1">
      <alignment vertical="center"/>
    </xf>
    <xf numFmtId="3" fontId="15" fillId="0" borderId="18" xfId="5" applyNumberFormat="1" applyFont="1" applyFill="1" applyBorder="1" applyAlignment="1">
      <alignment vertical="center"/>
    </xf>
    <xf numFmtId="4" fontId="15" fillId="0" borderId="0" xfId="5" applyNumberFormat="1" applyFont="1" applyFill="1" applyBorder="1" applyAlignment="1">
      <alignment vertical="center"/>
    </xf>
    <xf numFmtId="3" fontId="15" fillId="0" borderId="18" xfId="2" applyNumberFormat="1" applyFont="1" applyBorder="1" applyAlignment="1">
      <alignment vertical="center"/>
    </xf>
    <xf numFmtId="4" fontId="15" fillId="0" borderId="18" xfId="2" applyNumberFormat="1" applyFont="1" applyBorder="1" applyAlignment="1">
      <alignment vertical="center"/>
    </xf>
    <xf numFmtId="3" fontId="15" fillId="0" borderId="8" xfId="2" applyNumberFormat="1" applyFont="1" applyBorder="1" applyAlignment="1">
      <alignment vertical="center"/>
    </xf>
    <xf numFmtId="3" fontId="15" fillId="0" borderId="6" xfId="5" applyNumberFormat="1" applyFont="1" applyFill="1" applyBorder="1" applyAlignment="1">
      <alignment vertical="center"/>
    </xf>
    <xf numFmtId="4" fontId="15" fillId="0" borderId="13" xfId="5" applyNumberFormat="1" applyFont="1" applyFill="1" applyBorder="1" applyAlignment="1">
      <alignment vertical="center"/>
    </xf>
    <xf numFmtId="3" fontId="15" fillId="0" borderId="6" xfId="2" applyNumberFormat="1" applyFont="1" applyBorder="1" applyAlignment="1">
      <alignment vertical="center"/>
    </xf>
    <xf numFmtId="3" fontId="15" fillId="0" borderId="14" xfId="2" applyNumberFormat="1" applyFont="1" applyBorder="1" applyAlignment="1">
      <alignment vertical="center"/>
    </xf>
    <xf numFmtId="3" fontId="15" fillId="0" borderId="18" xfId="6" applyNumberFormat="1" applyFont="1" applyFill="1" applyBorder="1" applyAlignment="1">
      <alignment vertical="center"/>
    </xf>
    <xf numFmtId="0" fontId="15" fillId="0" borderId="7" xfId="6" applyFont="1" applyFill="1" applyBorder="1" applyAlignment="1">
      <alignment vertical="center" wrapText="1"/>
    </xf>
    <xf numFmtId="4" fontId="15" fillId="0" borderId="8" xfId="6" applyNumberFormat="1" applyFont="1" applyFill="1" applyBorder="1" applyAlignment="1">
      <alignment vertical="center"/>
    </xf>
    <xf numFmtId="0" fontId="15" fillId="0" borderId="18" xfId="6" applyFont="1" applyFill="1" applyBorder="1" applyAlignment="1">
      <alignment vertical="center" wrapText="1"/>
    </xf>
    <xf numFmtId="4" fontId="47" fillId="0" borderId="18" xfId="6" applyNumberFormat="1" applyFont="1" applyBorder="1" applyAlignment="1">
      <alignment vertical="center"/>
    </xf>
    <xf numFmtId="2" fontId="47" fillId="0" borderId="18" xfId="6" applyNumberFormat="1" applyFont="1" applyBorder="1" applyAlignment="1">
      <alignment vertical="center"/>
    </xf>
    <xf numFmtId="3" fontId="15" fillId="0" borderId="9" xfId="6" applyNumberFormat="1" applyFont="1" applyFill="1" applyBorder="1" applyAlignment="1">
      <alignment horizontal="right" vertical="center"/>
    </xf>
    <xf numFmtId="3" fontId="15" fillId="0" borderId="9" xfId="6" applyNumberFormat="1" applyFont="1" applyFill="1" applyBorder="1" applyAlignment="1">
      <alignment vertical="center"/>
    </xf>
    <xf numFmtId="164" fontId="15" fillId="0" borderId="1" xfId="6" applyNumberFormat="1" applyFont="1" applyFill="1" applyBorder="1" applyAlignment="1">
      <alignment horizontal="center" vertical="center"/>
    </xf>
    <xf numFmtId="4" fontId="15" fillId="0" borderId="7" xfId="6" applyNumberFormat="1" applyFont="1" applyFill="1" applyBorder="1" applyAlignment="1">
      <alignment horizontal="right" vertical="center"/>
    </xf>
    <xf numFmtId="4" fontId="15" fillId="0" borderId="18" xfId="6" applyNumberFormat="1" applyFont="1" applyFill="1" applyBorder="1" applyAlignment="1">
      <alignment horizontal="right" vertical="center"/>
    </xf>
    <xf numFmtId="4" fontId="15" fillId="0" borderId="7" xfId="6" applyNumberFormat="1" applyFont="1" applyFill="1" applyBorder="1" applyAlignment="1">
      <alignment vertical="center"/>
    </xf>
    <xf numFmtId="164" fontId="15" fillId="0" borderId="18" xfId="6" applyNumberFormat="1" applyFont="1" applyFill="1" applyBorder="1" applyAlignment="1">
      <alignment horizontal="center" vertical="center"/>
    </xf>
    <xf numFmtId="0" fontId="15" fillId="0" borderId="10" xfId="6" applyFont="1" applyFill="1" applyBorder="1" applyAlignment="1">
      <alignment vertical="center" wrapText="1"/>
    </xf>
    <xf numFmtId="4" fontId="15" fillId="0" borderId="10" xfId="6" applyNumberFormat="1" applyFont="1" applyFill="1" applyBorder="1" applyAlignment="1">
      <alignment horizontal="right" vertical="center"/>
    </xf>
    <xf numFmtId="4" fontId="15" fillId="0" borderId="10" xfId="6" applyNumberFormat="1" applyFont="1" applyFill="1" applyBorder="1" applyAlignment="1">
      <alignment vertical="center"/>
    </xf>
    <xf numFmtId="164" fontId="15" fillId="0" borderId="6" xfId="6" applyNumberFormat="1" applyFont="1" applyFill="1" applyBorder="1" applyAlignment="1">
      <alignment horizontal="center" vertical="center"/>
    </xf>
    <xf numFmtId="2" fontId="15" fillId="0" borderId="18" xfId="6" applyNumberFormat="1" applyFont="1" applyFill="1" applyBorder="1" applyAlignment="1">
      <alignment vertical="center"/>
    </xf>
    <xf numFmtId="0" fontId="15" fillId="0" borderId="18" xfId="6" applyFont="1" applyFill="1" applyBorder="1" applyAlignment="1">
      <alignment horizontal="right" vertical="center" wrapText="1"/>
    </xf>
    <xf numFmtId="2" fontId="15" fillId="0" borderId="18" xfId="6" applyNumberFormat="1" applyFont="1" applyFill="1" applyBorder="1" applyAlignment="1">
      <alignment horizontal="right" vertical="center" wrapText="1"/>
    </xf>
    <xf numFmtId="4" fontId="15" fillId="0" borderId="18" xfId="6" applyNumberFormat="1" applyFont="1" applyFill="1" applyBorder="1" applyAlignment="1">
      <alignment horizontal="right" vertical="center" wrapText="1"/>
    </xf>
    <xf numFmtId="3" fontId="15" fillId="0" borderId="18" xfId="6" applyNumberFormat="1" applyFont="1" applyFill="1" applyBorder="1" applyAlignment="1">
      <alignment horizontal="right" vertical="center" wrapText="1"/>
    </xf>
    <xf numFmtId="164" fontId="15" fillId="0" borderId="18" xfId="4" applyNumberFormat="1" applyFont="1" applyFill="1" applyBorder="1" applyAlignment="1">
      <alignment horizontal="center" vertical="center"/>
    </xf>
    <xf numFmtId="49" fontId="15" fillId="0" borderId="10" xfId="6" applyNumberFormat="1" applyFont="1" applyFill="1" applyBorder="1" applyAlignment="1">
      <alignment horizontal="right" vertical="center"/>
    </xf>
    <xf numFmtId="4" fontId="15" fillId="0" borderId="6" xfId="6" applyNumberFormat="1" applyFont="1" applyFill="1" applyBorder="1" applyAlignment="1">
      <alignment vertical="center"/>
    </xf>
    <xf numFmtId="164" fontId="15" fillId="0" borderId="6" xfId="4" applyNumberFormat="1" applyFont="1" applyFill="1" applyBorder="1" applyAlignment="1">
      <alignment horizontal="center" vertical="center"/>
    </xf>
    <xf numFmtId="0" fontId="38" fillId="0" borderId="7" xfId="0" applyFont="1" applyBorder="1" applyAlignment="1">
      <alignment vertical="center"/>
    </xf>
    <xf numFmtId="164" fontId="25" fillId="0" borderId="18" xfId="0" applyNumberFormat="1" applyFont="1" applyBorder="1" applyAlignment="1">
      <alignment horizontal="center" vertical="center"/>
    </xf>
    <xf numFmtId="164" fontId="25" fillId="0" borderId="6" xfId="0" applyNumberFormat="1" applyFont="1" applyBorder="1" applyAlignment="1">
      <alignment horizontal="center" vertical="center"/>
    </xf>
    <xf numFmtId="0" fontId="38" fillId="0" borderId="18" xfId="0" applyFont="1" applyBorder="1"/>
    <xf numFmtId="3" fontId="38" fillId="0" borderId="18" xfId="0" applyNumberFormat="1" applyFont="1" applyBorder="1"/>
    <xf numFmtId="165" fontId="38" fillId="0" borderId="18" xfId="0" applyNumberFormat="1" applyFont="1" applyBorder="1"/>
    <xf numFmtId="0" fontId="25" fillId="0" borderId="18" xfId="0" applyFont="1" applyBorder="1"/>
    <xf numFmtId="3" fontId="25" fillId="0" borderId="18" xfId="0" applyNumberFormat="1" applyFont="1" applyBorder="1"/>
    <xf numFmtId="165" fontId="25" fillId="0" borderId="18" xfId="0" applyNumberFormat="1" applyFont="1" applyBorder="1"/>
    <xf numFmtId="41" fontId="25" fillId="0" borderId="18" xfId="0" applyNumberFormat="1" applyFont="1" applyBorder="1"/>
    <xf numFmtId="0" fontId="25" fillId="0" borderId="6" xfId="0" applyFont="1" applyBorder="1"/>
    <xf numFmtId="3" fontId="25" fillId="0" borderId="6" xfId="0" applyNumberFormat="1" applyFont="1" applyBorder="1"/>
    <xf numFmtId="165" fontId="25" fillId="0" borderId="6" xfId="0" applyNumberFormat="1" applyFont="1" applyBorder="1"/>
    <xf numFmtId="164" fontId="25" fillId="0" borderId="7" xfId="0" applyNumberFormat="1" applyFont="1" applyBorder="1" applyAlignment="1">
      <alignment horizontal="center" vertical="center"/>
    </xf>
    <xf numFmtId="41" fontId="25" fillId="0" borderId="7" xfId="0" applyNumberFormat="1" applyFont="1" applyBorder="1" applyAlignment="1">
      <alignment horizontal="center" vertical="center"/>
    </xf>
    <xf numFmtId="0" fontId="15" fillId="0" borderId="0" xfId="2" applyFont="1" applyBorder="1" applyAlignment="1">
      <alignment vertical="center" wrapText="1"/>
    </xf>
    <xf numFmtId="0" fontId="15" fillId="0" borderId="0" xfId="2" applyFont="1" applyFill="1" applyBorder="1" applyAlignment="1">
      <alignment vertical="center" wrapText="1"/>
    </xf>
    <xf numFmtId="0" fontId="38" fillId="0" borderId="0" xfId="0" applyFont="1" applyBorder="1" applyAlignment="1">
      <alignment vertical="center"/>
    </xf>
    <xf numFmtId="164" fontId="25" fillId="0" borderId="0" xfId="0" applyNumberFormat="1" applyFont="1" applyBorder="1" applyAlignment="1">
      <alignment horizontal="center" vertical="center"/>
    </xf>
    <xf numFmtId="41" fontId="25" fillId="0" borderId="0" xfId="0" applyNumberFormat="1" applyFont="1" applyBorder="1" applyAlignment="1">
      <alignment horizontal="center" vertical="center"/>
    </xf>
    <xf numFmtId="3" fontId="25" fillId="0" borderId="5" xfId="0" applyNumberFormat="1" applyFont="1" applyBorder="1" applyAlignment="1">
      <alignment vertical="center"/>
    </xf>
    <xf numFmtId="0" fontId="38" fillId="4" borderId="5" xfId="0" applyFont="1" applyFill="1" applyBorder="1" applyAlignment="1">
      <alignment horizontal="center" vertical="center" wrapText="1"/>
    </xf>
    <xf numFmtId="3" fontId="38" fillId="0" borderId="18" xfId="0" applyNumberFormat="1" applyFont="1" applyBorder="1" applyAlignment="1">
      <alignment horizontal="right"/>
    </xf>
    <xf numFmtId="41" fontId="38" fillId="0" borderId="18" xfId="0" applyNumberFormat="1" applyFont="1" applyBorder="1" applyAlignment="1">
      <alignment horizontal="right"/>
    </xf>
    <xf numFmtId="3" fontId="25" fillId="0" borderId="18" xfId="0" applyNumberFormat="1" applyFont="1" applyBorder="1" applyAlignment="1">
      <alignment horizontal="right"/>
    </xf>
    <xf numFmtId="41" fontId="25" fillId="0" borderId="18" xfId="0" applyNumberFormat="1" applyFont="1" applyBorder="1" applyAlignment="1">
      <alignment horizontal="right"/>
    </xf>
    <xf numFmtId="41" fontId="25" fillId="0" borderId="6" xfId="0" applyNumberFormat="1" applyFont="1" applyBorder="1" applyAlignment="1">
      <alignment horizontal="right"/>
    </xf>
    <xf numFmtId="0" fontId="25" fillId="0" borderId="6" xfId="0" applyFont="1" applyBorder="1" applyAlignment="1">
      <alignment vertical="center" wrapText="1"/>
    </xf>
    <xf numFmtId="0" fontId="25" fillId="3" borderId="5" xfId="0" applyFont="1" applyFill="1" applyBorder="1" applyAlignment="1">
      <alignment horizontal="center" vertical="center" wrapText="1"/>
    </xf>
    <xf numFmtId="164" fontId="38" fillId="0" borderId="0" xfId="0" applyNumberFormat="1" applyFont="1" applyBorder="1" applyAlignment="1">
      <alignment vertical="center"/>
    </xf>
    <xf numFmtId="164" fontId="25" fillId="0" borderId="0" xfId="0" applyNumberFormat="1" applyFont="1" applyBorder="1" applyAlignment="1">
      <alignment vertical="center"/>
    </xf>
    <xf numFmtId="3" fontId="45" fillId="4" borderId="5" xfId="0" applyNumberFormat="1" applyFont="1" applyFill="1" applyBorder="1" applyAlignment="1">
      <alignment horizontal="center" vertical="center" wrapText="1"/>
    </xf>
    <xf numFmtId="3" fontId="38" fillId="0" borderId="1" xfId="0" applyNumberFormat="1" applyFont="1" applyBorder="1"/>
    <xf numFmtId="0" fontId="25" fillId="4" borderId="3" xfId="0" applyFont="1" applyFill="1" applyBorder="1"/>
    <xf numFmtId="0" fontId="25" fillId="4" borderId="2" xfId="0" applyFont="1" applyFill="1" applyBorder="1" applyAlignment="1">
      <alignment vertical="center"/>
    </xf>
    <xf numFmtId="0" fontId="42" fillId="0" borderId="1" xfId="8" applyFont="1" applyBorder="1" applyAlignment="1">
      <alignment horizontal="left" vertical="center" wrapText="1"/>
    </xf>
    <xf numFmtId="4" fontId="42" fillId="0" borderId="1" xfId="8" applyNumberFormat="1" applyFont="1" applyBorder="1" applyAlignment="1">
      <alignment horizontal="right" vertical="center" wrapText="1"/>
    </xf>
    <xf numFmtId="4" fontId="42" fillId="0" borderId="16" xfId="8" applyNumberFormat="1" applyFont="1" applyBorder="1" applyAlignment="1">
      <alignment horizontal="right" vertical="center" wrapText="1"/>
    </xf>
    <xf numFmtId="4" fontId="42" fillId="0" borderId="17" xfId="8" applyNumberFormat="1" applyFont="1" applyBorder="1" applyAlignment="1">
      <alignment horizontal="right" vertical="center" wrapText="1"/>
    </xf>
    <xf numFmtId="10" fontId="42" fillId="0" borderId="17" xfId="8" applyNumberFormat="1" applyFont="1" applyBorder="1" applyAlignment="1">
      <alignment horizontal="right" vertical="center" wrapText="1"/>
    </xf>
    <xf numFmtId="4" fontId="42" fillId="0" borderId="15" xfId="8" applyNumberFormat="1" applyFont="1" applyBorder="1" applyAlignment="1">
      <alignment horizontal="right" vertical="center" wrapText="1"/>
    </xf>
    <xf numFmtId="0" fontId="15" fillId="0" borderId="18" xfId="8" applyFont="1" applyBorder="1" applyAlignment="1">
      <alignment horizontal="left" vertical="center"/>
    </xf>
    <xf numFmtId="4" fontId="15" fillId="0" borderId="18" xfId="8" applyNumberFormat="1" applyFont="1" applyBorder="1" applyAlignment="1">
      <alignment horizontal="right" vertical="center" wrapText="1"/>
    </xf>
    <xf numFmtId="4" fontId="28" fillId="0" borderId="18" xfId="8" applyNumberFormat="1" applyFont="1" applyBorder="1" applyAlignment="1">
      <alignment vertical="center"/>
    </xf>
    <xf numFmtId="4" fontId="48" fillId="0" borderId="18" xfId="8" applyNumberFormat="1" applyFont="1" applyBorder="1" applyAlignment="1">
      <alignment horizontal="right" vertical="center" wrapText="1"/>
    </xf>
    <xf numFmtId="4" fontId="15" fillId="0" borderId="18" xfId="8" applyNumberFormat="1" applyFont="1" applyBorder="1" applyAlignment="1">
      <alignment horizontal="right" vertical="center"/>
    </xf>
    <xf numFmtId="4" fontId="15" fillId="0" borderId="0" xfId="8" applyNumberFormat="1" applyFont="1" applyBorder="1" applyAlignment="1">
      <alignment horizontal="right" vertical="center"/>
    </xf>
    <xf numFmtId="4" fontId="15" fillId="0" borderId="7" xfId="8" applyNumberFormat="1" applyFont="1" applyBorder="1" applyAlignment="1">
      <alignment vertical="center"/>
    </xf>
    <xf numFmtId="10" fontId="15" fillId="0" borderId="7" xfId="4" applyNumberFormat="1" applyFont="1" applyBorder="1" applyAlignment="1">
      <alignment horizontal="right" vertical="center"/>
    </xf>
    <xf numFmtId="4" fontId="15" fillId="0" borderId="18" xfId="8" applyNumberFormat="1" applyFont="1" applyFill="1" applyBorder="1" applyAlignment="1">
      <alignment vertical="center"/>
    </xf>
    <xf numFmtId="4" fontId="15" fillId="0" borderId="18" xfId="8" applyNumberFormat="1" applyFont="1" applyBorder="1" applyAlignment="1">
      <alignment vertical="center"/>
    </xf>
    <xf numFmtId="4" fontId="28" fillId="0" borderId="18" xfId="8" applyNumberFormat="1" applyFont="1" applyFill="1" applyBorder="1" applyAlignment="1">
      <alignment vertical="center"/>
    </xf>
    <xf numFmtId="4" fontId="48" fillId="0" borderId="18" xfId="8" applyNumberFormat="1" applyFont="1" applyFill="1" applyBorder="1" applyAlignment="1">
      <alignment horizontal="right" vertical="center" wrapText="1"/>
    </xf>
    <xf numFmtId="0" fontId="15" fillId="0" borderId="18" xfId="8" applyFont="1" applyFill="1" applyBorder="1" applyAlignment="1">
      <alignment horizontal="left" vertical="center"/>
    </xf>
    <xf numFmtId="0" fontId="15" fillId="0" borderId="6" xfId="8" applyFont="1" applyFill="1" applyBorder="1" applyAlignment="1">
      <alignment horizontal="left" vertical="center"/>
    </xf>
    <xf numFmtId="4" fontId="15" fillId="0" borderId="6" xfId="8" applyNumberFormat="1" applyFont="1" applyBorder="1" applyAlignment="1">
      <alignment horizontal="right" vertical="center" wrapText="1"/>
    </xf>
    <xf numFmtId="4" fontId="28" fillId="0" borderId="6" xfId="8" applyNumberFormat="1" applyFont="1" applyFill="1" applyBorder="1" applyAlignment="1">
      <alignment vertical="center"/>
    </xf>
    <xf numFmtId="4" fontId="48" fillId="0" borderId="6" xfId="8" applyNumberFormat="1" applyFont="1" applyFill="1" applyBorder="1" applyAlignment="1">
      <alignment horizontal="right" vertical="center" wrapText="1"/>
    </xf>
    <xf numFmtId="4" fontId="15" fillId="0" borderId="6" xfId="8" applyNumberFormat="1" applyFont="1" applyBorder="1" applyAlignment="1">
      <alignment horizontal="right" vertical="center"/>
    </xf>
    <xf numFmtId="4" fontId="15" fillId="0" borderId="13" xfId="8" applyNumberFormat="1" applyFont="1" applyBorder="1" applyAlignment="1">
      <alignment horizontal="right" vertical="center"/>
    </xf>
    <xf numFmtId="4" fontId="15" fillId="0" borderId="10" xfId="8" applyNumberFormat="1" applyFont="1" applyBorder="1" applyAlignment="1">
      <alignment vertical="center"/>
    </xf>
    <xf numFmtId="10" fontId="15" fillId="0" borderId="10" xfId="4" applyNumberFormat="1" applyFont="1" applyBorder="1" applyAlignment="1">
      <alignment horizontal="right" vertical="center"/>
    </xf>
    <xf numFmtId="4" fontId="15" fillId="0" borderId="6" xfId="8" applyNumberFormat="1" applyFont="1" applyBorder="1" applyAlignment="1">
      <alignment vertical="center"/>
    </xf>
    <xf numFmtId="0" fontId="50" fillId="0" borderId="18" xfId="9" applyFont="1" applyBorder="1" applyAlignment="1">
      <alignment vertical="center"/>
    </xf>
    <xf numFmtId="0" fontId="49" fillId="0" borderId="18" xfId="9" applyFont="1" applyBorder="1" applyAlignment="1">
      <alignment vertical="center"/>
    </xf>
    <xf numFmtId="3" fontId="15" fillId="0" borderId="18" xfId="9" applyNumberFormat="1" applyFont="1" applyBorder="1" applyAlignment="1">
      <alignment vertical="center"/>
    </xf>
    <xf numFmtId="3" fontId="49" fillId="0" borderId="18" xfId="9" applyNumberFormat="1" applyFont="1" applyBorder="1" applyAlignment="1">
      <alignment vertical="center"/>
    </xf>
    <xf numFmtId="0" fontId="49" fillId="0" borderId="6" xfId="9" applyFont="1" applyBorder="1" applyAlignment="1">
      <alignment vertical="center"/>
    </xf>
    <xf numFmtId="3" fontId="15" fillId="0" borderId="6" xfId="9" applyNumberFormat="1" applyFont="1" applyBorder="1" applyAlignment="1">
      <alignment vertical="center"/>
    </xf>
    <xf numFmtId="3" fontId="49" fillId="0" borderId="6" xfId="9" applyNumberFormat="1" applyFont="1" applyBorder="1" applyAlignment="1">
      <alignment vertical="center"/>
    </xf>
    <xf numFmtId="0" fontId="15" fillId="4" borderId="5" xfId="8" applyFont="1" applyFill="1" applyBorder="1" applyAlignment="1">
      <alignment horizontal="center" vertical="center" wrapText="1"/>
    </xf>
    <xf numFmtId="0" fontId="15" fillId="4" borderId="3" xfId="8" applyFont="1" applyFill="1" applyBorder="1" applyAlignment="1">
      <alignment horizontal="center" vertical="center" wrapText="1"/>
    </xf>
    <xf numFmtId="0" fontId="49" fillId="4" borderId="6" xfId="9" applyNumberFormat="1" applyFont="1" applyFill="1" applyBorder="1" applyAlignment="1">
      <alignment horizontal="center" vertical="center" wrapText="1"/>
    </xf>
    <xf numFmtId="2" fontId="49" fillId="4" borderId="5" xfId="9" applyNumberFormat="1" applyFont="1" applyFill="1" applyBorder="1" applyAlignment="1">
      <alignment horizontal="center" vertical="center" wrapText="1"/>
    </xf>
    <xf numFmtId="49" fontId="14" fillId="0" borderId="0" xfId="8" applyNumberFormat="1" applyFont="1" applyFill="1" applyBorder="1" applyAlignment="1">
      <alignment horizontal="left" vertical="top" wrapText="1"/>
    </xf>
    <xf numFmtId="4" fontId="25" fillId="0" borderId="1" xfId="0" applyNumberFormat="1" applyFont="1" applyBorder="1" applyAlignment="1">
      <alignment vertical="center"/>
    </xf>
    <xf numFmtId="9" fontId="25" fillId="0" borderId="5" xfId="11" applyNumberFormat="1" applyFont="1" applyBorder="1" applyAlignment="1">
      <alignment vertical="center"/>
    </xf>
    <xf numFmtId="41" fontId="25" fillId="0" borderId="6" xfId="0" applyNumberFormat="1" applyFont="1" applyBorder="1"/>
    <xf numFmtId="0" fontId="3" fillId="0" borderId="0" xfId="9"/>
    <xf numFmtId="0" fontId="30" fillId="0" borderId="0" xfId="9" applyFont="1" applyAlignment="1">
      <alignment wrapText="1"/>
    </xf>
    <xf numFmtId="0" fontId="33" fillId="0" borderId="0" xfId="9" applyFont="1" applyAlignment="1">
      <alignment wrapText="1"/>
    </xf>
    <xf numFmtId="0" fontId="33" fillId="0" borderId="0" xfId="9" applyFont="1" applyAlignment="1"/>
    <xf numFmtId="0" fontId="32" fillId="0" borderId="0" xfId="9" applyFont="1" applyAlignment="1"/>
    <xf numFmtId="0" fontId="34" fillId="0" borderId="0" xfId="9" applyFont="1" applyBorder="1" applyAlignment="1">
      <alignment vertical="center"/>
    </xf>
    <xf numFmtId="0" fontId="26" fillId="0" borderId="0" xfId="9" applyFont="1"/>
    <xf numFmtId="0" fontId="26" fillId="0" borderId="0" xfId="9" applyFont="1" applyBorder="1"/>
    <xf numFmtId="4" fontId="26" fillId="0" borderId="0" xfId="9" applyNumberFormat="1" applyFont="1" applyBorder="1"/>
    <xf numFmtId="10" fontId="12" fillId="0" borderId="0" xfId="9" applyNumberFormat="1" applyFont="1" applyBorder="1" applyAlignment="1">
      <alignment horizontal="right" vertical="center"/>
    </xf>
    <xf numFmtId="0" fontId="45" fillId="4" borderId="5" xfId="0" applyFont="1" applyFill="1" applyBorder="1" applyAlignment="1">
      <alignment horizontal="center" vertical="center" wrapText="1"/>
    </xf>
    <xf numFmtId="3" fontId="25" fillId="4" borderId="5" xfId="0" applyNumberFormat="1" applyFont="1" applyFill="1" applyBorder="1" applyAlignment="1">
      <alignment horizontal="center" vertical="center"/>
    </xf>
    <xf numFmtId="49" fontId="15" fillId="0" borderId="0" xfId="0" applyNumberFormat="1" applyFont="1" applyAlignment="1">
      <alignment horizontal="justify" vertical="top"/>
    </xf>
    <xf numFmtId="49" fontId="42" fillId="0" borderId="0" xfId="0" applyNumberFormat="1" applyFont="1" applyAlignment="1">
      <alignment horizontal="justify" vertical="top" wrapText="1"/>
    </xf>
    <xf numFmtId="49" fontId="15" fillId="0" borderId="0" xfId="0" applyNumberFormat="1" applyFont="1" applyAlignment="1">
      <alignment horizontal="justify" vertical="top" wrapText="1"/>
    </xf>
    <xf numFmtId="0" fontId="6" fillId="0" borderId="8" xfId="0" applyFont="1" applyFill="1" applyBorder="1" applyAlignment="1">
      <alignment horizontal="center"/>
    </xf>
    <xf numFmtId="0" fontId="15" fillId="4" borderId="2"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25" fillId="4" borderId="5" xfId="2" applyFont="1" applyFill="1" applyBorder="1" applyAlignment="1">
      <alignment horizontal="center" vertical="center" wrapText="1"/>
    </xf>
    <xf numFmtId="0" fontId="25" fillId="4" borderId="2" xfId="2" applyFont="1" applyFill="1" applyBorder="1" applyAlignment="1">
      <alignment horizontal="center" vertical="center" wrapText="1"/>
    </xf>
    <xf numFmtId="0" fontId="25" fillId="4" borderId="5" xfId="0" applyFont="1" applyFill="1" applyBorder="1" applyAlignment="1">
      <alignment horizontal="center" vertical="center" wrapText="1"/>
    </xf>
    <xf numFmtId="0" fontId="8" fillId="0" borderId="0" xfId="2" applyFont="1" applyBorder="1" applyAlignment="1">
      <alignment horizontal="center" vertical="center" wrapText="1"/>
    </xf>
    <xf numFmtId="0" fontId="6" fillId="0" borderId="0" xfId="0" applyFont="1" applyFill="1" applyAlignment="1">
      <alignment horizontal="center"/>
    </xf>
    <xf numFmtId="49" fontId="25" fillId="0" borderId="0" xfId="0" applyNumberFormat="1" applyFont="1" applyFill="1" applyAlignment="1">
      <alignment horizontal="justify" vertical="top"/>
    </xf>
    <xf numFmtId="3" fontId="42" fillId="0" borderId="18" xfId="9" applyNumberFormat="1" applyFont="1" applyBorder="1" applyAlignment="1">
      <alignment vertical="center"/>
    </xf>
    <xf numFmtId="164" fontId="42" fillId="0" borderId="7" xfId="2" applyNumberFormat="1" applyFont="1" applyBorder="1" applyAlignment="1">
      <alignment horizontal="center" vertical="center"/>
    </xf>
    <xf numFmtId="164" fontId="15" fillId="0" borderId="7" xfId="2" applyNumberFormat="1" applyFont="1" applyBorder="1" applyAlignment="1">
      <alignment horizontal="center" vertical="center"/>
    </xf>
    <xf numFmtId="164" fontId="42" fillId="0" borderId="18" xfId="2" applyNumberFormat="1" applyFont="1" applyBorder="1" applyAlignment="1">
      <alignment horizontal="center" vertical="center"/>
    </xf>
    <xf numFmtId="164" fontId="15" fillId="0" borderId="18" xfId="2" applyNumberFormat="1" applyFont="1" applyBorder="1" applyAlignment="1">
      <alignment horizontal="center" vertical="center"/>
    </xf>
    <xf numFmtId="164" fontId="15" fillId="0" borderId="6" xfId="2" applyNumberFormat="1" applyFont="1" applyBorder="1" applyAlignment="1">
      <alignment horizontal="center" vertical="center"/>
    </xf>
    <xf numFmtId="164" fontId="38" fillId="0" borderId="1" xfId="0" applyNumberFormat="1" applyFont="1" applyBorder="1" applyAlignment="1">
      <alignment horizontal="center" vertical="center"/>
    </xf>
    <xf numFmtId="0" fontId="15" fillId="2" borderId="10" xfId="6" applyFont="1" applyFill="1" applyBorder="1" applyAlignment="1">
      <alignment vertical="center" wrapText="1"/>
    </xf>
    <xf numFmtId="4" fontId="15" fillId="2" borderId="6" xfId="6" applyNumberFormat="1" applyFont="1" applyFill="1" applyBorder="1" applyAlignment="1">
      <alignment horizontal="right" vertical="center"/>
    </xf>
    <xf numFmtId="0" fontId="15" fillId="2" borderId="9" xfId="6" applyFont="1" applyFill="1" applyBorder="1" applyAlignment="1">
      <alignment vertical="center" wrapText="1"/>
    </xf>
    <xf numFmtId="3" fontId="15" fillId="2" borderId="9" xfId="6" applyNumberFormat="1" applyFont="1" applyFill="1" applyBorder="1" applyAlignment="1">
      <alignment vertical="center"/>
    </xf>
    <xf numFmtId="3" fontId="15" fillId="2" borderId="1" xfId="6" applyNumberFormat="1" applyFont="1" applyFill="1" applyBorder="1" applyAlignment="1">
      <alignment horizontal="right" vertical="center"/>
    </xf>
    <xf numFmtId="3" fontId="15" fillId="2" borderId="9" xfId="6" applyNumberFormat="1" applyFont="1" applyFill="1" applyBorder="1" applyAlignment="1">
      <alignment horizontal="right" vertical="center"/>
    </xf>
    <xf numFmtId="4" fontId="15" fillId="2" borderId="10" xfId="6" applyNumberFormat="1" applyFont="1" applyFill="1" applyBorder="1" applyAlignment="1">
      <alignment vertical="center"/>
    </xf>
    <xf numFmtId="4" fontId="15" fillId="2" borderId="10" xfId="6" applyNumberFormat="1" applyFont="1" applyFill="1" applyBorder="1" applyAlignment="1">
      <alignment horizontal="right" vertical="center"/>
    </xf>
    <xf numFmtId="3" fontId="15" fillId="0" borderId="9" xfId="6" applyNumberFormat="1" applyFont="1" applyBorder="1" applyAlignment="1">
      <alignment vertical="center"/>
    </xf>
    <xf numFmtId="4" fontId="15" fillId="0" borderId="18" xfId="1" applyNumberFormat="1" applyFont="1" applyBorder="1" applyAlignment="1">
      <alignment vertical="center"/>
    </xf>
    <xf numFmtId="3" fontId="18" fillId="0" borderId="0" xfId="6" applyNumberFormat="1"/>
    <xf numFmtId="41" fontId="15" fillId="0" borderId="6" xfId="2" applyNumberFormat="1" applyFont="1" applyFill="1" applyBorder="1" applyAlignment="1">
      <alignment horizontal="center" vertical="center"/>
    </xf>
    <xf numFmtId="0" fontId="6" fillId="4" borderId="5" xfId="0" applyFont="1" applyFill="1" applyBorder="1" applyAlignment="1">
      <alignment horizontal="center" vertical="center"/>
    </xf>
    <xf numFmtId="0" fontId="15" fillId="0" borderId="2" xfId="5" applyFont="1" applyFill="1" applyBorder="1" applyAlignment="1">
      <alignment vertical="center" wrapText="1"/>
    </xf>
    <xf numFmtId="49" fontId="38" fillId="0" borderId="0" xfId="0" applyNumberFormat="1" applyFont="1" applyFill="1" applyAlignment="1">
      <alignment vertical="top"/>
    </xf>
    <xf numFmtId="0" fontId="4" fillId="8" borderId="0" xfId="2" applyFont="1" applyFill="1" applyAlignment="1">
      <alignment vertical="center"/>
    </xf>
    <xf numFmtId="0" fontId="55" fillId="0" borderId="0" xfId="2" applyFont="1"/>
    <xf numFmtId="0" fontId="55" fillId="0" borderId="0" xfId="2" applyFont="1" applyFill="1" applyBorder="1"/>
    <xf numFmtId="0" fontId="55" fillId="0" borderId="0" xfId="0" applyFont="1"/>
    <xf numFmtId="0" fontId="55" fillId="0" borderId="0" xfId="6" applyFont="1"/>
    <xf numFmtId="0" fontId="25" fillId="0" borderId="7" xfId="0" applyFont="1" applyBorder="1" applyAlignment="1">
      <alignment vertical="center"/>
    </xf>
    <xf numFmtId="4" fontId="42" fillId="0" borderId="7" xfId="2" applyNumberFormat="1" applyFont="1" applyBorder="1" applyAlignment="1">
      <alignment horizontal="right"/>
    </xf>
    <xf numFmtId="4" fontId="15" fillId="0" borderId="7" xfId="2" applyNumberFormat="1" applyFont="1" applyFill="1" applyBorder="1" applyAlignment="1"/>
    <xf numFmtId="0" fontId="42" fillId="0" borderId="7" xfId="2" applyFont="1" applyFill="1" applyBorder="1" applyAlignment="1">
      <alignment wrapText="1"/>
    </xf>
    <xf numFmtId="4" fontId="42" fillId="0" borderId="7" xfId="2" applyNumberFormat="1" applyFont="1" applyFill="1" applyBorder="1" applyAlignment="1">
      <alignment wrapText="1"/>
    </xf>
    <xf numFmtId="0" fontId="42" fillId="0" borderId="7" xfId="2" applyFont="1" applyFill="1" applyBorder="1" applyAlignment="1">
      <alignment vertical="center"/>
    </xf>
    <xf numFmtId="4" fontId="42" fillId="0" borderId="7" xfId="2" applyNumberFormat="1" applyFont="1" applyFill="1" applyBorder="1" applyAlignment="1"/>
    <xf numFmtId="3" fontId="42" fillId="0" borderId="18" xfId="6" applyNumberFormat="1" applyFont="1" applyBorder="1" applyAlignment="1" applyProtection="1">
      <alignment vertical="center"/>
    </xf>
    <xf numFmtId="164" fontId="15" fillId="0" borderId="1" xfId="4" applyNumberFormat="1" applyFont="1" applyBorder="1" applyAlignment="1" applyProtection="1">
      <alignment horizontal="center" vertical="center"/>
    </xf>
    <xf numFmtId="164" fontId="15" fillId="0" borderId="18" xfId="4" applyNumberFormat="1" applyFont="1" applyBorder="1" applyAlignment="1" applyProtection="1">
      <alignment horizontal="center" vertical="center"/>
    </xf>
    <xf numFmtId="164" fontId="15" fillId="0" borderId="6" xfId="4" applyNumberFormat="1" applyFont="1" applyBorder="1" applyAlignment="1" applyProtection="1">
      <alignment horizontal="center" vertical="center"/>
    </xf>
    <xf numFmtId="3" fontId="15" fillId="0" borderId="1" xfId="6" applyNumberFormat="1" applyFont="1" applyBorder="1" applyAlignment="1" applyProtection="1">
      <alignment vertical="center"/>
      <protection locked="0"/>
    </xf>
    <xf numFmtId="4" fontId="15" fillId="0" borderId="18" xfId="6" applyNumberFormat="1" applyFont="1" applyBorder="1" applyAlignment="1" applyProtection="1">
      <alignment vertical="center"/>
      <protection locked="0"/>
    </xf>
    <xf numFmtId="4" fontId="15" fillId="2" borderId="6" xfId="6" applyNumberFormat="1" applyFont="1" applyFill="1" applyBorder="1" applyAlignment="1" applyProtection="1">
      <alignment vertical="center"/>
      <protection locked="0"/>
    </xf>
    <xf numFmtId="4" fontId="15" fillId="2" borderId="6" xfId="6" applyNumberFormat="1" applyFont="1" applyFill="1" applyBorder="1" applyAlignment="1" applyProtection="1">
      <alignment horizontal="right" vertical="center"/>
      <protection locked="0"/>
    </xf>
    <xf numFmtId="0" fontId="8" fillId="0" borderId="0" xfId="2" applyFont="1" applyBorder="1" applyAlignment="1">
      <alignment horizontal="center" vertical="center" wrapText="1"/>
    </xf>
    <xf numFmtId="4" fontId="13" fillId="0" borderId="0" xfId="2" applyNumberFormat="1" applyFont="1" applyBorder="1" applyAlignment="1">
      <alignment horizontal="right" vertical="center"/>
    </xf>
    <xf numFmtId="4" fontId="8" fillId="0" borderId="0" xfId="2" applyNumberFormat="1" applyFont="1" applyBorder="1" applyAlignment="1">
      <alignment horizontal="right" vertical="center"/>
    </xf>
    <xf numFmtId="0" fontId="25" fillId="0" borderId="18" xfId="0" applyFont="1" applyBorder="1" applyAlignment="1" applyProtection="1">
      <alignment vertical="center"/>
      <protection locked="0"/>
    </xf>
    <xf numFmtId="0" fontId="25" fillId="0" borderId="6" xfId="0" applyFont="1" applyBorder="1" applyAlignment="1" applyProtection="1">
      <alignment vertical="center"/>
      <protection locked="0"/>
    </xf>
    <xf numFmtId="41" fontId="25" fillId="0" borderId="18" xfId="0" applyNumberFormat="1" applyFont="1" applyBorder="1" applyAlignment="1" applyProtection="1">
      <alignment vertical="center"/>
      <protection locked="0"/>
    </xf>
    <xf numFmtId="41" fontId="25" fillId="0" borderId="18" xfId="0" applyNumberFormat="1" applyFont="1" applyBorder="1" applyAlignment="1" applyProtection="1">
      <alignment horizontal="right" vertical="center"/>
      <protection locked="0"/>
    </xf>
    <xf numFmtId="41" fontId="25" fillId="0" borderId="6" xfId="0" applyNumberFormat="1" applyFont="1" applyBorder="1" applyAlignment="1" applyProtection="1">
      <alignment vertical="center"/>
      <protection locked="0"/>
    </xf>
    <xf numFmtId="164" fontId="15" fillId="0" borderId="19" xfId="4" applyNumberFormat="1" applyFont="1" applyBorder="1" applyAlignment="1">
      <alignment horizontal="center" vertical="center"/>
    </xf>
    <xf numFmtId="0" fontId="42" fillId="0" borderId="7" xfId="2" applyFont="1" applyFill="1" applyBorder="1" applyAlignment="1">
      <alignment vertical="center" wrapText="1"/>
    </xf>
    <xf numFmtId="0" fontId="42" fillId="0" borderId="0" xfId="2" applyFont="1" applyFill="1" applyBorder="1" applyAlignment="1">
      <alignment vertical="center" wrapText="1"/>
    </xf>
    <xf numFmtId="0" fontId="15" fillId="0" borderId="7"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42" fillId="0" borderId="0" xfId="2" applyFont="1" applyFill="1" applyBorder="1" applyAlignment="1">
      <alignment vertical="center"/>
    </xf>
    <xf numFmtId="164" fontId="15" fillId="0" borderId="7" xfId="4" applyNumberFormat="1" applyFont="1" applyFill="1" applyBorder="1" applyAlignment="1">
      <alignment horizontal="center" vertical="center"/>
    </xf>
    <xf numFmtId="164" fontId="15" fillId="0" borderId="0" xfId="4" applyNumberFormat="1" applyFont="1" applyFill="1" applyBorder="1" applyAlignment="1">
      <alignment horizontal="center" vertical="center"/>
    </xf>
    <xf numFmtId="10" fontId="15" fillId="0" borderId="7" xfId="4" applyNumberFormat="1" applyFont="1" applyFill="1" applyBorder="1" applyAlignment="1">
      <alignment horizontal="center" vertical="center"/>
    </xf>
    <xf numFmtId="10" fontId="15" fillId="0" borderId="0" xfId="4" applyNumberFormat="1" applyFont="1" applyFill="1" applyBorder="1" applyAlignment="1">
      <alignment horizontal="center" vertical="center"/>
    </xf>
    <xf numFmtId="169" fontId="15" fillId="0" borderId="0" xfId="4" applyNumberFormat="1" applyFont="1" applyFill="1" applyBorder="1" applyAlignment="1">
      <alignment horizontal="center" vertical="center"/>
    </xf>
    <xf numFmtId="169" fontId="15" fillId="0" borderId="7" xfId="4" applyNumberFormat="1" applyFont="1" applyFill="1" applyBorder="1" applyAlignment="1">
      <alignment horizontal="center" vertical="center"/>
    </xf>
    <xf numFmtId="0" fontId="38" fillId="0" borderId="7" xfId="0" applyFont="1" applyFill="1" applyBorder="1" applyAlignment="1">
      <alignment vertical="center"/>
    </xf>
    <xf numFmtId="164" fontId="25" fillId="0" borderId="7" xfId="0" applyNumberFormat="1" applyFont="1" applyFill="1" applyBorder="1" applyAlignment="1">
      <alignment horizontal="center" vertical="center"/>
    </xf>
    <xf numFmtId="164" fontId="38" fillId="0" borderId="7" xfId="0" applyNumberFormat="1" applyFont="1" applyFill="1" applyBorder="1" applyAlignment="1">
      <alignment horizontal="center" vertical="center"/>
    </xf>
    <xf numFmtId="164" fontId="38" fillId="0" borderId="0" xfId="0" applyNumberFormat="1" applyFont="1" applyFill="1" applyBorder="1" applyAlignment="1">
      <alignment horizontal="center" vertical="center"/>
    </xf>
    <xf numFmtId="164" fontId="25" fillId="0" borderId="0" xfId="0" applyNumberFormat="1" applyFont="1" applyFill="1" applyBorder="1" applyAlignment="1">
      <alignment horizontal="center" vertical="center"/>
    </xf>
    <xf numFmtId="0" fontId="0" fillId="0" borderId="7" xfId="0" applyBorder="1"/>
    <xf numFmtId="0" fontId="8" fillId="0" borderId="0" xfId="15" applyAlignment="1">
      <alignment wrapText="1"/>
    </xf>
    <xf numFmtId="0" fontId="6" fillId="0" borderId="0" xfId="16" applyAlignment="1">
      <alignment wrapText="1"/>
    </xf>
    <xf numFmtId="0" fontId="6" fillId="0" borderId="8" xfId="16" applyBorder="1" applyAlignment="1">
      <alignment horizontal="center"/>
    </xf>
    <xf numFmtId="0" fontId="6" fillId="0" borderId="0" xfId="16" applyFill="1" applyAlignment="1">
      <alignment wrapText="1"/>
    </xf>
    <xf numFmtId="0" fontId="6" fillId="0" borderId="0" xfId="16"/>
    <xf numFmtId="41" fontId="15" fillId="0" borderId="18" xfId="6" applyNumberFormat="1" applyFont="1" applyBorder="1" applyAlignment="1" applyProtection="1">
      <alignment horizontal="right" vertical="center"/>
      <protection locked="0"/>
    </xf>
    <xf numFmtId="41" fontId="15" fillId="0" borderId="18" xfId="6" applyNumberFormat="1" applyFont="1" applyBorder="1" applyAlignment="1">
      <alignment horizontal="right" vertical="center"/>
    </xf>
    <xf numFmtId="41" fontId="15" fillId="0" borderId="6" xfId="6" applyNumberFormat="1" applyFont="1" applyBorder="1" applyAlignment="1" applyProtection="1">
      <alignment horizontal="right" vertical="center"/>
      <protection locked="0"/>
    </xf>
    <xf numFmtId="41" fontId="15" fillId="0" borderId="18" xfId="0" applyNumberFormat="1" applyFont="1" applyBorder="1" applyAlignment="1">
      <alignment vertical="center"/>
    </xf>
    <xf numFmtId="0" fontId="6" fillId="0" borderId="0" xfId="16" applyFill="1" applyAlignment="1">
      <alignment horizontal="left"/>
    </xf>
    <xf numFmtId="0" fontId="6" fillId="0" borderId="0" xfId="16" applyAlignment="1">
      <alignment horizontal="left"/>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10" fontId="15" fillId="0" borderId="18" xfId="2" applyNumberFormat="1" applyFont="1" applyBorder="1" applyAlignment="1">
      <alignment horizontal="center"/>
    </xf>
    <xf numFmtId="49" fontId="15" fillId="0" borderId="0" xfId="0" applyNumberFormat="1" applyFont="1" applyFill="1" applyAlignment="1">
      <alignment horizontal="justify" vertical="top"/>
    </xf>
    <xf numFmtId="0" fontId="15" fillId="4" borderId="5" xfId="2" applyFont="1" applyFill="1" applyBorder="1" applyAlignment="1">
      <alignment horizontal="center" vertical="center" wrapText="1"/>
    </xf>
    <xf numFmtId="0" fontId="6" fillId="0" borderId="0" xfId="0" applyFont="1" applyFill="1" applyBorder="1" applyAlignment="1">
      <alignment horizontal="center"/>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25" fillId="4" borderId="5" xfId="0" applyFont="1" applyFill="1" applyBorder="1" applyAlignment="1">
      <alignment horizontal="center" vertical="center"/>
    </xf>
    <xf numFmtId="0" fontId="25" fillId="4"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45" fillId="4" borderId="6" xfId="0" applyFont="1" applyFill="1" applyBorder="1" applyAlignment="1">
      <alignment horizontal="center" vertical="center" wrapText="1"/>
    </xf>
    <xf numFmtId="4" fontId="8" fillId="0" borderId="0" xfId="2" applyNumberFormat="1" applyFont="1" applyBorder="1" applyAlignment="1">
      <alignment vertical="center" wrapText="1"/>
    </xf>
    <xf numFmtId="49" fontId="7" fillId="4" borderId="5" xfId="0" applyNumberFormat="1" applyFont="1" applyFill="1" applyBorder="1" applyAlignment="1">
      <alignment horizontal="center" vertical="center"/>
    </xf>
    <xf numFmtId="0" fontId="42" fillId="0" borderId="9" xfId="2" applyFont="1" applyBorder="1" applyAlignment="1">
      <alignment horizontal="left" wrapText="1"/>
    </xf>
    <xf numFmtId="10" fontId="15" fillId="0" borderId="8" xfId="4" applyNumberFormat="1" applyFont="1" applyBorder="1" applyAlignment="1">
      <alignment horizontal="center" vertical="center"/>
    </xf>
    <xf numFmtId="0" fontId="15" fillId="4" borderId="5" xfId="2" applyFont="1" applyFill="1" applyBorder="1" applyAlignment="1">
      <alignment horizontal="center" vertical="center" wrapText="1"/>
    </xf>
    <xf numFmtId="0" fontId="15" fillId="4" borderId="5" xfId="6" applyFont="1" applyFill="1" applyBorder="1" applyAlignment="1">
      <alignment horizontal="center" vertical="center" wrapText="1"/>
    </xf>
    <xf numFmtId="0" fontId="25" fillId="4" borderId="5" xfId="0" applyFont="1" applyFill="1" applyBorder="1" applyAlignment="1">
      <alignment horizontal="center" vertical="center" wrapText="1"/>
    </xf>
    <xf numFmtId="0" fontId="8" fillId="0" borderId="0" xfId="15" applyAlignment="1">
      <alignment horizontal="center"/>
    </xf>
    <xf numFmtId="0" fontId="44" fillId="4" borderId="5" xfId="2" applyFont="1" applyFill="1" applyBorder="1" applyAlignment="1">
      <alignment horizontal="center" vertical="center" wrapText="1"/>
    </xf>
    <xf numFmtId="41" fontId="15" fillId="0" borderId="18" xfId="2" applyNumberFormat="1" applyFont="1" applyBorder="1" applyAlignment="1" applyProtection="1">
      <alignment horizontal="right" vertical="center"/>
      <protection locked="0"/>
    </xf>
    <xf numFmtId="41" fontId="15" fillId="0" borderId="6" xfId="2" applyNumberFormat="1" applyFont="1" applyBorder="1" applyAlignment="1" applyProtection="1">
      <alignment horizontal="right" vertical="center"/>
      <protection locked="0"/>
    </xf>
    <xf numFmtId="41" fontId="42" fillId="0" borderId="18" xfId="2" applyNumberFormat="1" applyFont="1" applyBorder="1" applyAlignment="1" applyProtection="1">
      <alignment horizontal="right" vertical="center"/>
      <protection locked="0"/>
    </xf>
    <xf numFmtId="0" fontId="8" fillId="0" borderId="0" xfId="15" applyAlignment="1">
      <alignment horizontal="center"/>
    </xf>
    <xf numFmtId="0" fontId="8" fillId="0" borderId="0" xfId="15" applyFill="1" applyAlignment="1">
      <alignment wrapText="1"/>
    </xf>
    <xf numFmtId="0" fontId="8" fillId="0" borderId="8" xfId="15" applyBorder="1" applyAlignment="1">
      <alignment horizontal="center"/>
    </xf>
    <xf numFmtId="0" fontId="8" fillId="0" borderId="0" xfId="15"/>
    <xf numFmtId="4" fontId="15" fillId="0" borderId="10" xfId="2" applyNumberFormat="1" applyFont="1" applyFill="1" applyBorder="1" applyAlignment="1"/>
    <xf numFmtId="0" fontId="8" fillId="0" borderId="0" xfId="15" applyAlignment="1">
      <alignment horizontal="center"/>
    </xf>
    <xf numFmtId="3" fontId="25" fillId="0" borderId="0" xfId="0" applyNumberFormat="1" applyFont="1" applyBorder="1" applyAlignment="1">
      <alignment vertical="center"/>
    </xf>
    <xf numFmtId="3" fontId="0" fillId="0" borderId="0" xfId="0" applyNumberFormat="1"/>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3" fontId="42" fillId="0" borderId="7" xfId="2" applyNumberFormat="1" applyFont="1" applyBorder="1" applyAlignment="1" applyProtection="1">
      <alignment horizontal="right" vertical="center"/>
      <protection locked="0"/>
    </xf>
    <xf numFmtId="41" fontId="15" fillId="0" borderId="7" xfId="2" applyNumberFormat="1" applyFont="1" applyBorder="1" applyAlignment="1" applyProtection="1">
      <alignment horizontal="right" vertical="center"/>
      <protection locked="0"/>
    </xf>
    <xf numFmtId="41" fontId="15" fillId="0" borderId="0" xfId="2" applyNumberFormat="1" applyFont="1" applyBorder="1" applyAlignment="1" applyProtection="1">
      <alignment horizontal="right" vertical="center"/>
      <protection locked="0"/>
    </xf>
    <xf numFmtId="3" fontId="15" fillId="0" borderId="7" xfId="2" applyNumberFormat="1" applyFont="1" applyBorder="1" applyAlignment="1" applyProtection="1">
      <alignment horizontal="right" vertical="center"/>
      <protection locked="0"/>
    </xf>
    <xf numFmtId="3" fontId="15" fillId="0" borderId="0" xfId="2" applyNumberFormat="1" applyFont="1" applyBorder="1" applyAlignment="1" applyProtection="1">
      <alignment horizontal="right" vertical="center"/>
      <protection locked="0"/>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0" borderId="0" xfId="6" applyFont="1" applyAlignment="1">
      <alignment horizontal="left" vertical="top" wrapText="1"/>
    </xf>
    <xf numFmtId="0" fontId="7" fillId="0" borderId="0" xfId="2" applyFont="1" applyBorder="1" applyAlignment="1">
      <alignment horizontal="left" wrapText="1"/>
    </xf>
    <xf numFmtId="4" fontId="42" fillId="0" borderId="0" xfId="2" applyNumberFormat="1" applyFont="1" applyBorder="1" applyAlignment="1">
      <alignment vertical="center"/>
    </xf>
    <xf numFmtId="4" fontId="15" fillId="0" borderId="0" xfId="2" applyNumberFormat="1" applyFont="1" applyBorder="1" applyAlignment="1">
      <alignment vertical="center"/>
    </xf>
    <xf numFmtId="4" fontId="42" fillId="0" borderId="7" xfId="2" applyNumberFormat="1" applyFont="1" applyBorder="1" applyAlignment="1">
      <alignment vertical="center"/>
    </xf>
    <xf numFmtId="0" fontId="15" fillId="2" borderId="7" xfId="2" applyFont="1" applyFill="1" applyBorder="1" applyAlignment="1">
      <alignment horizontal="center" vertical="center" wrapText="1"/>
    </xf>
    <xf numFmtId="0" fontId="42" fillId="2" borderId="7" xfId="2" applyFont="1" applyFill="1" applyBorder="1" applyAlignment="1">
      <alignment horizontal="center" vertical="center" wrapText="1"/>
    </xf>
    <xf numFmtId="0" fontId="15" fillId="2" borderId="0" xfId="2" applyFont="1" applyFill="1" applyBorder="1" applyAlignment="1">
      <alignment horizontal="center" vertical="center" wrapText="1"/>
    </xf>
    <xf numFmtId="0" fontId="42" fillId="2" borderId="0" xfId="2" applyFont="1" applyFill="1" applyBorder="1" applyAlignment="1">
      <alignment horizontal="center" vertical="center" wrapText="1"/>
    </xf>
    <xf numFmtId="169" fontId="15" fillId="0" borderId="18" xfId="4" applyNumberFormat="1" applyFont="1" applyBorder="1" applyAlignment="1">
      <alignment horizontal="center" vertical="center"/>
    </xf>
    <xf numFmtId="43" fontId="15" fillId="0" borderId="18" xfId="2" applyNumberFormat="1" applyFont="1" applyFill="1" applyBorder="1" applyAlignment="1">
      <alignment horizontal="center" vertical="center"/>
    </xf>
    <xf numFmtId="43" fontId="25" fillId="0" borderId="18" xfId="0" applyNumberFormat="1" applyFont="1" applyBorder="1" applyAlignment="1">
      <alignment horizontal="center" vertical="center"/>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10" fontId="15" fillId="0" borderId="1" xfId="4" applyNumberFormat="1" applyFont="1" applyBorder="1" applyAlignment="1">
      <alignment horizontal="center" vertical="center"/>
    </xf>
    <xf numFmtId="41" fontId="38" fillId="0" borderId="18" xfId="0" applyNumberFormat="1" applyFont="1" applyBorder="1" applyAlignment="1" applyProtection="1">
      <alignment vertical="center"/>
      <protection locked="0"/>
    </xf>
    <xf numFmtId="0" fontId="51" fillId="0" borderId="0" xfId="9" applyFont="1" applyAlignment="1">
      <alignment horizontal="center" vertical="center" wrapText="1"/>
    </xf>
    <xf numFmtId="0" fontId="33" fillId="0" borderId="0" xfId="9" applyFont="1" applyAlignment="1">
      <alignment horizontal="center" wrapText="1"/>
    </xf>
    <xf numFmtId="0" fontId="33" fillId="0" borderId="0" xfId="9" applyFont="1" applyAlignment="1">
      <alignment horizontal="center"/>
    </xf>
    <xf numFmtId="0" fontId="54" fillId="0" borderId="0" xfId="9" applyFont="1" applyBorder="1" applyAlignment="1">
      <alignment horizontal="center" vertical="center"/>
    </xf>
    <xf numFmtId="0" fontId="32" fillId="0" borderId="0" xfId="9" applyFont="1" applyAlignment="1">
      <alignment horizontal="left" wrapText="1"/>
    </xf>
    <xf numFmtId="0" fontId="19" fillId="4" borderId="0" xfId="0" applyFont="1" applyFill="1" applyAlignment="1">
      <alignment horizontal="left" vertical="top" wrapText="1"/>
    </xf>
    <xf numFmtId="0" fontId="41" fillId="0" borderId="0" xfId="0" applyFont="1" applyAlignment="1">
      <alignment horizontal="center" vertical="top"/>
    </xf>
    <xf numFmtId="0" fontId="41" fillId="0" borderId="0" xfId="0" applyFont="1" applyAlignment="1">
      <alignment horizontal="center" vertical="center"/>
    </xf>
    <xf numFmtId="0" fontId="41" fillId="0" borderId="0" xfId="0" applyFont="1" applyFill="1" applyAlignment="1">
      <alignment horizontal="center" vertical="center"/>
    </xf>
    <xf numFmtId="0" fontId="42" fillId="0" borderId="9" xfId="6" applyFont="1" applyBorder="1" applyAlignment="1">
      <alignment horizontal="center" vertical="center" wrapText="1"/>
    </xf>
    <xf numFmtId="0" fontId="42" fillId="0" borderId="11" xfId="6" applyFont="1" applyBorder="1" applyAlignment="1">
      <alignment horizontal="center" vertical="center" wrapText="1"/>
    </xf>
    <xf numFmtId="0" fontId="42" fillId="0" borderId="0" xfId="6" applyFont="1" applyBorder="1" applyAlignment="1">
      <alignment horizontal="center" vertical="center" wrapText="1"/>
    </xf>
    <xf numFmtId="0" fontId="42" fillId="0" borderId="8" xfId="6" applyFont="1" applyBorder="1" applyAlignment="1">
      <alignment horizontal="center" vertical="center" wrapText="1"/>
    </xf>
    <xf numFmtId="0" fontId="53" fillId="5" borderId="0" xfId="6" applyFont="1" applyFill="1" applyAlignment="1">
      <alignment horizontal="center" vertical="center" wrapText="1"/>
    </xf>
    <xf numFmtId="0" fontId="13" fillId="0" borderId="0" xfId="6" applyFont="1" applyAlignment="1">
      <alignment horizontal="left"/>
    </xf>
    <xf numFmtId="0" fontId="15" fillId="4" borderId="2" xfId="6" applyFont="1" applyFill="1" applyBorder="1" applyAlignment="1">
      <alignment horizontal="center" vertical="center" wrapText="1"/>
    </xf>
    <xf numFmtId="0" fontId="42" fillId="4" borderId="2" xfId="2" applyFont="1" applyFill="1" applyBorder="1" applyAlignment="1">
      <alignment horizontal="center" vertical="center" wrapText="1"/>
    </xf>
    <xf numFmtId="0" fontId="42" fillId="4" borderId="3" xfId="2" applyFont="1" applyFill="1" applyBorder="1" applyAlignment="1">
      <alignment horizontal="center" vertical="center" wrapText="1"/>
    </xf>
    <xf numFmtId="0" fontId="42" fillId="4" borderId="4"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3" xfId="2" applyFont="1" applyFill="1" applyBorder="1" applyAlignment="1">
      <alignment horizontal="center" vertical="center" wrapText="1"/>
    </xf>
    <xf numFmtId="0" fontId="42" fillId="0" borderId="2" xfId="6" applyFont="1" applyBorder="1" applyAlignment="1">
      <alignment horizontal="center" vertical="center"/>
    </xf>
    <xf numFmtId="0" fontId="42" fillId="0" borderId="4" xfId="6" applyFont="1" applyBorder="1" applyAlignment="1">
      <alignment horizontal="center" vertical="center"/>
    </xf>
    <xf numFmtId="0" fontId="42" fillId="0" borderId="11" xfId="6" applyFont="1" applyBorder="1" applyAlignment="1">
      <alignment horizontal="center" vertical="center"/>
    </xf>
    <xf numFmtId="0" fontId="42" fillId="0" borderId="19" xfId="6" applyFont="1" applyBorder="1" applyAlignment="1">
      <alignment horizontal="center" vertical="center"/>
    </xf>
    <xf numFmtId="0" fontId="42" fillId="2" borderId="7" xfId="6" applyFont="1" applyFill="1" applyBorder="1" applyAlignment="1">
      <alignment horizontal="center" vertical="center" wrapText="1"/>
    </xf>
    <xf numFmtId="0" fontId="42" fillId="2" borderId="0" xfId="6" applyFont="1" applyFill="1" applyBorder="1" applyAlignment="1">
      <alignment horizontal="center" vertical="center" wrapText="1"/>
    </xf>
    <xf numFmtId="0" fontId="42" fillId="2" borderId="8" xfId="6" applyFont="1" applyFill="1" applyBorder="1" applyAlignment="1">
      <alignment horizontal="center" vertical="center" wrapText="1"/>
    </xf>
    <xf numFmtId="0" fontId="42" fillId="0" borderId="7" xfId="6" applyFont="1" applyBorder="1" applyAlignment="1">
      <alignment horizontal="center" vertical="center" wrapText="1"/>
    </xf>
    <xf numFmtId="0" fontId="15" fillId="4" borderId="2" xfId="2" applyFont="1" applyFill="1" applyBorder="1" applyAlignment="1">
      <alignment horizontal="center" vertical="center" wrapText="1"/>
    </xf>
    <xf numFmtId="0" fontId="7" fillId="0" borderId="13" xfId="6" applyFont="1" applyBorder="1" applyAlignment="1">
      <alignment horizontal="left" wrapText="1"/>
    </xf>
    <xf numFmtId="0" fontId="15" fillId="0" borderId="0" xfId="2" applyFont="1" applyFill="1" applyBorder="1" applyAlignment="1">
      <alignment horizontal="center" vertical="center" wrapText="1"/>
    </xf>
    <xf numFmtId="0" fontId="15" fillId="4" borderId="1" xfId="2" applyFont="1" applyFill="1" applyBorder="1" applyAlignment="1">
      <alignment horizontal="center" vertical="center" wrapText="1"/>
    </xf>
    <xf numFmtId="0" fontId="15" fillId="4" borderId="6" xfId="2" applyFont="1" applyFill="1" applyBorder="1" applyAlignment="1">
      <alignment horizontal="center" vertical="center" wrapText="1"/>
    </xf>
    <xf numFmtId="0" fontId="42" fillId="0" borderId="3" xfId="6" applyFont="1" applyBorder="1" applyAlignment="1">
      <alignment horizontal="center" vertical="center"/>
    </xf>
    <xf numFmtId="0" fontId="42" fillId="0" borderId="2" xfId="6" applyFont="1" applyBorder="1" applyAlignment="1">
      <alignment horizontal="center" vertical="center" wrapText="1"/>
    </xf>
    <xf numFmtId="0" fontId="42" fillId="0" borderId="4" xfId="6" applyFont="1" applyBorder="1" applyAlignment="1">
      <alignment horizontal="center" vertical="center" wrapText="1"/>
    </xf>
    <xf numFmtId="0" fontId="42" fillId="0" borderId="3" xfId="6" applyFont="1" applyBorder="1" applyAlignment="1">
      <alignment horizontal="center" vertical="center" wrapText="1"/>
    </xf>
    <xf numFmtId="0" fontId="15" fillId="4" borderId="18" xfId="2" applyFont="1" applyFill="1" applyBorder="1" applyAlignment="1">
      <alignment horizontal="center" vertical="center" wrapText="1"/>
    </xf>
    <xf numFmtId="0" fontId="25" fillId="4" borderId="5" xfId="2" applyFont="1" applyFill="1" applyBorder="1" applyAlignment="1">
      <alignment horizontal="center" vertical="center" wrapText="1"/>
    </xf>
    <xf numFmtId="0" fontId="13" fillId="0" borderId="13" xfId="6" applyFont="1" applyBorder="1" applyAlignment="1">
      <alignment horizontal="left" wrapText="1"/>
    </xf>
    <xf numFmtId="0" fontId="13" fillId="0" borderId="0" xfId="6" applyFont="1" applyBorder="1" applyAlignment="1">
      <alignment horizontal="left" wrapText="1"/>
    </xf>
    <xf numFmtId="0" fontId="25" fillId="4" borderId="2" xfId="2" applyFont="1" applyFill="1" applyBorder="1" applyAlignment="1">
      <alignment horizontal="center" vertical="center" wrapText="1"/>
    </xf>
    <xf numFmtId="0" fontId="25" fillId="4" borderId="3" xfId="2" applyFont="1" applyFill="1" applyBorder="1" applyAlignment="1">
      <alignment horizontal="center" vertical="center" wrapText="1"/>
    </xf>
    <xf numFmtId="0" fontId="15" fillId="0" borderId="7" xfId="2" applyFont="1" applyFill="1" applyBorder="1" applyAlignment="1">
      <alignment horizontal="center" vertical="center" wrapText="1"/>
    </xf>
    <xf numFmtId="0" fontId="15" fillId="4" borderId="1" xfId="6" applyFont="1" applyFill="1" applyBorder="1" applyAlignment="1">
      <alignment horizontal="center" vertical="center" wrapText="1"/>
    </xf>
    <xf numFmtId="0" fontId="15" fillId="4" borderId="18" xfId="6" applyFont="1" applyFill="1" applyBorder="1" applyAlignment="1">
      <alignment horizontal="center" vertical="center" wrapText="1"/>
    </xf>
    <xf numFmtId="0" fontId="15" fillId="4" borderId="6" xfId="6" applyFont="1" applyFill="1" applyBorder="1" applyAlignment="1">
      <alignment horizontal="center" vertical="center" wrapText="1"/>
    </xf>
    <xf numFmtId="0" fontId="15" fillId="4" borderId="5" xfId="6" applyFont="1" applyFill="1" applyBorder="1" applyAlignment="1">
      <alignment horizontal="center" vertical="center" wrapText="1"/>
    </xf>
    <xf numFmtId="0" fontId="15" fillId="4" borderId="19" xfId="6" applyFont="1" applyFill="1" applyBorder="1" applyAlignment="1">
      <alignment horizontal="center" vertical="center" wrapText="1"/>
    </xf>
    <xf numFmtId="0" fontId="15" fillId="4" borderId="14" xfId="6" applyFont="1" applyFill="1" applyBorder="1" applyAlignment="1">
      <alignment horizontal="center" vertical="center" wrapText="1"/>
    </xf>
    <xf numFmtId="0" fontId="42" fillId="4" borderId="2" xfId="6" applyFont="1" applyFill="1" applyBorder="1" applyAlignment="1">
      <alignment horizontal="center" vertical="center" wrapText="1"/>
    </xf>
    <xf numFmtId="0" fontId="42" fillId="4" borderId="4" xfId="6" applyFont="1" applyFill="1" applyBorder="1" applyAlignment="1">
      <alignment horizontal="center" vertical="center" wrapText="1"/>
    </xf>
    <xf numFmtId="0" fontId="42" fillId="4" borderId="3" xfId="6" applyFont="1" applyFill="1" applyBorder="1" applyAlignment="1">
      <alignment horizontal="center" vertical="center" wrapText="1"/>
    </xf>
    <xf numFmtId="0" fontId="15" fillId="4" borderId="3" xfId="6" applyFont="1" applyFill="1" applyBorder="1" applyAlignment="1">
      <alignment horizontal="center" vertical="center" wrapText="1"/>
    </xf>
    <xf numFmtId="0" fontId="7" fillId="0" borderId="0" xfId="2" applyFont="1" applyAlignment="1">
      <alignment horizontal="left" wrapText="1"/>
    </xf>
    <xf numFmtId="0" fontId="25" fillId="4" borderId="4" xfId="2" applyFont="1" applyFill="1" applyBorder="1" applyAlignment="1">
      <alignment horizontal="center" vertical="center" wrapText="1"/>
    </xf>
    <xf numFmtId="0" fontId="53" fillId="5" borderId="0" xfId="2" applyFont="1" applyFill="1" applyAlignment="1">
      <alignment horizontal="center" vertical="center" wrapText="1"/>
    </xf>
    <xf numFmtId="0" fontId="25" fillId="4" borderId="1" xfId="2" applyFont="1" applyFill="1" applyBorder="1" applyAlignment="1">
      <alignment horizontal="center" vertical="center" wrapText="1"/>
    </xf>
    <xf numFmtId="0" fontId="25" fillId="4" borderId="6" xfId="2" applyFont="1" applyFill="1" applyBorder="1" applyAlignment="1">
      <alignment horizontal="center" vertical="center" wrapText="1"/>
    </xf>
    <xf numFmtId="0" fontId="25" fillId="0" borderId="0" xfId="0" applyFont="1" applyAlignment="1">
      <alignment horizontal="left" vertical="top" wrapText="1"/>
    </xf>
    <xf numFmtId="0" fontId="7" fillId="0" borderId="0" xfId="0" applyFont="1" applyAlignment="1">
      <alignment wrapText="1"/>
    </xf>
    <xf numFmtId="0" fontId="25" fillId="4" borderId="5" xfId="0" applyFont="1" applyFill="1" applyBorder="1" applyAlignment="1">
      <alignment horizontal="center" vertical="center"/>
    </xf>
    <xf numFmtId="0" fontId="25" fillId="4" borderId="5" xfId="0" applyFont="1" applyFill="1" applyBorder="1" applyAlignment="1">
      <alignment horizontal="left" vertical="center" wrapText="1"/>
    </xf>
    <xf numFmtId="0" fontId="25" fillId="4" borderId="5" xfId="0" applyFont="1" applyFill="1" applyBorder="1" applyAlignment="1">
      <alignment horizontal="center" vertical="center" wrapText="1"/>
    </xf>
    <xf numFmtId="0" fontId="7" fillId="0" borderId="13" xfId="0" applyFont="1" applyBorder="1" applyAlignment="1">
      <alignment horizontal="left" wrapText="1"/>
    </xf>
    <xf numFmtId="0" fontId="25" fillId="4" borderId="1" xfId="0" applyFont="1" applyFill="1" applyBorder="1" applyAlignment="1">
      <alignment horizontal="center" vertical="center"/>
    </xf>
    <xf numFmtId="0" fontId="25" fillId="4" borderId="6" xfId="0" applyFont="1" applyFill="1" applyBorder="1" applyAlignment="1">
      <alignment horizontal="center" vertical="center"/>
    </xf>
    <xf numFmtId="0" fontId="38" fillId="4" borderId="2"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25" fillId="4" borderId="18" xfId="0" applyFont="1" applyFill="1" applyBorder="1" applyAlignment="1">
      <alignment horizontal="center" vertical="center"/>
    </xf>
    <xf numFmtId="0" fontId="38" fillId="4" borderId="2" xfId="0" applyFont="1" applyFill="1" applyBorder="1" applyAlignment="1">
      <alignment horizontal="center" vertical="center"/>
    </xf>
    <xf numFmtId="0" fontId="38" fillId="4" borderId="4" xfId="0" applyFont="1" applyFill="1" applyBorder="1" applyAlignment="1">
      <alignment horizontal="center" vertical="center"/>
    </xf>
    <xf numFmtId="0" fontId="38" fillId="4" borderId="3" xfId="0" applyFont="1" applyFill="1" applyBorder="1" applyAlignment="1">
      <alignment horizontal="center" vertical="center"/>
    </xf>
    <xf numFmtId="0" fontId="7" fillId="0" borderId="0" xfId="0" applyFont="1" applyAlignment="1">
      <alignment horizontal="left" wrapText="1"/>
    </xf>
    <xf numFmtId="0" fontId="45" fillId="4" borderId="5" xfId="0" applyFont="1" applyFill="1" applyBorder="1" applyAlignment="1">
      <alignment horizontal="center" vertical="center" wrapText="1"/>
    </xf>
    <xf numFmtId="0" fontId="14" fillId="0" borderId="0" xfId="2" applyFont="1" applyAlignment="1">
      <alignment horizontal="left" wrapText="1"/>
    </xf>
    <xf numFmtId="0" fontId="4" fillId="6" borderId="0" xfId="2" applyFont="1" applyFill="1" applyAlignment="1">
      <alignment horizontal="center" vertical="center"/>
    </xf>
    <xf numFmtId="0" fontId="13" fillId="0" borderId="0" xfId="2" applyFont="1" applyAlignment="1">
      <alignment horizontal="left" wrapText="1"/>
    </xf>
    <xf numFmtId="0" fontId="8" fillId="0" borderId="0" xfId="2" applyFont="1" applyAlignment="1">
      <alignment horizontal="left" wrapText="1"/>
    </xf>
    <xf numFmtId="0" fontId="42" fillId="0" borderId="2" xfId="2" applyFont="1" applyBorder="1" applyAlignment="1">
      <alignment horizontal="center" vertical="center"/>
    </xf>
    <xf numFmtId="0" fontId="42" fillId="0" borderId="4" xfId="2" applyFont="1" applyBorder="1" applyAlignment="1">
      <alignment horizontal="center" vertical="center"/>
    </xf>
    <xf numFmtId="0" fontId="42" fillId="0" borderId="3" xfId="2" applyFont="1" applyBorder="1" applyAlignment="1">
      <alignment horizontal="center" vertical="center"/>
    </xf>
    <xf numFmtId="0" fontId="7" fillId="0" borderId="0" xfId="0" applyFont="1" applyBorder="1" applyAlignment="1">
      <alignment horizontal="left" wrapText="1"/>
    </xf>
    <xf numFmtId="0" fontId="7" fillId="0" borderId="0" xfId="0" applyFont="1" applyFill="1" applyBorder="1" applyAlignment="1">
      <alignment horizontal="left"/>
    </xf>
    <xf numFmtId="0" fontId="7" fillId="0" borderId="0" xfId="0" applyFont="1" applyFill="1" applyBorder="1" applyAlignment="1">
      <alignment horizontal="left" wrapText="1"/>
    </xf>
    <xf numFmtId="0" fontId="25" fillId="4" borderId="1" xfId="0" applyFont="1" applyFill="1" applyBorder="1" applyAlignment="1">
      <alignment horizontal="center" vertical="center" wrapText="1"/>
    </xf>
    <xf numFmtId="0" fontId="25" fillId="4" borderId="18"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15" fillId="4" borderId="5" xfId="5" applyFont="1" applyFill="1" applyBorder="1" applyAlignment="1">
      <alignment horizontal="center" vertical="center" wrapText="1"/>
    </xf>
    <xf numFmtId="0" fontId="44" fillId="4" borderId="5" xfId="5" applyFont="1" applyFill="1" applyBorder="1" applyAlignment="1">
      <alignment horizontal="center" vertical="center" wrapText="1"/>
    </xf>
    <xf numFmtId="0" fontId="15" fillId="4" borderId="1" xfId="5" applyFont="1" applyFill="1" applyBorder="1" applyAlignment="1">
      <alignment horizontal="center" vertical="center" wrapText="1"/>
    </xf>
    <xf numFmtId="0" fontId="15" fillId="4" borderId="6" xfId="5" applyFont="1" applyFill="1" applyBorder="1" applyAlignment="1">
      <alignment horizontal="center" vertical="center" wrapText="1"/>
    </xf>
    <xf numFmtId="0" fontId="14" fillId="2" borderId="0" xfId="2" applyFont="1" applyFill="1" applyAlignment="1">
      <alignment horizontal="left" wrapText="1"/>
    </xf>
    <xf numFmtId="0" fontId="3" fillId="2" borderId="0" xfId="2" applyFont="1" applyFill="1" applyAlignment="1"/>
    <xf numFmtId="0" fontId="42" fillId="4" borderId="2" xfId="5" applyFont="1" applyFill="1" applyBorder="1" applyAlignment="1">
      <alignment horizontal="center" vertical="center" wrapText="1"/>
    </xf>
    <xf numFmtId="0" fontId="42" fillId="4" borderId="4" xfId="5" applyFont="1" applyFill="1" applyBorder="1" applyAlignment="1">
      <alignment horizontal="center" vertical="center" wrapText="1"/>
    </xf>
    <xf numFmtId="0" fontId="42" fillId="4" borderId="3" xfId="5" applyFont="1" applyFill="1" applyBorder="1" applyAlignment="1">
      <alignment horizontal="center" vertical="center" wrapText="1"/>
    </xf>
    <xf numFmtId="0" fontId="2" fillId="6" borderId="0" xfId="1" applyFill="1" applyAlignment="1">
      <alignment horizontal="center" vertical="center"/>
    </xf>
    <xf numFmtId="0" fontId="15" fillId="4" borderId="18" xfId="5" applyFont="1" applyFill="1" applyBorder="1" applyAlignment="1">
      <alignment horizontal="center" vertical="center" wrapText="1"/>
    </xf>
    <xf numFmtId="0" fontId="44" fillId="4" borderId="2" xfId="5" applyFont="1" applyFill="1" applyBorder="1" applyAlignment="1">
      <alignment horizontal="left" vertical="center" wrapText="1"/>
    </xf>
    <xf numFmtId="0" fontId="44" fillId="4" borderId="4" xfId="5" applyFont="1" applyFill="1" applyBorder="1" applyAlignment="1">
      <alignment horizontal="left" vertical="center" wrapText="1"/>
    </xf>
    <xf numFmtId="0" fontId="44" fillId="4" borderId="3" xfId="5" applyFont="1" applyFill="1" applyBorder="1" applyAlignment="1">
      <alignment horizontal="left" vertical="center" wrapText="1"/>
    </xf>
    <xf numFmtId="0" fontId="15" fillId="4" borderId="2" xfId="5" applyFont="1" applyFill="1" applyBorder="1" applyAlignment="1">
      <alignment horizontal="left" vertical="center" wrapText="1"/>
    </xf>
    <xf numFmtId="0" fontId="15" fillId="4" borderId="4" xfId="5" applyFont="1" applyFill="1" applyBorder="1" applyAlignment="1">
      <alignment horizontal="left" vertical="center" wrapText="1"/>
    </xf>
    <xf numFmtId="0" fontId="15" fillId="4" borderId="3" xfId="5" applyFont="1" applyFill="1" applyBorder="1" applyAlignment="1">
      <alignment horizontal="left" vertical="center" wrapText="1"/>
    </xf>
    <xf numFmtId="0" fontId="15" fillId="4" borderId="2" xfId="5" applyFont="1" applyFill="1" applyBorder="1" applyAlignment="1">
      <alignment horizontal="center" vertical="center" wrapText="1"/>
    </xf>
    <xf numFmtId="0" fontId="15" fillId="4" borderId="3" xfId="5" applyFont="1" applyFill="1" applyBorder="1" applyAlignment="1">
      <alignment horizontal="center" vertical="center" wrapText="1"/>
    </xf>
    <xf numFmtId="0" fontId="42" fillId="0" borderId="9" xfId="2" applyFont="1" applyBorder="1" applyAlignment="1">
      <alignment horizontal="center" vertical="center" wrapText="1"/>
    </xf>
    <xf numFmtId="0" fontId="42" fillId="0" borderId="11" xfId="2" applyFont="1" applyBorder="1" applyAlignment="1">
      <alignment horizontal="center" vertical="center" wrapText="1"/>
    </xf>
    <xf numFmtId="0" fontId="42" fillId="0" borderId="12" xfId="2" applyFont="1" applyBorder="1" applyAlignment="1">
      <alignment horizontal="center" vertical="center" wrapText="1"/>
    </xf>
    <xf numFmtId="4" fontId="14" fillId="0" borderId="0" xfId="2" applyNumberFormat="1" applyFont="1" applyAlignment="1">
      <alignment horizontal="left" vertical="top" wrapText="1"/>
    </xf>
    <xf numFmtId="0" fontId="14" fillId="0" borderId="0" xfId="2" applyFont="1" applyAlignment="1">
      <alignment horizontal="left" vertical="top" wrapText="1"/>
    </xf>
    <xf numFmtId="0" fontId="13" fillId="0" borderId="0" xfId="2" applyNumberFormat="1" applyFont="1" applyAlignment="1">
      <alignment horizontal="left" wrapText="1"/>
    </xf>
    <xf numFmtId="0" fontId="15" fillId="4" borderId="2" xfId="2" applyFont="1" applyFill="1" applyBorder="1" applyAlignment="1">
      <alignment horizontal="center" vertical="center"/>
    </xf>
    <xf numFmtId="0" fontId="15" fillId="4" borderId="4" xfId="2" applyFont="1" applyFill="1" applyBorder="1" applyAlignment="1">
      <alignment horizontal="center" vertical="center"/>
    </xf>
    <xf numFmtId="0" fontId="15" fillId="4" borderId="3" xfId="2" applyFont="1" applyFill="1" applyBorder="1" applyAlignment="1">
      <alignment horizontal="center" vertical="center"/>
    </xf>
    <xf numFmtId="0" fontId="38" fillId="0" borderId="13" xfId="0" applyFont="1" applyBorder="1" applyAlignment="1">
      <alignment horizontal="left" wrapText="1"/>
    </xf>
    <xf numFmtId="4" fontId="14" fillId="0" borderId="11" xfId="2" applyNumberFormat="1" applyFont="1" applyBorder="1" applyAlignment="1">
      <alignment horizontal="left" vertical="top" wrapText="1"/>
    </xf>
    <xf numFmtId="0" fontId="13" fillId="0" borderId="0" xfId="2" applyFont="1" applyFill="1" applyBorder="1" applyAlignment="1">
      <alignment horizontal="left" wrapText="1"/>
    </xf>
    <xf numFmtId="0" fontId="44" fillId="4" borderId="1" xfId="5" applyFont="1" applyFill="1" applyBorder="1" applyAlignment="1">
      <alignment horizontal="center" vertical="center" wrapText="1"/>
    </xf>
    <xf numFmtId="0" fontId="44" fillId="4" borderId="6" xfId="5" applyFont="1" applyFill="1" applyBorder="1" applyAlignment="1">
      <alignment horizontal="center" vertical="center" wrapText="1"/>
    </xf>
    <xf numFmtId="4" fontId="15" fillId="4" borderId="2" xfId="5" applyNumberFormat="1" applyFont="1" applyFill="1" applyBorder="1" applyAlignment="1">
      <alignment horizontal="center" vertical="center"/>
    </xf>
    <xf numFmtId="4" fontId="15" fillId="4" borderId="4" xfId="5" applyNumberFormat="1" applyFont="1" applyFill="1" applyBorder="1" applyAlignment="1">
      <alignment horizontal="center" vertical="center"/>
    </xf>
    <xf numFmtId="4" fontId="15" fillId="4" borderId="3" xfId="5" applyNumberFormat="1" applyFont="1" applyFill="1" applyBorder="1" applyAlignment="1">
      <alignment horizontal="center" vertical="center"/>
    </xf>
    <xf numFmtId="0" fontId="42" fillId="0" borderId="2" xfId="2" applyFont="1" applyFill="1" applyBorder="1" applyAlignment="1">
      <alignment horizontal="center" vertical="center"/>
    </xf>
    <xf numFmtId="0" fontId="42" fillId="0" borderId="4" xfId="2" applyFont="1" applyFill="1" applyBorder="1" applyAlignment="1">
      <alignment horizontal="center" vertical="center"/>
    </xf>
    <xf numFmtId="0" fontId="42" fillId="0" borderId="3" xfId="2" applyFont="1" applyFill="1" applyBorder="1" applyAlignment="1">
      <alignment horizontal="center" vertical="center"/>
    </xf>
    <xf numFmtId="0" fontId="42" fillId="0" borderId="2" xfId="2" applyFont="1" applyBorder="1" applyAlignment="1">
      <alignment horizontal="center" vertical="center" wrapText="1"/>
    </xf>
    <xf numFmtId="0" fontId="42" fillId="0" borderId="4" xfId="2" applyFont="1" applyBorder="1" applyAlignment="1">
      <alignment horizontal="center" vertical="center" wrapText="1"/>
    </xf>
    <xf numFmtId="0" fontId="42" fillId="0" borderId="3" xfId="2" applyFont="1" applyBorder="1" applyAlignment="1">
      <alignment horizontal="center" vertical="center" wrapText="1"/>
    </xf>
    <xf numFmtId="0" fontId="10" fillId="0" borderId="0" xfId="2" applyFont="1" applyAlignment="1">
      <alignment horizontal="center"/>
    </xf>
    <xf numFmtId="0" fontId="14" fillId="0" borderId="0" xfId="2" applyFont="1" applyAlignment="1">
      <alignment horizontal="justify" vertical="top" wrapText="1"/>
    </xf>
    <xf numFmtId="0" fontId="15" fillId="4" borderId="4" xfId="5" applyFont="1" applyFill="1" applyBorder="1" applyAlignment="1">
      <alignment horizontal="center" vertical="center" wrapText="1"/>
    </xf>
    <xf numFmtId="0" fontId="7" fillId="0" borderId="13" xfId="2" applyFont="1" applyBorder="1" applyAlignment="1">
      <alignment horizontal="left" wrapText="1"/>
    </xf>
    <xf numFmtId="0" fontId="15" fillId="4" borderId="18" xfId="2" applyFont="1" applyFill="1" applyBorder="1" applyAlignment="1">
      <alignment vertical="center"/>
    </xf>
    <xf numFmtId="0" fontId="15" fillId="4" borderId="6" xfId="2" applyFont="1" applyFill="1" applyBorder="1" applyAlignment="1">
      <alignment vertical="center"/>
    </xf>
    <xf numFmtId="0" fontId="13" fillId="0" borderId="13" xfId="2" applyFont="1" applyBorder="1" applyAlignment="1">
      <alignment horizontal="left"/>
    </xf>
    <xf numFmtId="0" fontId="8" fillId="0" borderId="0" xfId="2" applyFont="1" applyBorder="1" applyAlignment="1">
      <alignment horizontal="center" vertical="center" wrapText="1"/>
    </xf>
    <xf numFmtId="0" fontId="13" fillId="0" borderId="13" xfId="2" applyFont="1" applyBorder="1" applyAlignment="1">
      <alignment horizontal="left" wrapText="1"/>
    </xf>
    <xf numFmtId="0" fontId="15" fillId="4" borderId="7" xfId="2" applyFont="1" applyFill="1" applyBorder="1" applyAlignment="1">
      <alignment horizontal="center" vertical="center" wrapText="1"/>
    </xf>
    <xf numFmtId="0" fontId="15" fillId="4" borderId="0" xfId="2" applyFont="1" applyFill="1" applyBorder="1" applyAlignment="1">
      <alignment horizontal="center" vertical="center" wrapText="1"/>
    </xf>
    <xf numFmtId="0" fontId="15" fillId="4" borderId="10"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5" fillId="4" borderId="2" xfId="2" applyFont="1" applyFill="1" applyBorder="1" applyAlignment="1">
      <alignment horizontal="left" vertical="center" wrapText="1"/>
    </xf>
    <xf numFmtId="0" fontId="15" fillId="4" borderId="4" xfId="2" applyFont="1" applyFill="1" applyBorder="1" applyAlignment="1">
      <alignment horizontal="left" vertical="center" wrapText="1"/>
    </xf>
    <xf numFmtId="0" fontId="15" fillId="4" borderId="3" xfId="2" applyFont="1" applyFill="1" applyBorder="1" applyAlignment="1">
      <alignment horizontal="left" vertical="center" wrapText="1"/>
    </xf>
    <xf numFmtId="0" fontId="15" fillId="0" borderId="0" xfId="6" applyFont="1" applyAlignment="1">
      <alignment horizontal="left" vertical="top" wrapText="1"/>
    </xf>
    <xf numFmtId="0" fontId="53" fillId="7" borderId="0" xfId="6" applyFont="1" applyFill="1" applyAlignment="1">
      <alignment horizontal="center" vertical="center"/>
    </xf>
    <xf numFmtId="0" fontId="4" fillId="8" borderId="0" xfId="2" applyFont="1" applyFill="1" applyAlignment="1">
      <alignment horizontal="center" vertical="center"/>
    </xf>
    <xf numFmtId="0" fontId="45" fillId="4" borderId="5" xfId="0" applyFont="1" applyFill="1" applyBorder="1" applyAlignment="1">
      <alignment horizontal="left" vertical="center" wrapText="1"/>
    </xf>
    <xf numFmtId="0" fontId="25" fillId="4" borderId="5" xfId="0" applyFont="1" applyFill="1" applyBorder="1" applyAlignment="1">
      <alignment horizontal="center"/>
    </xf>
    <xf numFmtId="0" fontId="13" fillId="0" borderId="0" xfId="2" applyFont="1" applyAlignment="1">
      <alignment horizontal="left"/>
    </xf>
    <xf numFmtId="0" fontId="38" fillId="0" borderId="2" xfId="0" applyFont="1" applyBorder="1" applyAlignment="1">
      <alignment horizontal="center" vertical="center"/>
    </xf>
    <xf numFmtId="0" fontId="38" fillId="0" borderId="4" xfId="0" applyFont="1" applyBorder="1" applyAlignment="1">
      <alignment horizontal="center" vertical="center"/>
    </xf>
    <xf numFmtId="0" fontId="38" fillId="0" borderId="3" xfId="0" applyFont="1" applyBorder="1" applyAlignment="1">
      <alignment horizontal="center" vertical="center"/>
    </xf>
    <xf numFmtId="0" fontId="25" fillId="0" borderId="18" xfId="0" applyFont="1" applyBorder="1" applyAlignment="1">
      <alignment horizontal="left" vertical="center"/>
    </xf>
    <xf numFmtId="0" fontId="25" fillId="4" borderId="5" xfId="0" applyFont="1" applyFill="1" applyBorder="1" applyAlignment="1">
      <alignment horizontal="left" vertical="center"/>
    </xf>
    <xf numFmtId="0" fontId="25" fillId="0" borderId="6" xfId="0" applyFont="1" applyBorder="1" applyAlignment="1">
      <alignment horizontal="left" vertical="center"/>
    </xf>
    <xf numFmtId="0" fontId="25" fillId="0" borderId="18" xfId="0" applyFont="1" applyBorder="1" applyAlignment="1">
      <alignment horizontal="left" vertical="center" wrapText="1"/>
    </xf>
    <xf numFmtId="0" fontId="13" fillId="0" borderId="0" xfId="6" applyFont="1" applyAlignment="1">
      <alignment horizontal="left" wrapText="1"/>
    </xf>
    <xf numFmtId="0" fontId="15" fillId="0" borderId="0" xfId="2" applyFont="1" applyFill="1" applyBorder="1" applyAlignment="1">
      <alignment horizontal="justify" vertical="top" wrapText="1"/>
    </xf>
    <xf numFmtId="0" fontId="45" fillId="4" borderId="1" xfId="0" applyFont="1" applyFill="1" applyBorder="1" applyAlignment="1">
      <alignment horizontal="center" vertical="center" wrapText="1"/>
    </xf>
    <xf numFmtId="0" fontId="45" fillId="4" borderId="6" xfId="0" applyFont="1" applyFill="1" applyBorder="1" applyAlignment="1">
      <alignment horizontal="center" vertical="center" wrapText="1"/>
    </xf>
    <xf numFmtId="0" fontId="45" fillId="4" borderId="2" xfId="0" applyFont="1" applyFill="1" applyBorder="1" applyAlignment="1">
      <alignment horizontal="center" vertical="center" wrapText="1"/>
    </xf>
    <xf numFmtId="0" fontId="45" fillId="4" borderId="3" xfId="0" applyFont="1" applyFill="1" applyBorder="1" applyAlignment="1">
      <alignment horizontal="center" vertical="center" wrapText="1"/>
    </xf>
    <xf numFmtId="0" fontId="4" fillId="9" borderId="0" xfId="2" applyFont="1" applyFill="1" applyAlignment="1">
      <alignment horizontal="center" vertical="center"/>
    </xf>
    <xf numFmtId="0" fontId="25" fillId="4" borderId="5" xfId="0" applyFont="1" applyFill="1" applyBorder="1" applyAlignment="1">
      <alignment horizontal="left"/>
    </xf>
    <xf numFmtId="0" fontId="25" fillId="4" borderId="4" xfId="0" applyFont="1" applyFill="1" applyBorder="1" applyAlignment="1">
      <alignment horizontal="center" vertical="center" wrapText="1"/>
    </xf>
    <xf numFmtId="0" fontId="14" fillId="0" borderId="0" xfId="7" applyFont="1" applyFill="1" applyBorder="1" applyAlignment="1">
      <alignment horizontal="left" vertical="top" wrapText="1"/>
    </xf>
    <xf numFmtId="0" fontId="28" fillId="0" borderId="0" xfId="2" applyFont="1" applyAlignment="1">
      <alignment horizontal="left" vertical="top" wrapText="1"/>
    </xf>
    <xf numFmtId="0" fontId="28" fillId="0" borderId="11" xfId="2" applyFont="1" applyBorder="1" applyAlignment="1">
      <alignment horizontal="left" vertical="top" wrapText="1"/>
    </xf>
    <xf numFmtId="0" fontId="25" fillId="4" borderId="2" xfId="0" applyFont="1" applyFill="1" applyBorder="1" applyAlignment="1">
      <alignment horizontal="left"/>
    </xf>
    <xf numFmtId="0" fontId="25" fillId="4" borderId="4" xfId="0" applyFont="1" applyFill="1" applyBorder="1" applyAlignment="1">
      <alignment horizontal="left"/>
    </xf>
    <xf numFmtId="0" fontId="25" fillId="4" borderId="3" xfId="0" applyFont="1" applyFill="1" applyBorder="1" applyAlignment="1">
      <alignment horizontal="left"/>
    </xf>
    <xf numFmtId="0" fontId="15" fillId="0" borderId="0" xfId="2" applyFont="1" applyAlignment="1">
      <alignment horizontal="justify" vertical="top" wrapText="1"/>
    </xf>
    <xf numFmtId="0" fontId="14" fillId="0" borderId="0" xfId="2" applyFont="1" applyFill="1" applyBorder="1" applyAlignment="1">
      <alignment horizontal="justify" vertical="top" wrapText="1"/>
    </xf>
    <xf numFmtId="2" fontId="13" fillId="0" borderId="0" xfId="2" applyNumberFormat="1" applyFont="1" applyAlignment="1">
      <alignment horizontal="left" wrapText="1"/>
    </xf>
    <xf numFmtId="3" fontId="25" fillId="4" borderId="5" xfId="0" applyNumberFormat="1" applyFont="1" applyFill="1" applyBorder="1" applyAlignment="1">
      <alignment horizontal="center" vertical="center"/>
    </xf>
    <xf numFmtId="3" fontId="25" fillId="4" borderId="5" xfId="0" applyNumberFormat="1" applyFont="1" applyFill="1" applyBorder="1" applyAlignment="1">
      <alignment horizontal="left"/>
    </xf>
    <xf numFmtId="3" fontId="25" fillId="4" borderId="5" xfId="0" applyNumberFormat="1" applyFont="1" applyFill="1" applyBorder="1" applyAlignment="1">
      <alignment horizontal="center" vertical="center" wrapText="1"/>
    </xf>
    <xf numFmtId="3" fontId="25" fillId="4" borderId="1" xfId="0" applyNumberFormat="1" applyFont="1" applyFill="1" applyBorder="1" applyAlignment="1">
      <alignment horizontal="center" vertical="center"/>
    </xf>
    <xf numFmtId="3" fontId="25" fillId="4" borderId="18" xfId="0" applyNumberFormat="1" applyFont="1" applyFill="1" applyBorder="1" applyAlignment="1">
      <alignment horizontal="center" vertical="center"/>
    </xf>
    <xf numFmtId="3" fontId="25" fillId="4" borderId="6" xfId="0" applyNumberFormat="1" applyFont="1" applyFill="1" applyBorder="1" applyAlignment="1">
      <alignment horizontal="center" vertical="center"/>
    </xf>
    <xf numFmtId="3" fontId="38" fillId="4" borderId="2" xfId="0" applyNumberFormat="1" applyFont="1" applyFill="1" applyBorder="1" applyAlignment="1">
      <alignment horizontal="center" vertical="center"/>
    </xf>
    <xf numFmtId="3" fontId="38" fillId="4" borderId="4" xfId="0" applyNumberFormat="1" applyFont="1" applyFill="1" applyBorder="1" applyAlignment="1">
      <alignment horizontal="center" vertical="center"/>
    </xf>
    <xf numFmtId="3" fontId="38" fillId="4" borderId="3" xfId="0" applyNumberFormat="1" applyFont="1" applyFill="1" applyBorder="1" applyAlignment="1">
      <alignment horizontal="center" vertical="center"/>
    </xf>
    <xf numFmtId="49" fontId="25" fillId="0" borderId="11" xfId="0" applyNumberFormat="1" applyFont="1" applyFill="1" applyBorder="1" applyAlignment="1">
      <alignment horizontal="left" vertical="top" wrapText="1"/>
    </xf>
    <xf numFmtId="0" fontId="13" fillId="0" borderId="0" xfId="8" applyFont="1" applyAlignment="1">
      <alignment horizontal="left" wrapText="1"/>
    </xf>
    <xf numFmtId="0" fontId="38" fillId="4" borderId="5" xfId="0" applyFont="1" applyFill="1" applyBorder="1" applyAlignment="1">
      <alignment horizontal="center" vertical="center"/>
    </xf>
    <xf numFmtId="0" fontId="38" fillId="4" borderId="1" xfId="0" applyFont="1" applyFill="1" applyBorder="1" applyAlignment="1">
      <alignment horizontal="center" vertical="center"/>
    </xf>
    <xf numFmtId="0" fontId="38" fillId="4" borderId="18" xfId="0" applyFont="1" applyFill="1" applyBorder="1" applyAlignment="1">
      <alignment horizontal="center" vertical="center"/>
    </xf>
    <xf numFmtId="0" fontId="38" fillId="4" borderId="6" xfId="0" applyFont="1" applyFill="1" applyBorder="1" applyAlignment="1">
      <alignment horizontal="center" vertical="center"/>
    </xf>
    <xf numFmtId="49" fontId="14" fillId="0" borderId="11" xfId="8" applyNumberFormat="1" applyFont="1" applyFill="1" applyBorder="1" applyAlignment="1">
      <alignment horizontal="justify" vertical="top" wrapText="1"/>
    </xf>
    <xf numFmtId="2" fontId="49" fillId="4" borderId="2" xfId="9" applyNumberFormat="1" applyFont="1" applyFill="1" applyBorder="1" applyAlignment="1">
      <alignment horizontal="center" vertical="center"/>
    </xf>
    <xf numFmtId="2" fontId="49" fillId="4" borderId="3" xfId="9" applyNumberFormat="1" applyFont="1" applyFill="1" applyBorder="1" applyAlignment="1">
      <alignment horizontal="center" vertical="center"/>
    </xf>
    <xf numFmtId="0" fontId="4" fillId="9" borderId="0" xfId="8" applyFont="1" applyFill="1" applyAlignment="1">
      <alignment horizontal="center" vertical="center"/>
    </xf>
    <xf numFmtId="0" fontId="13" fillId="0" borderId="13" xfId="8" applyFont="1" applyBorder="1" applyAlignment="1">
      <alignment horizontal="left" wrapText="1"/>
    </xf>
    <xf numFmtId="0" fontId="15" fillId="4" borderId="1" xfId="8" applyFont="1" applyFill="1" applyBorder="1" applyAlignment="1">
      <alignment horizontal="center" vertical="center" wrapText="1"/>
    </xf>
    <xf numFmtId="0" fontId="15" fillId="4" borderId="18" xfId="8" applyFont="1" applyFill="1" applyBorder="1" applyAlignment="1">
      <alignment horizontal="center" vertical="center" wrapText="1"/>
    </xf>
    <xf numFmtId="0" fontId="15" fillId="4" borderId="6" xfId="8" applyFont="1" applyFill="1" applyBorder="1" applyAlignment="1">
      <alignment horizontal="center" vertical="center" wrapText="1"/>
    </xf>
    <xf numFmtId="0" fontId="15" fillId="4" borderId="2" xfId="8" applyFont="1" applyFill="1" applyBorder="1" applyAlignment="1">
      <alignment horizontal="center" vertical="center" wrapText="1"/>
    </xf>
    <xf numFmtId="0" fontId="15" fillId="4" borderId="4" xfId="8" applyFont="1" applyFill="1" applyBorder="1" applyAlignment="1">
      <alignment horizontal="center" vertical="center" wrapText="1"/>
    </xf>
    <xf numFmtId="0" fontId="15" fillId="4" borderId="3" xfId="8" applyFont="1" applyFill="1" applyBorder="1" applyAlignment="1">
      <alignment horizontal="center" vertical="center" wrapText="1"/>
    </xf>
    <xf numFmtId="4" fontId="15" fillId="4" borderId="2" xfId="8" applyNumberFormat="1" applyFont="1" applyFill="1" applyBorder="1" applyAlignment="1">
      <alignment horizontal="center" vertical="center" wrapText="1"/>
    </xf>
    <xf numFmtId="4" fontId="15" fillId="4" borderId="4" xfId="8" applyNumberFormat="1" applyFont="1" applyFill="1" applyBorder="1" applyAlignment="1">
      <alignment horizontal="center" vertical="center" wrapText="1"/>
    </xf>
    <xf numFmtId="4" fontId="15" fillId="4" borderId="3" xfId="8" applyNumberFormat="1" applyFont="1" applyFill="1" applyBorder="1" applyAlignment="1">
      <alignment horizontal="center" vertical="center" wrapText="1"/>
    </xf>
    <xf numFmtId="0" fontId="13" fillId="0" borderId="0" xfId="9" applyFont="1" applyBorder="1" applyAlignment="1">
      <alignment horizontal="left" wrapText="1"/>
    </xf>
    <xf numFmtId="0" fontId="49" fillId="4" borderId="1" xfId="9" applyFont="1" applyFill="1" applyBorder="1" applyAlignment="1">
      <alignment horizontal="center" vertical="center"/>
    </xf>
    <xf numFmtId="0" fontId="49" fillId="4" borderId="18" xfId="9" applyFont="1" applyFill="1" applyBorder="1" applyAlignment="1">
      <alignment horizontal="center" vertical="center"/>
    </xf>
    <xf numFmtId="0" fontId="49" fillId="4" borderId="6" xfId="9" applyFont="1" applyFill="1" applyBorder="1" applyAlignment="1">
      <alignment horizontal="center" vertical="center"/>
    </xf>
    <xf numFmtId="0" fontId="50" fillId="4" borderId="2" xfId="9" applyNumberFormat="1" applyFont="1" applyFill="1" applyBorder="1" applyAlignment="1">
      <alignment horizontal="center" vertical="center" wrapText="1"/>
    </xf>
    <xf numFmtId="0" fontId="50" fillId="4" borderId="3" xfId="9" applyNumberFormat="1" applyFont="1" applyFill="1" applyBorder="1" applyAlignment="1">
      <alignment horizontal="center" vertical="center" wrapText="1"/>
    </xf>
    <xf numFmtId="0" fontId="42" fillId="4" borderId="2" xfId="8" applyFont="1" applyFill="1" applyBorder="1" applyAlignment="1">
      <alignment horizontal="center" vertical="center" wrapText="1"/>
    </xf>
    <xf numFmtId="0" fontId="42" fillId="4" borderId="4" xfId="8" applyFont="1" applyFill="1" applyBorder="1" applyAlignment="1">
      <alignment horizontal="center" vertical="center" wrapText="1"/>
    </xf>
    <xf numFmtId="0" fontId="42" fillId="4" borderId="3" xfId="8" applyFont="1" applyFill="1" applyBorder="1" applyAlignment="1">
      <alignment horizontal="center" vertical="center" wrapText="1"/>
    </xf>
    <xf numFmtId="0" fontId="7" fillId="0" borderId="18" xfId="0" applyFont="1" applyBorder="1" applyAlignment="1">
      <alignment horizontal="left"/>
    </xf>
    <xf numFmtId="0" fontId="6" fillId="0" borderId="6" xfId="0" applyFont="1" applyBorder="1" applyAlignment="1">
      <alignment horizontal="left"/>
    </xf>
    <xf numFmtId="0" fontId="25" fillId="0" borderId="11" xfId="0" applyFont="1" applyBorder="1" applyAlignment="1">
      <alignment horizontal="left" vertical="top"/>
    </xf>
    <xf numFmtId="0" fontId="25" fillId="0" borderId="0" xfId="0" applyFont="1" applyBorder="1" applyAlignment="1">
      <alignment horizontal="left" vertical="top"/>
    </xf>
    <xf numFmtId="0" fontId="6" fillId="4" borderId="9"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4" xfId="0" applyFont="1" applyFill="1" applyBorder="1" applyAlignment="1">
      <alignment horizontal="center" vertical="center"/>
    </xf>
    <xf numFmtId="17" fontId="38" fillId="4" borderId="2" xfId="0" applyNumberFormat="1" applyFont="1" applyFill="1" applyBorder="1" applyAlignment="1">
      <alignment horizontal="center" vertical="center"/>
    </xf>
    <xf numFmtId="0" fontId="10" fillId="0" borderId="0" xfId="10" applyFont="1" applyBorder="1" applyAlignment="1">
      <alignment horizontal="left" wrapText="1"/>
    </xf>
    <xf numFmtId="0" fontId="4" fillId="10" borderId="0" xfId="2" applyFont="1" applyFill="1" applyAlignment="1">
      <alignment horizontal="center" vertical="center"/>
    </xf>
    <xf numFmtId="0" fontId="13" fillId="0" borderId="0" xfId="10" applyFont="1" applyAlignment="1">
      <alignment horizontal="left" wrapText="1"/>
    </xf>
    <xf numFmtId="0" fontId="25" fillId="4" borderId="2" xfId="0" applyFont="1" applyFill="1" applyBorder="1" applyAlignment="1">
      <alignment horizontal="left" vertical="center" wrapText="1"/>
    </xf>
    <xf numFmtId="0" fontId="25" fillId="4" borderId="4" xfId="0" applyFont="1" applyFill="1" applyBorder="1" applyAlignment="1">
      <alignment horizontal="left" vertical="center" wrapText="1"/>
    </xf>
    <xf numFmtId="0" fontId="25" fillId="4" borderId="3" xfId="0" applyFont="1" applyFill="1" applyBorder="1" applyAlignment="1">
      <alignment horizontal="left" vertical="center" wrapText="1"/>
    </xf>
    <xf numFmtId="0" fontId="34" fillId="0" borderId="0" xfId="9" applyFont="1" applyAlignment="1">
      <alignment horizontal="center" wrapText="1"/>
    </xf>
    <xf numFmtId="0" fontId="34" fillId="0" borderId="0" xfId="9" applyFont="1" applyAlignment="1">
      <alignment horizontal="center"/>
    </xf>
    <xf numFmtId="0" fontId="8" fillId="0" borderId="0" xfId="9" applyFont="1" applyBorder="1" applyAlignment="1">
      <alignment horizontal="center" wrapText="1"/>
    </xf>
    <xf numFmtId="0" fontId="26" fillId="0" borderId="0" xfId="9" applyFont="1" applyAlignment="1">
      <alignment horizontal="center" wrapText="1"/>
    </xf>
    <xf numFmtId="0" fontId="8" fillId="0" borderId="0" xfId="15" applyAlignment="1">
      <alignment horizontal="center"/>
    </xf>
    <xf numFmtId="0" fontId="26" fillId="0" borderId="0" xfId="9" applyFont="1" applyAlignment="1">
      <alignment horizontal="center"/>
    </xf>
  </cellXfs>
  <cellStyles count="17">
    <cellStyle name="Hiperłącze" xfId="15" builtinId="8" customBuiltin="1"/>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5" xfId="8" xr:uid="{00000000-0005-0000-0000-000006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Odwiedzone hiperłącze" xfId="16" builtinId="9" customBuiltin="1"/>
    <cellStyle name="Procentowy" xfId="11" builtinId="5"/>
    <cellStyle name="Procentowy 2" xfId="4" xr:uid="{00000000-0005-0000-0000-00000D000000}"/>
    <cellStyle name="Procentowy 3" xfId="13" xr:uid="{00000000-0005-0000-0000-00000E000000}"/>
  </cellStyles>
  <dxfs count="0"/>
  <tableStyles count="0" defaultTableStyle="TableStyleMedium2" defaultPivotStyle="PivotStyleLight16"/>
  <colors>
    <mruColors>
      <color rgb="FF04D6EC"/>
      <color rgb="FFEA3C06"/>
      <color rgb="FF0066FF"/>
      <color rgb="FFE7CF3D"/>
      <color rgb="FFE2DE42"/>
      <color rgb="FFE4E43C"/>
      <color rgb="FFB8DC44"/>
      <color rgb="FF33CC33"/>
      <color rgb="FF00CC00"/>
      <color rgb="FFFCF0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50"/>
      <c:rAngAx val="0"/>
      <c:perspective val="200"/>
    </c:view3D>
    <c:floor>
      <c:thickness val="0"/>
      <c:spPr>
        <a:solidFill>
          <a:schemeClr val="lt1">
            <a:lumMod val="95000"/>
          </a:schemeClr>
        </a:solidFill>
        <a:ln>
          <a:noFill/>
        </a:ln>
        <a:effectLst/>
        <a:sp3d/>
      </c:spPr>
    </c:floor>
    <c:sideWall>
      <c:thickness val="0"/>
      <c:spPr>
        <a:gradFill>
          <a:gsLst>
            <a:gs pos="0">
              <a:srgbClr val="04D6EC"/>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a:outerShdw blurRad="50800" dist="50800" dir="5400000" algn="ctr" rotWithShape="0">
            <a:schemeClr val="bg1"/>
          </a:outerShdw>
        </a:effectLst>
        <a:sp3d/>
      </c:spPr>
    </c:sideWall>
    <c:backWall>
      <c:thickness val="0"/>
      <c:spPr>
        <a:gradFill>
          <a:gsLst>
            <a:gs pos="18000">
              <a:srgbClr val="04D6EC">
                <a:lumMod val="0"/>
                <a:lumOff val="100000"/>
                <a:alpha val="70000"/>
              </a:srgb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a:outerShdw blurRad="50800" dist="50800" dir="5400000" algn="ctr" rotWithShape="0">
            <a:schemeClr val="bg1"/>
          </a:outerShdw>
        </a:effectLst>
        <a:sp3d/>
      </c:spPr>
    </c:backWall>
    <c:plotArea>
      <c:layout>
        <c:manualLayout>
          <c:layoutTarget val="inner"/>
          <c:xMode val="edge"/>
          <c:yMode val="edge"/>
          <c:x val="7.0219330107960484E-2"/>
          <c:y val="1.5388664950371594E-2"/>
          <c:w val="0.92978071248322891"/>
          <c:h val="0.66778976060831174"/>
        </c:manualLayout>
      </c:layout>
      <c:bar3DChart>
        <c:barDir val="col"/>
        <c:grouping val="clustered"/>
        <c:varyColors val="0"/>
        <c:ser>
          <c:idx val="1"/>
          <c:order val="0"/>
          <c:tx>
            <c:strRef>
              <c:f>'Tab 2 (14) i wykres 1'!$B$3</c:f>
              <c:strCache>
                <c:ptCount val="1"/>
                <c:pt idx="0">
                  <c:v>Przeciętna miesięczna 
liczba świadczeniobiorców 
w II kwartale 2023 r.</c:v>
                </c:pt>
              </c:strCache>
            </c:strRef>
          </c:tx>
          <c:spPr>
            <a:solidFill>
              <a:srgbClr val="00B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'Tab 2 (14)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(14) i wykres 1'!$B$4:$B$22</c:f>
              <c:numCache>
                <c:formatCode>#,##0</c:formatCode>
                <c:ptCount val="19"/>
                <c:pt idx="0">
                  <c:v>36468</c:v>
                </c:pt>
                <c:pt idx="1">
                  <c:v>66510</c:v>
                </c:pt>
                <c:pt idx="2">
                  <c:v>124254</c:v>
                </c:pt>
                <c:pt idx="3">
                  <c:v>12848</c:v>
                </c:pt>
                <c:pt idx="4">
                  <c:v>82597</c:v>
                </c:pt>
                <c:pt idx="5">
                  <c:v>85061</c:v>
                </c:pt>
                <c:pt idx="6">
                  <c:v>150451</c:v>
                </c:pt>
                <c:pt idx="7">
                  <c:v>19333</c:v>
                </c:pt>
                <c:pt idx="8">
                  <c:v>55435</c:v>
                </c:pt>
                <c:pt idx="9">
                  <c:v>69416</c:v>
                </c:pt>
                <c:pt idx="10">
                  <c:v>32139</c:v>
                </c:pt>
                <c:pt idx="11">
                  <c:v>27328</c:v>
                </c:pt>
                <c:pt idx="12">
                  <c:v>52888</c:v>
                </c:pt>
                <c:pt idx="13">
                  <c:v>35664</c:v>
                </c:pt>
                <c:pt idx="14">
                  <c:v>104800</c:v>
                </c:pt>
                <c:pt idx="15">
                  <c:v>20883</c:v>
                </c:pt>
                <c:pt idx="16">
                  <c:v>76</c:v>
                </c:pt>
                <c:pt idx="17">
                  <c:v>355</c:v>
                </c:pt>
                <c:pt idx="18">
                  <c:v>36</c:v>
                </c:pt>
              </c:numCache>
            </c:numRef>
          </c:val>
          <c:shape val="cylinder"/>
          <c:extLst>
            <c:ext xmlns:c16="http://schemas.microsoft.com/office/drawing/2014/chart" uri="{C3380CC4-5D6E-409C-BE32-E72D297353CC}">
              <c16:uniqueId val="{00000001-2E20-43E4-AD31-1A707B7B6B08}"/>
            </c:ext>
          </c:extLst>
        </c:ser>
        <c:ser>
          <c:idx val="0"/>
          <c:order val="1"/>
          <c:tx>
            <c:strRef>
              <c:f>'Tab 2 (14) i wykres 1'!$C$3</c:f>
              <c:strCache>
                <c:ptCount val="1"/>
                <c:pt idx="0">
                  <c:v>Liczba ubezpieczonych
stan na 30 czerwca 2023 r.
</c:v>
                </c:pt>
              </c:strCache>
            </c:strRef>
          </c:tx>
          <c:spPr>
            <a:solidFill>
              <a:srgbClr val="E7CF3D"/>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'Tab 2 (14)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(14) i wykres 1'!$C$4:$C$22</c:f>
              <c:numCache>
                <c:formatCode>#,##0</c:formatCode>
                <c:ptCount val="19"/>
                <c:pt idx="0">
                  <c:v>36992</c:v>
                </c:pt>
                <c:pt idx="1">
                  <c:v>56998</c:v>
                </c:pt>
                <c:pt idx="2">
                  <c:v>137065</c:v>
                </c:pt>
                <c:pt idx="3">
                  <c:v>12535</c:v>
                </c:pt>
                <c:pt idx="4">
                  <c:v>84820</c:v>
                </c:pt>
                <c:pt idx="5">
                  <c:v>127890</c:v>
                </c:pt>
                <c:pt idx="6">
                  <c:v>153317</c:v>
                </c:pt>
                <c:pt idx="7">
                  <c:v>23160</c:v>
                </c:pt>
                <c:pt idx="8">
                  <c:v>78949</c:v>
                </c:pt>
                <c:pt idx="9">
                  <c:v>75418</c:v>
                </c:pt>
                <c:pt idx="10">
                  <c:v>35910</c:v>
                </c:pt>
                <c:pt idx="11">
                  <c:v>29559</c:v>
                </c:pt>
                <c:pt idx="12">
                  <c:v>59630</c:v>
                </c:pt>
                <c:pt idx="13">
                  <c:v>37614</c:v>
                </c:pt>
                <c:pt idx="14">
                  <c:v>104581</c:v>
                </c:pt>
                <c:pt idx="15">
                  <c:v>21251</c:v>
                </c:pt>
              </c:numCache>
            </c:numRef>
          </c:val>
          <c:shape val="cylinder"/>
          <c:extLst>
            <c:ext xmlns:c16="http://schemas.microsoft.com/office/drawing/2014/chart" uri="{C3380CC4-5D6E-409C-BE32-E72D297353CC}">
              <c16:uniqueId val="{00000000-2E20-43E4-AD31-1A707B7B6B08}"/>
            </c:ext>
          </c:extLst>
        </c:ser>
        <c:dLbls>
          <c:showLegendKey val="0"/>
          <c:showVal val="0"/>
          <c:showCatName val="0"/>
          <c:showSerName val="0"/>
          <c:showPercent val="0"/>
          <c:showBubbleSize val="0"/>
        </c:dLbls>
        <c:gapWidth val="71"/>
        <c:gapDepth val="84"/>
        <c:shape val="box"/>
        <c:axId val="142105231"/>
        <c:axId val="1209563439"/>
        <c:axId val="0"/>
      </c:bar3DChart>
      <c:catAx>
        <c:axId val="142105231"/>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none"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ax val="170000"/>
          <c:min val="0"/>
        </c:scaling>
        <c:delete val="0"/>
        <c:axPos val="l"/>
        <c:majorGridlines>
          <c:spPr>
            <a:ln w="9525" cap="flat" cmpd="sng" algn="ctr">
              <a:solidFill>
                <a:schemeClr val="bg1">
                  <a:lumMod val="50000"/>
                </a:schemeClr>
              </a:solidFill>
              <a:round/>
            </a:ln>
            <a:effectLst>
              <a:outerShdw blurRad="50800" dist="38100" algn="l" rotWithShape="0">
                <a:prstClr val="black">
                  <a:alpha val="40000"/>
                </a:prstClr>
              </a:outerShdw>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majorUnit val="10000"/>
        <c:minorUnit val="2000"/>
      </c:valAx>
      <c:spPr>
        <a:noFill/>
        <a:ln>
          <a:noFill/>
        </a:ln>
        <a:effectLst>
          <a:glow rad="241300">
            <a:schemeClr val="accent1">
              <a:satMod val="175000"/>
              <a:alpha val="40000"/>
            </a:schemeClr>
          </a:glow>
          <a:outerShdw blurRad="50800" algn="ctr" rotWithShape="0">
            <a:srgbClr val="000000">
              <a:alpha val="43137"/>
            </a:srgbClr>
          </a:outerShdw>
        </a:effectLst>
      </c:spPr>
    </c:plotArea>
    <c:legend>
      <c:legendPos val="b"/>
      <c:layout>
        <c:manualLayout>
          <c:xMode val="edge"/>
          <c:yMode val="edge"/>
          <c:x val="0.23403343951378111"/>
          <c:y val="0.87778611108336491"/>
          <c:w val="0.45910461823775239"/>
          <c:h val="0.1049123029981410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no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08238051062082E-2"/>
          <c:y val="3.050382621444225E-2"/>
          <c:w val="0.91504573706199932"/>
          <c:h val="0.67302483922872158"/>
        </c:manualLayout>
      </c:layout>
      <c:barChart>
        <c:barDir val="col"/>
        <c:grouping val="clustered"/>
        <c:varyColors val="0"/>
        <c:ser>
          <c:idx val="1"/>
          <c:order val="1"/>
          <c:tx>
            <c:strRef>
              <c:f>'Tab 3 (15)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B/>
            </a:sp3d>
          </c:spPr>
          <c:invertIfNegative val="0"/>
          <c:cat>
            <c:strRef>
              <c:f>'Tab 3 (15)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2'!$B$6:$B$24</c:f>
              <c:numCache>
                <c:formatCode>#,##0.00</c:formatCode>
                <c:ptCount val="19"/>
                <c:pt idx="0">
                  <c:v>1802.47</c:v>
                </c:pt>
                <c:pt idx="1">
                  <c:v>1863.3</c:v>
                </c:pt>
                <c:pt idx="2">
                  <c:v>1817.01</c:v>
                </c:pt>
                <c:pt idx="3">
                  <c:v>1748.28</c:v>
                </c:pt>
                <c:pt idx="4">
                  <c:v>1839.47</c:v>
                </c:pt>
                <c:pt idx="5">
                  <c:v>1777.35</c:v>
                </c:pt>
                <c:pt idx="6">
                  <c:v>1833.63</c:v>
                </c:pt>
                <c:pt idx="7">
                  <c:v>1844.62</c:v>
                </c:pt>
                <c:pt idx="8">
                  <c:v>1802.42</c:v>
                </c:pt>
                <c:pt idx="9">
                  <c:v>1843.78</c:v>
                </c:pt>
                <c:pt idx="10">
                  <c:v>1832.89</c:v>
                </c:pt>
                <c:pt idx="11">
                  <c:v>1747.55</c:v>
                </c:pt>
                <c:pt idx="12">
                  <c:v>1814.34</c:v>
                </c:pt>
                <c:pt idx="13">
                  <c:v>1848.13</c:v>
                </c:pt>
                <c:pt idx="14">
                  <c:v>1787.14</c:v>
                </c:pt>
                <c:pt idx="15">
                  <c:v>1837.87</c:v>
                </c:pt>
                <c:pt idx="16">
                  <c:v>980.13</c:v>
                </c:pt>
                <c:pt idx="17">
                  <c:v>780.96</c:v>
                </c:pt>
                <c:pt idx="18">
                  <c:v>734.74</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3 (15) i wykres 2'!$C$3</c:f>
              <c:strCache>
                <c:ptCount val="1"/>
                <c:pt idx="0">
                  <c:v>Świadczenia realizowane przez KRUS ogółem</c:v>
                </c:pt>
              </c:strCache>
            </c:strRef>
          </c:tx>
          <c:spPr>
            <a:ln w="15875" cap="rnd">
              <a:solidFill>
                <a:schemeClr val="accent1"/>
              </a:solidFill>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Ref>
              <c:f>'Tab 3 (15)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2'!$C$6:$C$24</c:f>
              <c:numCache>
                <c:formatCode>#,##0.00</c:formatCode>
                <c:ptCount val="19"/>
                <c:pt idx="0">
                  <c:v>1968.47</c:v>
                </c:pt>
                <c:pt idx="1">
                  <c:v>1937.25</c:v>
                </c:pt>
                <c:pt idx="2">
                  <c:v>1912.99</c:v>
                </c:pt>
                <c:pt idx="3">
                  <c:v>2028.75</c:v>
                </c:pt>
                <c:pt idx="4">
                  <c:v>1916.92</c:v>
                </c:pt>
                <c:pt idx="5">
                  <c:v>1858.25</c:v>
                </c:pt>
                <c:pt idx="6">
                  <c:v>1894</c:v>
                </c:pt>
                <c:pt idx="7">
                  <c:v>1955.32</c:v>
                </c:pt>
                <c:pt idx="8">
                  <c:v>1889.27</c:v>
                </c:pt>
                <c:pt idx="9">
                  <c:v>1903.43</c:v>
                </c:pt>
                <c:pt idx="10">
                  <c:v>1937.5</c:v>
                </c:pt>
                <c:pt idx="11">
                  <c:v>2037.3</c:v>
                </c:pt>
                <c:pt idx="12">
                  <c:v>1895.23</c:v>
                </c:pt>
                <c:pt idx="13">
                  <c:v>1945.1</c:v>
                </c:pt>
                <c:pt idx="14">
                  <c:v>1873.73</c:v>
                </c:pt>
                <c:pt idx="15">
                  <c:v>1981.96</c:v>
                </c:pt>
                <c:pt idx="16">
                  <c:v>980.13</c:v>
                </c:pt>
                <c:pt idx="17">
                  <c:v>780.96</c:v>
                </c:pt>
                <c:pt idx="18">
                  <c:v>734.74</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ax val="2200"/>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majorUnit val="200"/>
      </c:valAx>
      <c:spPr>
        <a:noFill/>
        <a:ln>
          <a:noFill/>
        </a:ln>
        <a:effectLst/>
      </c:spPr>
    </c:plotArea>
    <c:legend>
      <c:legendPos val="b"/>
      <c:layout>
        <c:manualLayout>
          <c:xMode val="edge"/>
          <c:yMode val="edge"/>
          <c:x val="0.18757600774303237"/>
          <c:y val="0.91205338169587524"/>
          <c:w val="0.6248479845139352"/>
          <c:h val="7.877756551781563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1278685846976949"/>
          <c:w val="0.99789731931983894"/>
          <c:h val="0.88721321503229533"/>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explosion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tx>
                <c:rich>
                  <a:bodyPr/>
                  <a:lstStyle/>
                  <a:p>
                    <a:fld id="{B38BC7CE-E3F8-4C41-AF16-B94983C1E998}" type="CELLRANGE">
                      <a:rPr lang="en-US"/>
                      <a:pPr/>
                      <a:t>[ZAKRES KOMÓREK]</a:t>
                    </a:fld>
                    <a:endParaRPr lang="en-US" baseline="0"/>
                  </a:p>
                  <a:p>
                    <a:fld id="{E19731A4-E90F-42F4-90FA-AD1BEFBD9776}"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tx>
                <c:rich>
                  <a:bodyPr/>
                  <a:lstStyle/>
                  <a:p>
                    <a:fld id="{631F6613-DDE9-4823-9C0D-1D4D1D018AFC}" type="CELLRANGE">
                      <a:rPr lang="en-US"/>
                      <a:pPr/>
                      <a:t>[ZAKRES KOMÓREK]</a:t>
                    </a:fld>
                    <a:endParaRPr lang="en-US" baseline="0"/>
                  </a:p>
                  <a:p>
                    <a:fld id="{EDDD4726-76DE-4270-8CBE-0FE8B3D6E574}"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7719-48CC-A436-BE2122243FBC}"/>
                </c:ext>
              </c:extLst>
            </c:dLbl>
            <c:dLbl>
              <c:idx val="2"/>
              <c:layout>
                <c:manualLayout>
                  <c:x val="-4.025280285213189E-3"/>
                  <c:y val="-2.652588019716684E-2"/>
                </c:manualLayout>
              </c:layout>
              <c:tx>
                <c:rich>
                  <a:bodyPr/>
                  <a:lstStyle/>
                  <a:p>
                    <a:fld id="{A726CD15-C052-4EDD-82C0-F8A4D6D3D028}" type="CELLRANGE">
                      <a:rPr lang="en-US"/>
                      <a:pPr/>
                      <a:t>[ZAKRES KOMÓREK]</a:t>
                    </a:fld>
                    <a:endParaRPr lang="en-US" baseline="0"/>
                  </a:p>
                  <a:p>
                    <a:fld id="{020E826B-1BF9-4E4E-AC5E-9AF3D0CE5F82}"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7719-48CC-A436-BE2122243FBC}"/>
                </c:ext>
              </c:extLst>
            </c:dLbl>
            <c:dLbl>
              <c:idx val="3"/>
              <c:layout>
                <c:manualLayout>
                  <c:x val="0.24969947420332494"/>
                  <c:y val="8.5878642018722404E-2"/>
                </c:manualLayout>
              </c:layout>
              <c:tx>
                <c:rich>
                  <a:bodyPr/>
                  <a:lstStyle/>
                  <a:p>
                    <a:fld id="{A69BCE51-9732-40BE-803E-4CBFD40F5EFC}" type="CELLRANGE">
                      <a:rPr lang="en-US"/>
                      <a:pPr/>
                      <a:t>[ZAKRES KOMÓREK]</a:t>
                    </a:fld>
                    <a:endParaRPr lang="en-US" baseline="0"/>
                  </a:p>
                  <a:p>
                    <a:fld id="{79F3F91A-0D35-4BCF-BAE4-0028E0E0D79D}"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7719-48CC-A436-BE2122243FBC}"/>
                </c:ext>
              </c:extLst>
            </c:dLbl>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DataLabelsRange val="1"/>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3'!$B$5:$E$5</c:f>
              <c:numCache>
                <c:formatCode>#,##0.00</c:formatCode>
                <c:ptCount val="4"/>
                <c:pt idx="0">
                  <c:v>4199369375.1100001</c:v>
                </c:pt>
                <c:pt idx="1">
                  <c:v>890092892.65999985</c:v>
                </c:pt>
                <c:pt idx="2">
                  <c:v>234499472.62000003</c:v>
                </c:pt>
                <c:pt idx="3">
                  <c:v>1135082.68</c:v>
                </c:pt>
              </c:numCache>
            </c:numRef>
          </c:val>
          <c:extLst>
            <c:ext xmlns:c15="http://schemas.microsoft.com/office/drawing/2012/chart" uri="{02D57815-91ED-43cb-92C2-25804820EDAC}">
              <c15:datalabelsRange>
                <c15:f>'Wykres 3'!$B$6:$E$6</c15:f>
                <c15:dlblRangeCache>
                  <c:ptCount val="4"/>
                  <c:pt idx="0">
                    <c:v>78,86%</c:v>
                  </c:pt>
                  <c:pt idx="1">
                    <c:v>16,72%</c:v>
                  </c:pt>
                  <c:pt idx="2">
                    <c:v>4,40%</c:v>
                  </c:pt>
                  <c:pt idx="3">
                    <c:v>0,02%</c:v>
                  </c:pt>
                </c15:dlblRangeCache>
              </c15:datalabelsRange>
            </c:ex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delete val="1"/>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3'!$B$6:$E$6</c:f>
              <c:numCache>
                <c:formatCode>0.00%</c:formatCode>
                <c:ptCount val="4"/>
                <c:pt idx="0">
                  <c:v>0.78859999999999997</c:v>
                </c:pt>
                <c:pt idx="1">
                  <c:v>0.16719999999999999</c:v>
                </c:pt>
                <c:pt idx="2">
                  <c:v>4.3999999999999997E-2</c:v>
                </c:pt>
                <c:pt idx="3">
                  <c:v>2.0000000000000001E-4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bg1">
                <a:lumMod val="8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00" b="1">
                <a:solidFill>
                  <a:sysClr val="windowText" lastClr="000000"/>
                </a:solidFill>
                <a:latin typeface="Arial" panose="020B0604020202020204" pitchFamily="34" charset="0"/>
                <a:cs typeface="Arial" panose="020B0604020202020204" pitchFamily="34" charset="0"/>
              </a:rPr>
              <a:t>W</a:t>
            </a:r>
            <a:r>
              <a:rPr lang="pl-PL" sz="1000" b="1">
                <a:solidFill>
                  <a:sysClr val="windowText" lastClr="000000"/>
                </a:solidFill>
                <a:latin typeface="Arial" panose="020B0604020202020204" pitchFamily="34" charset="0"/>
                <a:cs typeface="Arial" panose="020B0604020202020204" pitchFamily="34" charset="0"/>
              </a:rPr>
              <a:t>YKRES NR 4. STRUKTURA WYDATKÓW NA ŚWIADCZENIA FINANSOWANE</a:t>
            </a:r>
          </a:p>
          <a:p>
            <a:pPr>
              <a:defRPr sz="1000">
                <a:solidFill>
                  <a:sysClr val="windowText" lastClr="000000"/>
                </a:solidFill>
                <a:latin typeface="Arial" panose="020B0604020202020204" pitchFamily="34" charset="0"/>
                <a:cs typeface="Arial" panose="020B0604020202020204" pitchFamily="34" charset="0"/>
              </a:defRPr>
            </a:pPr>
            <a:r>
              <a:rPr lang="pl-PL" sz="1000" b="1">
                <a:solidFill>
                  <a:sysClr val="windowText" lastClr="000000"/>
                </a:solidFill>
                <a:latin typeface="Arial" panose="020B0604020202020204" pitchFamily="34" charset="0"/>
                <a:cs typeface="Arial" panose="020B0604020202020204" pitchFamily="34" charset="0"/>
              </a:rPr>
              <a:t> </a:t>
            </a:r>
            <a:br>
              <a:rPr lang="pl-PL" sz="1000" b="1">
                <a:solidFill>
                  <a:sysClr val="windowText" lastClr="000000"/>
                </a:solidFill>
                <a:latin typeface="Arial" panose="020B0604020202020204" pitchFamily="34" charset="0"/>
                <a:cs typeface="Arial" panose="020B0604020202020204" pitchFamily="34" charset="0"/>
              </a:rPr>
            </a:br>
            <a:r>
              <a:rPr lang="pl-PL" sz="1000" b="1">
                <a:solidFill>
                  <a:sysClr val="windowText" lastClr="000000"/>
                </a:solidFill>
                <a:latin typeface="Arial" panose="020B0604020202020204" pitchFamily="34" charset="0"/>
                <a:cs typeface="Arial" panose="020B0604020202020204" pitchFamily="34" charset="0"/>
              </a:rPr>
              <a:t>Z FUNDUSZU SKŁADKOWEGO</a:t>
            </a:r>
            <a:endParaRPr lang="en-US" sz="10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9155735262821877"/>
          <c:y val="6.2772153480814897E-4"/>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1270450550988127"/>
          <c:w val="1"/>
          <c:h val="0.88610175121893076"/>
        </c:manualLayout>
      </c:layout>
      <c:pie3DChart>
        <c:varyColors val="1"/>
        <c:ser>
          <c:idx val="0"/>
          <c:order val="0"/>
          <c:explosion val="53"/>
          <c:dPt>
            <c:idx val="0"/>
            <c:bubble3D val="0"/>
            <c:explosion val="47"/>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8B8A-4508-89C5-594A2D983123}"/>
              </c:ext>
            </c:extLst>
          </c:dPt>
          <c:dPt>
            <c:idx val="1"/>
            <c:bubble3D val="0"/>
            <c:explosion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8B8A-4508-89C5-594A2D983123}"/>
              </c:ext>
            </c:extLst>
          </c:dPt>
          <c:dLbls>
            <c:dLbl>
              <c:idx val="0"/>
              <c:layout>
                <c:manualLayout>
                  <c:x val="0.17910985372420068"/>
                  <c:y val="-9.0430428456892128E-2"/>
                </c:manualLayout>
              </c:layout>
              <c:spPr>
                <a:solidFill>
                  <a:srgbClr val="FFFFFF">
                    <a:alpha val="75000"/>
                  </a:srgbClr>
                </a:solidFill>
                <a:ln w="9525">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ext>
                <c:ext xmlns:c16="http://schemas.microsoft.com/office/drawing/2014/chart" uri="{C3380CC4-5D6E-409C-BE32-E72D297353CC}">
                  <c16:uniqueId val="{00000001-8B8A-4508-89C5-594A2D983123}"/>
                </c:ext>
              </c:extLst>
            </c:dLbl>
            <c:dLbl>
              <c:idx val="1"/>
              <c:layout>
                <c:manualLayout>
                  <c:x val="-0.1374732212527488"/>
                  <c:y val="6.0594025746781632E-2"/>
                </c:manualLayout>
              </c:layout>
              <c:spPr>
                <a:solidFill>
                  <a:srgbClr val="FFFFFF">
                    <a:alpha val="75000"/>
                  </a:srgbClr>
                </a:solidFill>
                <a:ln w="9525">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ext>
                <c:ext xmlns:c16="http://schemas.microsoft.com/office/drawing/2014/chart" uri="{C3380CC4-5D6E-409C-BE32-E72D297353CC}">
                  <c16:uniqueId val="{00000003-8B8A-4508-89C5-594A2D983123}"/>
                </c:ext>
              </c:extLst>
            </c:dLbl>
            <c:spPr>
              <a:solidFill>
                <a:srgbClr val="FFFFFF">
                  <a:alpha val="75000"/>
                </a:srgbClr>
              </a:solidFill>
              <a:ln w="9525">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4'!$B$31:$C$31</c:f>
              <c:strCache>
                <c:ptCount val="2"/>
                <c:pt idx="0">
                  <c:v>Zasiłki chorobowe</c:v>
                </c:pt>
                <c:pt idx="1">
                  <c:v>Jednorazowe odszkodowania</c:v>
                </c:pt>
              </c:strCache>
            </c:strRef>
          </c:cat>
          <c:val>
            <c:numRef>
              <c:f>'Wykres 4'!$B$32:$C$32</c:f>
              <c:numCache>
                <c:formatCode>#,##0.00</c:formatCode>
                <c:ptCount val="2"/>
                <c:pt idx="0">
                  <c:v>136140693</c:v>
                </c:pt>
                <c:pt idx="1">
                  <c:v>18385532</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8-8B8A-4508-89C5-594A2D98312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pl-PL"/>
              </a:p>
            </c:txPr>
            <c:dLblPos val="in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'Wykres 4'!$B$31:$C$31</c:f>
              <c:strCache>
                <c:ptCount val="2"/>
                <c:pt idx="0">
                  <c:v>Zasiłki chorobowe</c:v>
                </c:pt>
                <c:pt idx="1">
                  <c:v>Jednorazowe odszkodowania</c:v>
                </c:pt>
              </c:strCache>
            </c:strRef>
          </c:cat>
          <c:val>
            <c:numRef>
              <c:f>'Wykres 4'!$B$33:$C$33</c:f>
              <c:numCache>
                <c:formatCode>0%</c:formatCode>
                <c:ptCount val="2"/>
                <c:pt idx="0">
                  <c:v>0.88101998867829712</c:v>
                </c:pt>
                <c:pt idx="1">
                  <c:v>0.11898001132170284</c:v>
                </c:pt>
              </c:numCache>
            </c:numRef>
          </c:val>
          <c:extLst>
            <c:ext xmlns:c16="http://schemas.microsoft.com/office/drawing/2014/chart" uri="{C3380CC4-5D6E-409C-BE32-E72D297353CC}">
              <c16:uniqueId val="{00000009-8B8A-4508-89C5-594A2D983123}"/>
            </c:ext>
          </c:extLst>
        </c:ser>
        <c:dLbls>
          <c:dLblPos val="inEnd"/>
          <c:showLegendKey val="0"/>
          <c:showVal val="0"/>
          <c:showCatName val="1"/>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5</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8A-4DA7-ABBB-17928848600B}"/>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8A-4DA7-ABBB-17928848600B}"/>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8A-4DA7-ABBB-17928848600B}"/>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68A-4DA7-ABBB-17928848600B}"/>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68A-4DA7-ABBB-17928848600B}"/>
              </c:ext>
            </c:extLst>
          </c:dPt>
          <c:dLbls>
            <c:dLbl>
              <c:idx val="0"/>
              <c:layout>
                <c:manualLayout>
                  <c:x val="2.397559613756519E-2"/>
                  <c:y val="-0.2564802006075312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1667886251749823"/>
                      <c:h val="7.1107816739673702E-2"/>
                    </c:manualLayout>
                  </c15:layout>
                </c:ext>
                <c:ext xmlns:c16="http://schemas.microsoft.com/office/drawing/2014/chart" uri="{C3380CC4-5D6E-409C-BE32-E72D297353CC}">
                  <c16:uniqueId val="{00000001-068A-4DA7-ABBB-17928848600B}"/>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A-4DA7-ABBB-17928848600B}"/>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A-4DA7-ABBB-17928848600B}"/>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068A-4DA7-ABBB-17928848600B}"/>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068A-4DA7-ABBB-17928848600B}"/>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5'!$C$20:$G$20</c:f>
              <c:numCache>
                <c:formatCode>#,##0</c:formatCode>
                <c:ptCount val="5"/>
                <c:pt idx="0">
                  <c:v>2246</c:v>
                </c:pt>
                <c:pt idx="1">
                  <c:v>338</c:v>
                </c:pt>
                <c:pt idx="2">
                  <c:v>514</c:v>
                </c:pt>
                <c:pt idx="3">
                  <c:v>590</c:v>
                </c:pt>
                <c:pt idx="4">
                  <c:v>896</c:v>
                </c:pt>
              </c:numCache>
            </c:numRef>
          </c:val>
          <c:extLst>
            <c:ext xmlns:c16="http://schemas.microsoft.com/office/drawing/2014/chart" uri="{C3380CC4-5D6E-409C-BE32-E72D297353CC}">
              <c16:uniqueId val="{0000000A-068A-4DA7-ABBB-17928848600B}"/>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068A-4DA7-ABBB-17928848600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068A-4DA7-ABBB-17928848600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068A-4DA7-ABBB-17928848600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068A-4DA7-ABBB-17928848600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068A-4DA7-ABBB-17928848600B}"/>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5'!$C$21:$G$21</c:f>
              <c:numCache>
                <c:formatCode>0%</c:formatCode>
                <c:ptCount val="5"/>
                <c:pt idx="0">
                  <c:v>0.49</c:v>
                </c:pt>
                <c:pt idx="1">
                  <c:v>7.0000000000000007E-2</c:v>
                </c:pt>
                <c:pt idx="2">
                  <c:v>0.11</c:v>
                </c:pt>
                <c:pt idx="3">
                  <c:v>0.13</c:v>
                </c:pt>
                <c:pt idx="4">
                  <c:v>0.2</c:v>
                </c:pt>
              </c:numCache>
            </c:numRef>
          </c:val>
          <c:extLst>
            <c:ext xmlns:c16="http://schemas.microsoft.com/office/drawing/2014/chart" uri="{C3380CC4-5D6E-409C-BE32-E72D297353CC}">
              <c16:uniqueId val="{00000015-068A-4DA7-ABBB-17928848600B}"/>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38104</xdr:rowOff>
    </xdr:from>
    <xdr:to>
      <xdr:col>1</xdr:col>
      <xdr:colOff>5061</xdr:colOff>
      <xdr:row>6</xdr:row>
      <xdr:rowOff>155104</xdr:rowOff>
    </xdr:to>
    <xdr:pic>
      <xdr:nvPicPr>
        <xdr:cNvPr id="6" name="Obraz 5">
          <a:extLst>
            <a:ext uri="{FF2B5EF4-FFF2-40B4-BE49-F238E27FC236}">
              <a16:creationId xmlns:a16="http://schemas.microsoft.com/office/drawing/2014/main" id="{B1E970E4-0617-4827-9B3D-17C668832C77}"/>
            </a:ext>
          </a:extLst>
        </xdr:cNvPr>
        <xdr:cNvPicPr>
          <a:picLocks noChangeAspect="1"/>
        </xdr:cNvPicPr>
      </xdr:nvPicPr>
      <xdr:blipFill>
        <a:blip xmlns:r="http://schemas.openxmlformats.org/officeDocument/2006/relationships" r:embed="rId1"/>
        <a:stretch>
          <a:fillRect/>
        </a:stretch>
      </xdr:blipFill>
      <xdr:spPr>
        <a:xfrm>
          <a:off x="190501" y="38104"/>
          <a:ext cx="1243310" cy="1260000"/>
        </a:xfrm>
        <a:prstGeom prst="rect">
          <a:avLst/>
        </a:prstGeom>
      </xdr:spPr>
    </xdr:pic>
    <xdr:clientData/>
  </xdr:twoCellAnchor>
  <xdr:twoCellAnchor editAs="oneCell">
    <xdr:from>
      <xdr:col>0</xdr:col>
      <xdr:colOff>85725</xdr:colOff>
      <xdr:row>14</xdr:row>
      <xdr:rowOff>371477</xdr:rowOff>
    </xdr:from>
    <xdr:to>
      <xdr:col>1</xdr:col>
      <xdr:colOff>6000750</xdr:colOff>
      <xdr:row>31</xdr:row>
      <xdr:rowOff>257176</xdr:rowOff>
    </xdr:to>
    <xdr:pic>
      <xdr:nvPicPr>
        <xdr:cNvPr id="3" name="Obraz 2">
          <a:extLst>
            <a:ext uri="{FF2B5EF4-FFF2-40B4-BE49-F238E27FC236}">
              <a16:creationId xmlns:a16="http://schemas.microsoft.com/office/drawing/2014/main" id="{D61D3359-57CA-458B-96CC-AD8578CFBA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5" y="3590927"/>
          <a:ext cx="7343775" cy="5438774"/>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oneCellAnchor>
    <xdr:from>
      <xdr:col>1</xdr:col>
      <xdr:colOff>28575</xdr:colOff>
      <xdr:row>11</xdr:row>
      <xdr:rowOff>276224</xdr:rowOff>
    </xdr:from>
    <xdr:ext cx="4429125" cy="1457326"/>
    <xdr:sp macro="" textlink="">
      <xdr:nvSpPr>
        <xdr:cNvPr id="5" name="pole tekstowe 4">
          <a:extLst>
            <a:ext uri="{FF2B5EF4-FFF2-40B4-BE49-F238E27FC236}">
              <a16:creationId xmlns:a16="http://schemas.microsoft.com/office/drawing/2014/main" id="{4BC8226E-B719-49DC-80CE-25249CADE393}"/>
            </a:ext>
          </a:extLst>
        </xdr:cNvPr>
        <xdr:cNvSpPr txBox="1"/>
      </xdr:nvSpPr>
      <xdr:spPr>
        <a:xfrm>
          <a:off x="1457325" y="2666999"/>
          <a:ext cx="4429125" cy="1457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lnSpc>
              <a:spcPct val="150000"/>
            </a:lnSpc>
          </a:pPr>
          <a:r>
            <a:rPr lang="pl-PL" sz="1600" b="1">
              <a:solidFill>
                <a:schemeClr val="tx1"/>
              </a:solidFill>
              <a:effectLst/>
              <a:latin typeface="Arial" panose="020B0604020202020204" pitchFamily="34" charset="0"/>
              <a:ea typeface="+mn-ea"/>
              <a:cs typeface="Arial" panose="020B0604020202020204" pitchFamily="34" charset="0"/>
            </a:rPr>
            <a:t>KWARTALNA </a:t>
          </a:r>
          <a:endParaRPr lang="pl-PL" sz="1600" b="1">
            <a:effectLst/>
            <a:latin typeface="Arial" panose="020B0604020202020204" pitchFamily="34" charset="0"/>
            <a:cs typeface="Arial" panose="020B0604020202020204" pitchFamily="34" charset="0"/>
          </a:endParaRPr>
        </a:p>
        <a:p>
          <a:pPr algn="ctr">
            <a:lnSpc>
              <a:spcPct val="150000"/>
            </a:lnSpc>
          </a:pPr>
          <a:r>
            <a:rPr lang="pl-PL" sz="1600" b="1">
              <a:solidFill>
                <a:schemeClr val="tx1"/>
              </a:solidFill>
              <a:effectLst/>
              <a:latin typeface="Arial" panose="020B0604020202020204" pitchFamily="34" charset="0"/>
              <a:ea typeface="+mn-ea"/>
              <a:cs typeface="Arial" panose="020B0604020202020204" pitchFamily="34" charset="0"/>
            </a:rPr>
            <a:t>INFORMACJA STATYSTYCZNA</a:t>
          </a:r>
        </a:p>
        <a:p>
          <a:pPr algn="ctr">
            <a:lnSpc>
              <a:spcPct val="150000"/>
            </a:lnSpc>
          </a:pPr>
          <a:endParaRPr lang="pl-PL" sz="1600" b="1">
            <a:effectLst/>
            <a:latin typeface="Arial" panose="020B0604020202020204" pitchFamily="34" charset="0"/>
            <a:cs typeface="Arial" panose="020B0604020202020204" pitchFamily="34" charset="0"/>
          </a:endParaRPr>
        </a:p>
        <a:p>
          <a:pPr algn="ctr">
            <a:lnSpc>
              <a:spcPct val="150000"/>
            </a:lnSpc>
          </a:pPr>
          <a:r>
            <a:rPr lang="pl-PL" sz="1600" b="1">
              <a:solidFill>
                <a:schemeClr val="tx1"/>
              </a:solidFill>
              <a:effectLst/>
              <a:latin typeface="Arial" panose="020B0604020202020204" pitchFamily="34" charset="0"/>
              <a:ea typeface="+mn-ea"/>
              <a:cs typeface="Arial" panose="020B0604020202020204" pitchFamily="34" charset="0"/>
            </a:rPr>
            <a:t>II KWARTAŁ 2023 R.</a:t>
          </a:r>
          <a:endParaRPr lang="pl-PL" sz="1600" b="1">
            <a:effectLst/>
            <a:latin typeface="Arial" panose="020B0604020202020204" pitchFamily="34" charset="0"/>
            <a:cs typeface="Arial" panose="020B0604020202020204" pitchFamily="34" charset="0"/>
          </a:endParaRPr>
        </a:p>
        <a:p>
          <a:endParaRPr lang="pl-PL" sz="1100"/>
        </a:p>
      </xdr:txBody>
    </xdr:sp>
    <xdr:clientData/>
  </xdr:oneCellAnchor>
  <xdr:twoCellAnchor editAs="oneCell">
    <xdr:from>
      <xdr:col>0</xdr:col>
      <xdr:colOff>1</xdr:colOff>
      <xdr:row>21</xdr:row>
      <xdr:rowOff>152401</xdr:rowOff>
    </xdr:from>
    <xdr:to>
      <xdr:col>1</xdr:col>
      <xdr:colOff>3190875</xdr:colOff>
      <xdr:row>32</xdr:row>
      <xdr:rowOff>76201</xdr:rowOff>
    </xdr:to>
    <xdr:pic>
      <xdr:nvPicPr>
        <xdr:cNvPr id="7" name="Obraz 6">
          <a:extLst>
            <a:ext uri="{FF2B5EF4-FFF2-40B4-BE49-F238E27FC236}">
              <a16:creationId xmlns:a16="http://schemas.microsoft.com/office/drawing/2014/main" id="{0D3DBF45-32C7-4641-91B5-DD5F692DCAB3}"/>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1" y="6257926"/>
          <a:ext cx="4619624" cy="2857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10582</xdr:colOff>
      <xdr:row>25</xdr:row>
      <xdr:rowOff>28575</xdr:rowOff>
    </xdr:from>
    <xdr:to>
      <xdr:col>4</xdr:col>
      <xdr:colOff>940592</xdr:colOff>
      <xdr:row>47</xdr:row>
      <xdr:rowOff>542924</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47626</xdr:colOff>
      <xdr:row>27</xdr:row>
      <xdr:rowOff>23812</xdr:rowOff>
    </xdr:from>
    <xdr:to>
      <xdr:col>4</xdr:col>
      <xdr:colOff>797718</xdr:colOff>
      <xdr:row>48</xdr:row>
      <xdr:rowOff>130969</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142873</xdr:rowOff>
    </xdr:from>
    <xdr:to>
      <xdr:col>6</xdr:col>
      <xdr:colOff>-1</xdr:colOff>
      <xdr:row>2</xdr:row>
      <xdr:rowOff>202406</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261938</xdr:rowOff>
    </xdr:from>
    <xdr:to>
      <xdr:col>6</xdr:col>
      <xdr:colOff>678656</xdr:colOff>
      <xdr:row>29</xdr:row>
      <xdr:rowOff>0</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35719</xdr:colOff>
      <xdr:row>1</xdr:row>
      <xdr:rowOff>226217</xdr:rowOff>
    </xdr:from>
    <xdr:to>
      <xdr:col>12</xdr:col>
      <xdr:colOff>654844</xdr:colOff>
      <xdr:row>17</xdr:row>
      <xdr:rowOff>83344</xdr:rowOff>
    </xdr:to>
    <xdr:graphicFrame macro="">
      <xdr:nvGraphicFramePr>
        <xdr:cNvPr id="2" name="Wykres 1">
          <a:extLst>
            <a:ext uri="{FF2B5EF4-FFF2-40B4-BE49-F238E27FC236}">
              <a16:creationId xmlns:a16="http://schemas.microsoft.com/office/drawing/2014/main" id="{2D4D032D-57C4-4000-9001-F67D4C05A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1390655</xdr:colOff>
      <xdr:row>27</xdr:row>
      <xdr:rowOff>85725</xdr:rowOff>
    </xdr:from>
    <xdr:to>
      <xdr:col>1</xdr:col>
      <xdr:colOff>2314258</xdr:colOff>
      <xdr:row>29</xdr:row>
      <xdr:rowOff>402600</xdr:rowOff>
    </xdr:to>
    <xdr:pic>
      <xdr:nvPicPr>
        <xdr:cNvPr id="3" name="Obraz 2">
          <a:extLst>
            <a:ext uri="{FF2B5EF4-FFF2-40B4-BE49-F238E27FC236}">
              <a16:creationId xmlns:a16="http://schemas.microsoft.com/office/drawing/2014/main" id="{270D8078-465D-4141-A344-9A9F95FE0135}"/>
            </a:ext>
          </a:extLst>
        </xdr:cNvPr>
        <xdr:cNvPicPr>
          <a:picLocks noChangeAspect="1"/>
        </xdr:cNvPicPr>
      </xdr:nvPicPr>
      <xdr:blipFill>
        <a:blip xmlns:r="http://schemas.openxmlformats.org/officeDocument/2006/relationships" r:embed="rId1"/>
        <a:stretch>
          <a:fillRect/>
        </a:stretch>
      </xdr:blipFill>
      <xdr:spPr>
        <a:xfrm>
          <a:off x="2876555" y="7715250"/>
          <a:ext cx="923603" cy="936000"/>
        </a:xfrm>
        <a:prstGeom prst="rect">
          <a:avLst/>
        </a:prstGeom>
      </xdr:spPr>
    </xdr:pic>
    <xdr:clientData/>
  </xdr:twoCellAnchor>
  <xdr:twoCellAnchor editAs="oneCell">
    <xdr:from>
      <xdr:col>0</xdr:col>
      <xdr:colOff>152401</xdr:colOff>
      <xdr:row>2</xdr:row>
      <xdr:rowOff>104775</xdr:rowOff>
    </xdr:from>
    <xdr:to>
      <xdr:col>1</xdr:col>
      <xdr:colOff>5019675</xdr:colOff>
      <xdr:row>25</xdr:row>
      <xdr:rowOff>62291</xdr:rowOff>
    </xdr:to>
    <xdr:pic>
      <xdr:nvPicPr>
        <xdr:cNvPr id="5" name="Obraz 4">
          <a:extLst>
            <a:ext uri="{FF2B5EF4-FFF2-40B4-BE49-F238E27FC236}">
              <a16:creationId xmlns:a16="http://schemas.microsoft.com/office/drawing/2014/main" id="{498A8A39-27A6-4EEB-9F80-E08E89DE8E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714375"/>
          <a:ext cx="6353174" cy="5767766"/>
        </a:xfrm>
        <a:prstGeom prst="rect">
          <a:avLst/>
        </a:prstGeom>
      </xdr:spPr>
    </xdr:pic>
    <xdr:clientData/>
  </xdr:twoCellAnchor>
</xdr:wsDr>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4.bin"/><Relationship Id="rId1" Type="http://schemas.openxmlformats.org/officeDocument/2006/relationships/hyperlink" Target="http://www.gov.pl/kru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rgb="FF33CC33"/>
  </sheetPr>
  <dimension ref="A1:F36"/>
  <sheetViews>
    <sheetView showGridLines="0" tabSelected="1" view="pageBreakPreview" zoomScaleNormal="100" zoomScaleSheetLayoutView="100" workbookViewId="0"/>
  </sheetViews>
  <sheetFormatPr defaultRowHeight="15"/>
  <cols>
    <col min="1" max="1" width="18.75" style="466" customWidth="1"/>
    <col min="2" max="2" width="79.75" style="466" customWidth="1"/>
    <col min="3" max="3" width="16.125" style="466" customWidth="1"/>
    <col min="4" max="4" width="16" style="466" customWidth="1"/>
    <col min="5" max="5" width="14.5" style="466" customWidth="1"/>
    <col min="6" max="6" width="15.125" style="466" customWidth="1"/>
    <col min="7" max="7" width="13.625" style="466" customWidth="1"/>
    <col min="8" max="8" width="14" style="466" bestFit="1" customWidth="1"/>
    <col min="9" max="9" width="21.75" style="466" bestFit="1" customWidth="1"/>
    <col min="10" max="16384" width="9" style="466"/>
  </cols>
  <sheetData>
    <row r="1" spans="1:6" s="460" customFormat="1" ht="15" customHeight="1">
      <c r="B1" s="461"/>
    </row>
    <row r="2" spans="1:6" s="460" customFormat="1" ht="12.75" customHeight="1">
      <c r="B2" s="461"/>
    </row>
    <row r="3" spans="1:6" s="460" customFormat="1" ht="12.75" customHeight="1">
      <c r="B3" s="461"/>
    </row>
    <row r="4" spans="1:6" s="460" customFormat="1" ht="12.75" customHeight="1">
      <c r="B4" s="461"/>
    </row>
    <row r="5" spans="1:6" s="460" customFormat="1" ht="12.75" customHeight="1">
      <c r="B5" s="461"/>
    </row>
    <row r="6" spans="1:6" s="460" customFormat="1" ht="24" customHeight="1">
      <c r="B6" s="628" t="s">
        <v>530</v>
      </c>
    </row>
    <row r="7" spans="1:6" s="460" customFormat="1" ht="12.75" customHeight="1">
      <c r="B7" s="628"/>
    </row>
    <row r="8" spans="1:6" s="460" customFormat="1" ht="20.25" customHeight="1">
      <c r="A8" s="461" t="s">
        <v>268</v>
      </c>
      <c r="B8" s="461"/>
      <c r="C8" s="461"/>
      <c r="D8" s="461"/>
      <c r="E8" s="461"/>
      <c r="F8" s="461"/>
    </row>
    <row r="9" spans="1:6" s="460" customFormat="1" ht="21.75" customHeight="1"/>
    <row r="10" spans="1:6" s="460" customFormat="1" ht="21.75" customHeight="1"/>
    <row r="11" spans="1:6" s="460" customFormat="1" ht="21.75" customHeight="1"/>
    <row r="12" spans="1:6" s="460" customFormat="1" ht="21.75" customHeight="1"/>
    <row r="13" spans="1:6" s="460" customFormat="1" ht="21.75" customHeight="1"/>
    <row r="14" spans="1:6" s="460" customFormat="1" ht="21.75" customHeight="1"/>
    <row r="15" spans="1:6" s="460" customFormat="1" ht="86.25" customHeight="1">
      <c r="A15" s="624"/>
      <c r="B15" s="624"/>
      <c r="C15" s="462"/>
      <c r="F15" s="462"/>
    </row>
    <row r="16" spans="1:6" s="460" customFormat="1" ht="12.75"/>
    <row r="17" spans="1:6" s="460" customFormat="1" ht="41.25" customHeight="1">
      <c r="A17" s="625"/>
      <c r="B17" s="626"/>
      <c r="C17" s="463"/>
      <c r="F17" s="463"/>
    </row>
    <row r="18" spans="1:6" s="460" customFormat="1" ht="24" customHeight="1">
      <c r="A18" s="464"/>
      <c r="B18" s="464"/>
      <c r="C18" s="464"/>
      <c r="D18" s="464"/>
      <c r="E18" s="464"/>
      <c r="F18" s="464"/>
    </row>
    <row r="19" spans="1:6" s="460" customFormat="1" ht="21" customHeight="1"/>
    <row r="20" spans="1:6" s="460" customFormat="1" ht="21" customHeight="1"/>
    <row r="21" spans="1:6" s="460" customFormat="1" ht="21" customHeight="1"/>
    <row r="22" spans="1:6" s="460" customFormat="1" ht="21" customHeight="1"/>
    <row r="23" spans="1:6" s="460" customFormat="1" ht="21" customHeight="1"/>
    <row r="24" spans="1:6" s="460" customFormat="1" ht="21" customHeight="1"/>
    <row r="25" spans="1:6" s="460" customFormat="1" ht="21" customHeight="1"/>
    <row r="26" spans="1:6" s="460" customFormat="1" ht="21" customHeight="1"/>
    <row r="27" spans="1:6" s="460" customFormat="1" ht="21" customHeight="1"/>
    <row r="28" spans="1:6" s="460" customFormat="1" ht="21" customHeight="1"/>
    <row r="29" spans="1:6" s="460" customFormat="1" ht="21" customHeight="1"/>
    <row r="30" spans="1:6" s="460" customFormat="1" ht="21" customHeight="1"/>
    <row r="31" spans="1:6" s="460" customFormat="1" ht="21" customHeight="1"/>
    <row r="32" spans="1:6" s="460" customFormat="1" ht="21" customHeight="1"/>
    <row r="33" spans="1:6" s="460" customFormat="1" ht="21" customHeight="1"/>
    <row r="34" spans="1:6" s="460" customFormat="1" ht="21" customHeight="1">
      <c r="A34" s="627" t="s">
        <v>547</v>
      </c>
      <c r="B34" s="627"/>
      <c r="C34" s="465"/>
      <c r="D34" s="465"/>
      <c r="E34" s="465"/>
      <c r="F34" s="465"/>
    </row>
    <row r="35" spans="1:6" ht="14.25" customHeight="1">
      <c r="C35" s="467"/>
      <c r="D35" s="467"/>
      <c r="E35" s="467"/>
      <c r="F35" s="467"/>
    </row>
    <row r="36" spans="1:6">
      <c r="C36" s="468"/>
      <c r="D36" s="468"/>
      <c r="E36" s="469"/>
      <c r="F36" s="467"/>
    </row>
  </sheetData>
  <mergeCells count="4">
    <mergeCell ref="A15:B15"/>
    <mergeCell ref="A17:B17"/>
    <mergeCell ref="A34:B34"/>
    <mergeCell ref="B6:B7"/>
  </mergeCells>
  <printOptions horizontalCentered="1"/>
  <pageMargins left="0" right="0" top="0.74803149606299213" bottom="0.74803149606299213" header="0.31496062992125984" footer="0.31496062992125984"/>
  <pageSetup paperSize="9" scale="98" fitToWidth="2" orientation="portrait" horizontalDpi="4294967293" verticalDpi="4294967293"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dimension ref="A1:G38"/>
  <sheetViews>
    <sheetView showGridLines="0" view="pageBreakPreview" zoomScale="90" zoomScaleNormal="100" zoomScaleSheetLayoutView="90" workbookViewId="0"/>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7" ht="36" customHeight="1">
      <c r="A1" s="682" t="str">
        <f>'Tab 8 i 9'!A1:G1</f>
        <v xml:space="preserve"> I. EMERYTURY I RENTY REALIZOWANE PRZEZ KRUS</v>
      </c>
      <c r="B1" s="682"/>
      <c r="C1" s="682"/>
      <c r="D1" s="682"/>
      <c r="E1" s="682"/>
      <c r="F1" s="682"/>
    </row>
    <row r="2" spans="1:7" ht="30" customHeight="1">
      <c r="A2" s="93"/>
      <c r="B2" s="93"/>
      <c r="C2" s="93"/>
      <c r="D2" s="93"/>
      <c r="E2" s="93"/>
      <c r="F2" s="93"/>
      <c r="G2" s="552" t="s">
        <v>539</v>
      </c>
    </row>
    <row r="3" spans="1:7" ht="36" customHeight="1">
      <c r="A3" s="700" t="s">
        <v>549</v>
      </c>
      <c r="B3" s="700"/>
      <c r="C3" s="700"/>
      <c r="D3" s="700"/>
      <c r="E3" s="700"/>
      <c r="F3" s="700"/>
    </row>
    <row r="4" spans="1:7" ht="87" customHeight="1">
      <c r="A4" s="691" t="s">
        <v>13</v>
      </c>
      <c r="B4" s="480" t="s">
        <v>122</v>
      </c>
      <c r="C4" s="480" t="s">
        <v>123</v>
      </c>
      <c r="D4" s="480" t="s">
        <v>124</v>
      </c>
      <c r="E4" s="480" t="s">
        <v>125</v>
      </c>
      <c r="F4" s="480" t="s">
        <v>126</v>
      </c>
    </row>
    <row r="5" spans="1:7" ht="21" customHeight="1">
      <c r="A5" s="692"/>
      <c r="B5" s="693" t="str">
        <f>'Tab 8 i 9'!B18:G18</f>
        <v>II KWARTAŁ 2023 R.</v>
      </c>
      <c r="C5" s="694"/>
      <c r="D5" s="694"/>
      <c r="E5" s="694"/>
      <c r="F5" s="695"/>
    </row>
    <row r="6" spans="1:7" ht="21" customHeight="1">
      <c r="A6" s="176" t="s">
        <v>68</v>
      </c>
      <c r="B6" s="176">
        <f>B7+B8</f>
        <v>40</v>
      </c>
      <c r="C6" s="176">
        <f>C7+C8</f>
        <v>26</v>
      </c>
      <c r="D6" s="623">
        <f>D7+D8</f>
        <v>0</v>
      </c>
      <c r="E6" s="176">
        <f>E7+E8</f>
        <v>26</v>
      </c>
      <c r="F6" s="176">
        <f>F7+F8</f>
        <v>40</v>
      </c>
    </row>
    <row r="7" spans="1:7" ht="21" customHeight="1">
      <c r="A7" s="177" t="s">
        <v>109</v>
      </c>
      <c r="B7" s="529">
        <v>32</v>
      </c>
      <c r="C7" s="529">
        <v>17</v>
      </c>
      <c r="D7" s="531">
        <v>0</v>
      </c>
      <c r="E7" s="529">
        <v>21</v>
      </c>
      <c r="F7" s="529">
        <v>28</v>
      </c>
    </row>
    <row r="8" spans="1:7" ht="21" customHeight="1">
      <c r="A8" s="177" t="s">
        <v>110</v>
      </c>
      <c r="B8" s="177">
        <f>B9+B11</f>
        <v>8</v>
      </c>
      <c r="C8" s="177">
        <f t="shared" ref="C8:F8" si="0">C9+C11</f>
        <v>9</v>
      </c>
      <c r="D8" s="178">
        <f t="shared" si="0"/>
        <v>0</v>
      </c>
      <c r="E8" s="177">
        <f t="shared" si="0"/>
        <v>5</v>
      </c>
      <c r="F8" s="177">
        <f t="shared" si="0"/>
        <v>12</v>
      </c>
    </row>
    <row r="9" spans="1:7" ht="21" customHeight="1">
      <c r="A9" s="177" t="s">
        <v>111</v>
      </c>
      <c r="B9" s="529">
        <v>7</v>
      </c>
      <c r="C9" s="529">
        <v>8</v>
      </c>
      <c r="D9" s="532">
        <v>0</v>
      </c>
      <c r="E9" s="529">
        <v>3</v>
      </c>
      <c r="F9" s="529">
        <v>12</v>
      </c>
    </row>
    <row r="10" spans="1:7" ht="27" customHeight="1">
      <c r="A10" s="179" t="s">
        <v>112</v>
      </c>
      <c r="B10" s="531">
        <v>0</v>
      </c>
      <c r="C10" s="529">
        <v>1</v>
      </c>
      <c r="D10" s="532">
        <v>0</v>
      </c>
      <c r="E10" s="531">
        <v>0</v>
      </c>
      <c r="F10" s="529">
        <v>1</v>
      </c>
    </row>
    <row r="11" spans="1:7" ht="21" customHeight="1">
      <c r="A11" s="180" t="s">
        <v>113</v>
      </c>
      <c r="B11" s="530">
        <v>1</v>
      </c>
      <c r="C11" s="530">
        <v>1</v>
      </c>
      <c r="D11" s="533">
        <v>0</v>
      </c>
      <c r="E11" s="530">
        <v>2</v>
      </c>
      <c r="F11" s="533">
        <v>0</v>
      </c>
    </row>
    <row r="12" spans="1:7" ht="42" customHeight="1"/>
    <row r="13" spans="1:7" ht="45" customHeight="1">
      <c r="A13" s="700" t="s">
        <v>657</v>
      </c>
      <c r="B13" s="700"/>
      <c r="C13" s="700"/>
      <c r="D13" s="700"/>
      <c r="E13" s="700"/>
      <c r="F13" s="700"/>
    </row>
    <row r="14" spans="1:7" ht="21" customHeight="1">
      <c r="A14" s="691" t="s">
        <v>13</v>
      </c>
      <c r="B14" s="689" t="s">
        <v>116</v>
      </c>
      <c r="C14" s="689"/>
      <c r="D14" s="689"/>
      <c r="E14" s="689"/>
      <c r="F14" s="689"/>
    </row>
    <row r="15" spans="1:7" ht="19.5" customHeight="1">
      <c r="A15" s="696"/>
      <c r="B15" s="689" t="s">
        <v>118</v>
      </c>
      <c r="C15" s="689" t="s">
        <v>71</v>
      </c>
      <c r="D15" s="689"/>
      <c r="E15" s="689"/>
      <c r="F15" s="689" t="s">
        <v>127</v>
      </c>
    </row>
    <row r="16" spans="1:7" ht="21" customHeight="1">
      <c r="A16" s="696"/>
      <c r="B16" s="689"/>
      <c r="C16" s="689" t="s">
        <v>128</v>
      </c>
      <c r="D16" s="689"/>
      <c r="E16" s="689"/>
      <c r="F16" s="689"/>
    </row>
    <row r="17" spans="1:6" ht="56.25">
      <c r="A17" s="696"/>
      <c r="B17" s="689"/>
      <c r="C17" s="480" t="s">
        <v>107</v>
      </c>
      <c r="D17" s="480" t="s">
        <v>427</v>
      </c>
      <c r="E17" s="480" t="s">
        <v>130</v>
      </c>
      <c r="F17" s="689"/>
    </row>
    <row r="18" spans="1:6" ht="21" customHeight="1">
      <c r="A18" s="692"/>
      <c r="B18" s="693" t="str">
        <f>B5</f>
        <v>II KWARTAŁ 2023 R.</v>
      </c>
      <c r="C18" s="694"/>
      <c r="D18" s="694"/>
      <c r="E18" s="694"/>
      <c r="F18" s="695"/>
    </row>
    <row r="19" spans="1:6" ht="21" customHeight="1">
      <c r="A19" s="176" t="s">
        <v>68</v>
      </c>
      <c r="B19" s="176">
        <f>B20+B21</f>
        <v>24</v>
      </c>
      <c r="C19" s="176">
        <f>C20+C21</f>
        <v>18</v>
      </c>
      <c r="D19" s="176">
        <f>D20+D21</f>
        <v>10</v>
      </c>
      <c r="E19" s="176">
        <f>E20+E21</f>
        <v>8</v>
      </c>
      <c r="F19" s="176">
        <f>F20+F21</f>
        <v>6</v>
      </c>
    </row>
    <row r="20" spans="1:6" ht="21" customHeight="1">
      <c r="A20" s="177" t="s">
        <v>109</v>
      </c>
      <c r="B20" s="177">
        <v>19</v>
      </c>
      <c r="C20" s="177">
        <v>14</v>
      </c>
      <c r="D20" s="177">
        <v>9</v>
      </c>
      <c r="E20" s="177">
        <v>5</v>
      </c>
      <c r="F20" s="177">
        <v>5</v>
      </c>
    </row>
    <row r="21" spans="1:6" ht="21" customHeight="1">
      <c r="A21" s="177" t="s">
        <v>110</v>
      </c>
      <c r="B21" s="177">
        <f>B22+B24</f>
        <v>5</v>
      </c>
      <c r="C21" s="177">
        <f t="shared" ref="C21:F21" si="1">C22+C24</f>
        <v>4</v>
      </c>
      <c r="D21" s="177">
        <f t="shared" si="1"/>
        <v>1</v>
      </c>
      <c r="E21" s="177">
        <f t="shared" si="1"/>
        <v>3</v>
      </c>
      <c r="F21" s="177">
        <f t="shared" si="1"/>
        <v>1</v>
      </c>
    </row>
    <row r="22" spans="1:6" ht="21" customHeight="1">
      <c r="A22" s="177" t="s">
        <v>111</v>
      </c>
      <c r="B22" s="177">
        <v>3</v>
      </c>
      <c r="C22" s="177">
        <v>3</v>
      </c>
      <c r="D22" s="177">
        <v>1</v>
      </c>
      <c r="E22" s="177">
        <v>2</v>
      </c>
      <c r="F22" s="178">
        <v>0</v>
      </c>
    </row>
    <row r="23" spans="1:6" ht="31.5" customHeight="1">
      <c r="A23" s="179" t="s">
        <v>112</v>
      </c>
      <c r="B23" s="178">
        <v>0</v>
      </c>
      <c r="C23" s="178">
        <v>0</v>
      </c>
      <c r="D23" s="178">
        <v>0</v>
      </c>
      <c r="E23" s="178">
        <v>0</v>
      </c>
      <c r="F23" s="178">
        <v>0</v>
      </c>
    </row>
    <row r="24" spans="1:6" ht="21" customHeight="1">
      <c r="A24" s="180" t="s">
        <v>113</v>
      </c>
      <c r="B24" s="180">
        <v>2</v>
      </c>
      <c r="C24" s="180">
        <v>1</v>
      </c>
      <c r="D24" s="185">
        <v>0</v>
      </c>
      <c r="E24" s="180">
        <v>1</v>
      </c>
      <c r="F24" s="180">
        <v>1</v>
      </c>
    </row>
    <row r="25" spans="1:6" ht="35.25" customHeight="1">
      <c r="A25" s="685" t="s">
        <v>252</v>
      </c>
      <c r="B25" s="685"/>
      <c r="C25" s="685"/>
      <c r="D25" s="685"/>
      <c r="E25" s="685"/>
      <c r="F25" s="685"/>
    </row>
    <row r="38" spans="7:7">
      <c r="G38" s="509"/>
    </row>
  </sheetData>
  <mergeCells count="13">
    <mergeCell ref="A25:F25"/>
    <mergeCell ref="A1:F1"/>
    <mergeCell ref="A3:F3"/>
    <mergeCell ref="A13:F13"/>
    <mergeCell ref="B14:F14"/>
    <mergeCell ref="B15:B17"/>
    <mergeCell ref="C15:E15"/>
    <mergeCell ref="F15:F17"/>
    <mergeCell ref="C16:E16"/>
    <mergeCell ref="A4:A5"/>
    <mergeCell ref="B5:F5"/>
    <mergeCell ref="A14:A18"/>
    <mergeCell ref="B18:F18"/>
  </mergeCells>
  <hyperlinks>
    <hyperlink ref="G2" location="'Spis treści'!A1" display="Powrót do spisu" xr:uid="{8567D341-42D1-484F-AC09-F71DD0EE6852}"/>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dimension ref="A1:L55"/>
  <sheetViews>
    <sheetView showGridLines="0" view="pageBreakPreview" topLeftCell="A7" zoomScale="90" zoomScaleNormal="100" zoomScaleSheetLayoutView="90" workbookViewId="0"/>
  </sheetViews>
  <sheetFormatPr defaultRowHeight="15"/>
  <cols>
    <col min="1" max="1" width="19" customWidth="1"/>
    <col min="2" max="2" width="8.375" customWidth="1"/>
    <col min="3" max="3" width="11" customWidth="1"/>
    <col min="4" max="4" width="8.375" customWidth="1"/>
    <col min="5" max="5" width="9.5" customWidth="1"/>
    <col min="6" max="6" width="8.375" customWidth="1"/>
    <col min="7" max="7" width="9.5" customWidth="1"/>
    <col min="8" max="8" width="8.375" customWidth="1"/>
    <col min="9" max="9" width="9.5" customWidth="1"/>
    <col min="10" max="10" width="8.25" customWidth="1"/>
    <col min="11" max="11" width="9.5" customWidth="1"/>
  </cols>
  <sheetData>
    <row r="1" spans="1:12" ht="29.25" customHeight="1">
      <c r="A1" s="682" t="str">
        <f>'Tab 10 i 11'!A1:F1</f>
        <v xml:space="preserve"> I. EMERYTURY I RENTY REALIZOWANE PRZEZ KRUS</v>
      </c>
      <c r="B1" s="682"/>
      <c r="C1" s="682"/>
      <c r="D1" s="682"/>
      <c r="E1" s="682"/>
      <c r="F1" s="682"/>
      <c r="G1" s="682"/>
      <c r="H1" s="682"/>
      <c r="I1" s="682"/>
      <c r="J1" s="682"/>
      <c r="K1" s="682"/>
    </row>
    <row r="3" spans="1:12" ht="32.25" customHeight="1">
      <c r="A3" s="700" t="s">
        <v>548</v>
      </c>
      <c r="B3" s="700"/>
      <c r="C3" s="700"/>
      <c r="D3" s="700"/>
      <c r="E3" s="700"/>
      <c r="F3" s="700"/>
      <c r="G3" s="700"/>
      <c r="H3" s="700"/>
      <c r="I3" s="700"/>
      <c r="J3" s="700"/>
      <c r="K3" s="700"/>
      <c r="L3" s="552" t="s">
        <v>539</v>
      </c>
    </row>
    <row r="4" spans="1:12" ht="34.5" customHeight="1">
      <c r="A4" s="691" t="s">
        <v>13</v>
      </c>
      <c r="B4" s="689" t="s">
        <v>131</v>
      </c>
      <c r="C4" s="689"/>
      <c r="D4" s="689" t="s">
        <v>132</v>
      </c>
      <c r="E4" s="689"/>
      <c r="F4" s="689" t="s">
        <v>133</v>
      </c>
      <c r="G4" s="689"/>
      <c r="H4" s="701" t="s">
        <v>436</v>
      </c>
      <c r="I4" s="701"/>
      <c r="J4" s="689" t="s">
        <v>134</v>
      </c>
      <c r="K4" s="689"/>
    </row>
    <row r="5" spans="1:12" ht="36.75" customHeight="1">
      <c r="A5" s="696"/>
      <c r="B5" s="480" t="s">
        <v>136</v>
      </c>
      <c r="C5" s="480" t="s">
        <v>76</v>
      </c>
      <c r="D5" s="480" t="s">
        <v>135</v>
      </c>
      <c r="E5" s="480" t="s">
        <v>76</v>
      </c>
      <c r="F5" s="480" t="s">
        <v>136</v>
      </c>
      <c r="G5" s="480" t="s">
        <v>76</v>
      </c>
      <c r="H5" s="480" t="s">
        <v>137</v>
      </c>
      <c r="I5" s="480" t="s">
        <v>76</v>
      </c>
      <c r="J5" s="480" t="s">
        <v>136</v>
      </c>
      <c r="K5" s="480" t="s">
        <v>76</v>
      </c>
    </row>
    <row r="6" spans="1:12" ht="14.25" customHeight="1">
      <c r="A6" s="692"/>
      <c r="B6" s="693" t="str">
        <f>'Tab 10 i 11'!B18:F18</f>
        <v>II KWARTAŁ 2023 R.</v>
      </c>
      <c r="C6" s="694"/>
      <c r="D6" s="694"/>
      <c r="E6" s="694"/>
      <c r="F6" s="694"/>
      <c r="G6" s="694"/>
      <c r="H6" s="694"/>
      <c r="I6" s="694"/>
      <c r="J6" s="694"/>
      <c r="K6" s="695"/>
    </row>
    <row r="7" spans="1:12" ht="17.25" customHeight="1">
      <c r="A7" s="187" t="s">
        <v>68</v>
      </c>
      <c r="B7" s="194">
        <v>3916</v>
      </c>
      <c r="C7" s="195">
        <v>12126039.949999999</v>
      </c>
      <c r="D7" s="194">
        <v>3226</v>
      </c>
      <c r="E7" s="195">
        <v>9812310.6099999994</v>
      </c>
      <c r="F7" s="194">
        <v>302</v>
      </c>
      <c r="G7" s="195">
        <v>1108590.6299999999</v>
      </c>
      <c r="H7" s="194">
        <v>3</v>
      </c>
      <c r="I7" s="195">
        <v>16683.420000000002</v>
      </c>
      <c r="J7" s="194">
        <v>388</v>
      </c>
      <c r="K7" s="195">
        <v>1205138.7100000002</v>
      </c>
    </row>
    <row r="8" spans="1:12" ht="12" customHeight="1">
      <c r="A8" s="189" t="s">
        <v>71</v>
      </c>
      <c r="B8" s="190"/>
      <c r="C8" s="191"/>
      <c r="D8" s="190"/>
      <c r="E8" s="191"/>
      <c r="F8" s="190"/>
      <c r="G8" s="191"/>
      <c r="H8" s="190"/>
      <c r="I8" s="191"/>
      <c r="J8" s="190"/>
      <c r="K8" s="191"/>
    </row>
    <row r="9" spans="1:12" ht="17.25" customHeight="1">
      <c r="A9" s="511" t="s">
        <v>138</v>
      </c>
      <c r="B9" s="190">
        <v>41</v>
      </c>
      <c r="C9" s="191">
        <v>260273.3</v>
      </c>
      <c r="D9" s="190">
        <v>40</v>
      </c>
      <c r="E9" s="191">
        <v>254375.3</v>
      </c>
      <c r="F9" s="190">
        <v>1</v>
      </c>
      <c r="G9" s="191">
        <v>5898</v>
      </c>
      <c r="H9" s="178">
        <v>0</v>
      </c>
      <c r="I9" s="178">
        <v>0</v>
      </c>
      <c r="J9" s="178">
        <v>0</v>
      </c>
      <c r="K9" s="178">
        <v>0</v>
      </c>
    </row>
    <row r="10" spans="1:12" ht="12.75" customHeight="1">
      <c r="A10" s="189" t="s">
        <v>35</v>
      </c>
      <c r="B10" s="190"/>
      <c r="C10" s="191"/>
      <c r="D10" s="190"/>
      <c r="E10" s="191"/>
      <c r="F10" s="190"/>
      <c r="G10" s="191"/>
      <c r="H10" s="192"/>
      <c r="I10" s="192"/>
      <c r="J10" s="192"/>
      <c r="K10" s="192"/>
    </row>
    <row r="11" spans="1:12" ht="22.5" customHeight="1">
      <c r="A11" s="193" t="s">
        <v>139</v>
      </c>
      <c r="B11" s="194">
        <v>3640</v>
      </c>
      <c r="C11" s="195">
        <v>10767909.719999999</v>
      </c>
      <c r="D11" s="194">
        <v>2974</v>
      </c>
      <c r="E11" s="195">
        <v>8577473.5700000003</v>
      </c>
      <c r="F11" s="194">
        <v>296</v>
      </c>
      <c r="G11" s="195">
        <v>1078341.45</v>
      </c>
      <c r="H11" s="194">
        <v>3</v>
      </c>
      <c r="I11" s="195">
        <v>16683.420000000002</v>
      </c>
      <c r="J11" s="194">
        <v>370</v>
      </c>
      <c r="K11" s="195">
        <v>1112094.7000000002</v>
      </c>
    </row>
    <row r="12" spans="1:12" ht="17.25" customHeight="1">
      <c r="A12" s="189" t="s">
        <v>140</v>
      </c>
      <c r="B12" s="190">
        <v>101</v>
      </c>
      <c r="C12" s="191">
        <v>349534.72000000003</v>
      </c>
      <c r="D12" s="190">
        <v>67</v>
      </c>
      <c r="E12" s="191">
        <v>208198.28000000003</v>
      </c>
      <c r="F12" s="190">
        <v>28</v>
      </c>
      <c r="G12" s="191">
        <v>120491.56999999999</v>
      </c>
      <c r="H12" s="178">
        <v>0</v>
      </c>
      <c r="I12" s="178">
        <v>0</v>
      </c>
      <c r="J12" s="190">
        <v>7</v>
      </c>
      <c r="K12" s="191">
        <v>20844.87</v>
      </c>
    </row>
    <row r="13" spans="1:12" ht="17.25" customHeight="1">
      <c r="A13" s="189" t="s">
        <v>141</v>
      </c>
      <c r="B13" s="190">
        <v>44</v>
      </c>
      <c r="C13" s="191">
        <v>171366.32</v>
      </c>
      <c r="D13" s="190">
        <v>23</v>
      </c>
      <c r="E13" s="191">
        <v>112553.59000000001</v>
      </c>
      <c r="F13" s="190">
        <v>16</v>
      </c>
      <c r="G13" s="191">
        <v>43910.729999999996</v>
      </c>
      <c r="H13" s="178">
        <v>0</v>
      </c>
      <c r="I13" s="178">
        <v>0</v>
      </c>
      <c r="J13" s="190">
        <v>5</v>
      </c>
      <c r="K13" s="191">
        <v>14901.999999999998</v>
      </c>
    </row>
    <row r="14" spans="1:12" ht="17.25" customHeight="1">
      <c r="A14" s="189" t="s">
        <v>142</v>
      </c>
      <c r="B14" s="178">
        <v>0</v>
      </c>
      <c r="C14" s="178">
        <v>0</v>
      </c>
      <c r="D14" s="178">
        <v>0</v>
      </c>
      <c r="E14" s="178">
        <v>0</v>
      </c>
      <c r="F14" s="178">
        <v>0</v>
      </c>
      <c r="G14" s="178">
        <v>0</v>
      </c>
      <c r="H14" s="178">
        <v>0</v>
      </c>
      <c r="I14" s="178">
        <v>0</v>
      </c>
      <c r="J14" s="178">
        <v>0</v>
      </c>
      <c r="K14" s="178">
        <v>0</v>
      </c>
    </row>
    <row r="15" spans="1:12" ht="17.25" customHeight="1">
      <c r="A15" s="189" t="s">
        <v>143</v>
      </c>
      <c r="B15" s="178">
        <v>0</v>
      </c>
      <c r="C15" s="178">
        <v>0</v>
      </c>
      <c r="D15" s="178">
        <v>0</v>
      </c>
      <c r="E15" s="178">
        <v>0</v>
      </c>
      <c r="F15" s="178">
        <v>0</v>
      </c>
      <c r="G15" s="178">
        <v>0</v>
      </c>
      <c r="H15" s="178">
        <v>0</v>
      </c>
      <c r="I15" s="178">
        <v>0</v>
      </c>
      <c r="J15" s="178">
        <v>0</v>
      </c>
      <c r="K15" s="178">
        <v>0</v>
      </c>
    </row>
    <row r="16" spans="1:12" ht="17.25" customHeight="1">
      <c r="A16" s="189" t="s">
        <v>144</v>
      </c>
      <c r="B16" s="178">
        <v>0</v>
      </c>
      <c r="C16" s="178">
        <v>0</v>
      </c>
      <c r="D16" s="178">
        <v>0</v>
      </c>
      <c r="E16" s="178">
        <v>0</v>
      </c>
      <c r="F16" s="178">
        <v>0</v>
      </c>
      <c r="G16" s="178">
        <v>0</v>
      </c>
      <c r="H16" s="178">
        <v>0</v>
      </c>
      <c r="I16" s="196">
        <v>0</v>
      </c>
      <c r="J16" s="178">
        <v>0</v>
      </c>
      <c r="K16" s="178">
        <v>0</v>
      </c>
    </row>
    <row r="17" spans="1:11" ht="17.25" customHeight="1">
      <c r="A17" s="189" t="s">
        <v>145</v>
      </c>
      <c r="B17" s="190">
        <v>2</v>
      </c>
      <c r="C17" s="191">
        <v>9544.41</v>
      </c>
      <c r="D17" s="178">
        <v>0</v>
      </c>
      <c r="E17" s="178">
        <v>0</v>
      </c>
      <c r="F17" s="190">
        <v>2</v>
      </c>
      <c r="G17" s="191">
        <v>9544.41</v>
      </c>
      <c r="H17" s="178">
        <v>0</v>
      </c>
      <c r="I17" s="178">
        <v>0</v>
      </c>
      <c r="J17" s="178">
        <v>0</v>
      </c>
      <c r="K17" s="178">
        <v>0</v>
      </c>
    </row>
    <row r="18" spans="1:11" ht="17.25" customHeight="1">
      <c r="A18" s="189" t="s">
        <v>146</v>
      </c>
      <c r="B18" s="190">
        <v>1</v>
      </c>
      <c r="C18" s="191">
        <v>4765.32</v>
      </c>
      <c r="D18" s="178">
        <v>0</v>
      </c>
      <c r="E18" s="178">
        <v>0</v>
      </c>
      <c r="F18" s="178">
        <v>0</v>
      </c>
      <c r="G18" s="178">
        <v>0</v>
      </c>
      <c r="H18" s="178">
        <v>0</v>
      </c>
      <c r="I18" s="178">
        <v>0</v>
      </c>
      <c r="J18" s="190">
        <v>1</v>
      </c>
      <c r="K18" s="191">
        <v>4765.32</v>
      </c>
    </row>
    <row r="19" spans="1:11" ht="17.25" customHeight="1">
      <c r="A19" s="189" t="s">
        <v>147</v>
      </c>
      <c r="B19" s="178">
        <v>0</v>
      </c>
      <c r="C19" s="178">
        <v>0</v>
      </c>
      <c r="D19" s="178">
        <v>0</v>
      </c>
      <c r="E19" s="178">
        <v>0</v>
      </c>
      <c r="F19" s="178">
        <v>0</v>
      </c>
      <c r="G19" s="178">
        <v>0</v>
      </c>
      <c r="H19" s="178">
        <v>0</v>
      </c>
      <c r="I19" s="178">
        <v>0</v>
      </c>
      <c r="J19" s="178">
        <v>0</v>
      </c>
      <c r="K19" s="178">
        <v>0</v>
      </c>
    </row>
    <row r="20" spans="1:11" ht="17.25" customHeight="1">
      <c r="A20" s="189" t="s">
        <v>148</v>
      </c>
      <c r="B20" s="190">
        <v>1</v>
      </c>
      <c r="C20" s="191">
        <v>4765.32</v>
      </c>
      <c r="D20" s="178">
        <v>0</v>
      </c>
      <c r="E20" s="178">
        <v>0</v>
      </c>
      <c r="F20" s="178">
        <v>0</v>
      </c>
      <c r="G20" s="178">
        <v>0</v>
      </c>
      <c r="H20" s="178">
        <v>0</v>
      </c>
      <c r="I20" s="196">
        <v>0</v>
      </c>
      <c r="J20" s="190">
        <v>1</v>
      </c>
      <c r="K20" s="191">
        <v>4765.32</v>
      </c>
    </row>
    <row r="21" spans="1:11" ht="17.25" customHeight="1">
      <c r="A21" s="189" t="s">
        <v>149</v>
      </c>
      <c r="B21" s="190">
        <v>26</v>
      </c>
      <c r="C21" s="191">
        <v>144124.32999999999</v>
      </c>
      <c r="D21" s="190">
        <v>21</v>
      </c>
      <c r="E21" s="191">
        <v>133370.51999999999</v>
      </c>
      <c r="F21" s="190">
        <v>4</v>
      </c>
      <c r="G21" s="191">
        <v>10671.550000000001</v>
      </c>
      <c r="H21" s="178">
        <v>0</v>
      </c>
      <c r="I21" s="178">
        <v>0</v>
      </c>
      <c r="J21" s="190">
        <v>1</v>
      </c>
      <c r="K21" s="191">
        <v>82.26</v>
      </c>
    </row>
    <row r="22" spans="1:11" ht="17.25" customHeight="1">
      <c r="A22" s="189" t="s">
        <v>150</v>
      </c>
      <c r="B22" s="178">
        <v>0</v>
      </c>
      <c r="C22" s="191">
        <v>380.56</v>
      </c>
      <c r="D22" s="178">
        <v>0</v>
      </c>
      <c r="E22" s="191">
        <v>380.56</v>
      </c>
      <c r="F22" s="178">
        <v>0</v>
      </c>
      <c r="G22" s="178">
        <v>0</v>
      </c>
      <c r="H22" s="178">
        <v>0</v>
      </c>
      <c r="I22" s="178">
        <v>0</v>
      </c>
      <c r="J22" s="178">
        <v>0</v>
      </c>
      <c r="K22" s="178">
        <v>0</v>
      </c>
    </row>
    <row r="23" spans="1:11" ht="17.25" customHeight="1">
      <c r="A23" s="189" t="s">
        <v>151</v>
      </c>
      <c r="B23" s="190">
        <v>21</v>
      </c>
      <c r="C23" s="191">
        <v>123469.20000000001</v>
      </c>
      <c r="D23" s="190">
        <v>11</v>
      </c>
      <c r="E23" s="191">
        <v>64193.330000000009</v>
      </c>
      <c r="F23" s="190">
        <v>5</v>
      </c>
      <c r="G23" s="191">
        <v>42025.33</v>
      </c>
      <c r="H23" s="178">
        <v>0</v>
      </c>
      <c r="I23" s="178">
        <v>0</v>
      </c>
      <c r="J23" s="190">
        <v>5</v>
      </c>
      <c r="K23" s="191">
        <v>17250.54</v>
      </c>
    </row>
    <row r="24" spans="1:11" ht="17.25" customHeight="1">
      <c r="A24" s="189" t="s">
        <v>152</v>
      </c>
      <c r="B24" s="190">
        <v>7</v>
      </c>
      <c r="C24" s="191">
        <v>24518.780000000002</v>
      </c>
      <c r="D24" s="190">
        <v>5</v>
      </c>
      <c r="E24" s="191">
        <v>21708.720000000001</v>
      </c>
      <c r="F24" s="190">
        <v>1</v>
      </c>
      <c r="G24" s="191">
        <v>1087.1300000000001</v>
      </c>
      <c r="H24" s="178">
        <v>0</v>
      </c>
      <c r="I24" s="178">
        <v>0</v>
      </c>
      <c r="J24" s="190">
        <v>1</v>
      </c>
      <c r="K24" s="191">
        <v>1722.9299999999998</v>
      </c>
    </row>
    <row r="25" spans="1:11" ht="17.25" customHeight="1">
      <c r="A25" s="189" t="s">
        <v>153</v>
      </c>
      <c r="B25" s="190">
        <v>9</v>
      </c>
      <c r="C25" s="191">
        <v>72928.179999999993</v>
      </c>
      <c r="D25" s="190">
        <v>5</v>
      </c>
      <c r="E25" s="191">
        <v>55419.380000000005</v>
      </c>
      <c r="F25" s="190">
        <v>3</v>
      </c>
      <c r="G25" s="191">
        <v>12743.480000000001</v>
      </c>
      <c r="H25" s="178">
        <v>0</v>
      </c>
      <c r="I25" s="178">
        <v>0</v>
      </c>
      <c r="J25" s="190">
        <v>1</v>
      </c>
      <c r="K25" s="191">
        <v>4765.32</v>
      </c>
    </row>
    <row r="26" spans="1:11" ht="17.25" customHeight="1">
      <c r="A26" s="189" t="s">
        <v>154</v>
      </c>
      <c r="B26" s="178">
        <v>0</v>
      </c>
      <c r="C26" s="178">
        <v>0</v>
      </c>
      <c r="D26" s="178">
        <v>0</v>
      </c>
      <c r="E26" s="178">
        <v>0</v>
      </c>
      <c r="F26" s="178">
        <v>0</v>
      </c>
      <c r="G26" s="178">
        <v>0</v>
      </c>
      <c r="H26" s="178">
        <v>0</v>
      </c>
      <c r="I26" s="178">
        <v>0</v>
      </c>
      <c r="J26" s="178">
        <v>0</v>
      </c>
      <c r="K26" s="178">
        <v>0</v>
      </c>
    </row>
    <row r="27" spans="1:11" ht="17.25" customHeight="1">
      <c r="A27" s="189" t="s">
        <v>155</v>
      </c>
      <c r="B27" s="178">
        <v>0</v>
      </c>
      <c r="C27" s="178">
        <v>0</v>
      </c>
      <c r="D27" s="178">
        <v>0</v>
      </c>
      <c r="E27" s="178">
        <v>0</v>
      </c>
      <c r="F27" s="178">
        <v>0</v>
      </c>
      <c r="G27" s="178">
        <v>0</v>
      </c>
      <c r="H27" s="178">
        <v>0</v>
      </c>
      <c r="I27" s="178">
        <v>0</v>
      </c>
      <c r="J27" s="178">
        <v>0</v>
      </c>
      <c r="K27" s="178">
        <v>0</v>
      </c>
    </row>
    <row r="28" spans="1:11" ht="17.25" customHeight="1">
      <c r="A28" s="189" t="s">
        <v>156</v>
      </c>
      <c r="B28" s="190">
        <v>3</v>
      </c>
      <c r="C28" s="191">
        <v>11094.69</v>
      </c>
      <c r="D28" s="178">
        <v>0</v>
      </c>
      <c r="E28" s="178">
        <v>0</v>
      </c>
      <c r="F28" s="190">
        <v>1</v>
      </c>
      <c r="G28" s="191">
        <v>4528.9800000000005</v>
      </c>
      <c r="H28" s="178">
        <v>0</v>
      </c>
      <c r="I28" s="178">
        <v>0</v>
      </c>
      <c r="J28" s="190">
        <v>2</v>
      </c>
      <c r="K28" s="191">
        <v>6565.71</v>
      </c>
    </row>
    <row r="29" spans="1:11" ht="17.25" customHeight="1">
      <c r="A29" s="189" t="s">
        <v>157</v>
      </c>
      <c r="B29" s="190">
        <v>1</v>
      </c>
      <c r="C29" s="191">
        <v>380.52</v>
      </c>
      <c r="D29" s="178">
        <v>0</v>
      </c>
      <c r="E29" s="178">
        <v>0</v>
      </c>
      <c r="F29" s="178">
        <v>0</v>
      </c>
      <c r="G29" s="178">
        <v>0</v>
      </c>
      <c r="H29" s="178">
        <v>0</v>
      </c>
      <c r="I29" s="178">
        <v>0</v>
      </c>
      <c r="J29" s="190">
        <v>1</v>
      </c>
      <c r="K29" s="191">
        <v>380.52</v>
      </c>
    </row>
    <row r="30" spans="1:11" ht="17.25" customHeight="1">
      <c r="A30" s="189" t="s">
        <v>158</v>
      </c>
      <c r="B30" s="190">
        <v>2</v>
      </c>
      <c r="C30" s="191">
        <v>9530.64</v>
      </c>
      <c r="D30" s="178">
        <v>0</v>
      </c>
      <c r="E30" s="178">
        <v>0</v>
      </c>
      <c r="F30" s="178">
        <v>0</v>
      </c>
      <c r="G30" s="178">
        <v>0</v>
      </c>
      <c r="H30" s="178">
        <v>0</v>
      </c>
      <c r="I30" s="178">
        <v>0</v>
      </c>
      <c r="J30" s="190">
        <v>2</v>
      </c>
      <c r="K30" s="191">
        <v>9530.64</v>
      </c>
    </row>
    <row r="31" spans="1:11" ht="17.25" customHeight="1">
      <c r="A31" s="189" t="s">
        <v>159</v>
      </c>
      <c r="B31" s="178">
        <v>0</v>
      </c>
      <c r="C31" s="178">
        <v>0</v>
      </c>
      <c r="D31" s="178">
        <v>0</v>
      </c>
      <c r="E31" s="178">
        <v>0</v>
      </c>
      <c r="F31" s="178">
        <v>0</v>
      </c>
      <c r="G31" s="178">
        <v>0</v>
      </c>
      <c r="H31" s="178">
        <v>0</v>
      </c>
      <c r="I31" s="178">
        <v>0</v>
      </c>
      <c r="J31" s="178">
        <v>0</v>
      </c>
      <c r="K31" s="178">
        <v>0</v>
      </c>
    </row>
    <row r="32" spans="1:11" ht="17.25" customHeight="1">
      <c r="A32" s="189" t="s">
        <v>160</v>
      </c>
      <c r="B32" s="190">
        <v>3337</v>
      </c>
      <c r="C32" s="191">
        <v>9438180.6499999985</v>
      </c>
      <c r="D32" s="190">
        <v>2790</v>
      </c>
      <c r="E32" s="191">
        <v>7722400.2299999995</v>
      </c>
      <c r="F32" s="190">
        <v>219</v>
      </c>
      <c r="G32" s="191">
        <v>748123.49</v>
      </c>
      <c r="H32" s="190">
        <v>3</v>
      </c>
      <c r="I32" s="191">
        <v>16683.420000000002</v>
      </c>
      <c r="J32" s="190">
        <v>328</v>
      </c>
      <c r="K32" s="191">
        <v>967656.93</v>
      </c>
    </row>
    <row r="33" spans="1:11" ht="17.25" customHeight="1">
      <c r="A33" s="189" t="s">
        <v>161</v>
      </c>
      <c r="B33" s="190">
        <v>11</v>
      </c>
      <c r="C33" s="191">
        <v>38522.92</v>
      </c>
      <c r="D33" s="190">
        <v>2</v>
      </c>
      <c r="E33" s="191">
        <v>7969.4699999999993</v>
      </c>
      <c r="F33" s="190">
        <v>8</v>
      </c>
      <c r="G33" s="191">
        <v>25788.13</v>
      </c>
      <c r="H33" s="178">
        <v>0</v>
      </c>
      <c r="I33" s="178">
        <v>0</v>
      </c>
      <c r="J33" s="190">
        <v>1</v>
      </c>
      <c r="K33" s="191">
        <v>4765.32</v>
      </c>
    </row>
    <row r="34" spans="1:11" ht="17.25" customHeight="1">
      <c r="A34" s="189" t="s">
        <v>162</v>
      </c>
      <c r="B34" s="178">
        <v>0</v>
      </c>
      <c r="C34" s="178">
        <v>0</v>
      </c>
      <c r="D34" s="178">
        <v>0</v>
      </c>
      <c r="E34" s="178">
        <v>0</v>
      </c>
      <c r="F34" s="178">
        <v>0</v>
      </c>
      <c r="G34" s="178">
        <v>0</v>
      </c>
      <c r="H34" s="178">
        <v>0</v>
      </c>
      <c r="I34" s="178">
        <v>0</v>
      </c>
      <c r="J34" s="178">
        <v>0</v>
      </c>
      <c r="K34" s="178">
        <v>0</v>
      </c>
    </row>
    <row r="35" spans="1:11" ht="17.25" customHeight="1">
      <c r="A35" s="189" t="s">
        <v>163</v>
      </c>
      <c r="B35" s="178">
        <v>0</v>
      </c>
      <c r="C35" s="178">
        <v>0</v>
      </c>
      <c r="D35" s="178">
        <v>0</v>
      </c>
      <c r="E35" s="178">
        <v>0</v>
      </c>
      <c r="F35" s="178">
        <v>0</v>
      </c>
      <c r="G35" s="178">
        <v>0</v>
      </c>
      <c r="H35" s="178">
        <v>0</v>
      </c>
      <c r="I35" s="178">
        <v>0</v>
      </c>
      <c r="J35" s="178">
        <v>0</v>
      </c>
      <c r="K35" s="178">
        <v>0</v>
      </c>
    </row>
    <row r="36" spans="1:11" ht="17.25" customHeight="1">
      <c r="A36" s="189" t="s">
        <v>164</v>
      </c>
      <c r="B36" s="190">
        <v>3</v>
      </c>
      <c r="C36" s="191">
        <v>10119.209999999999</v>
      </c>
      <c r="D36" s="190">
        <v>1</v>
      </c>
      <c r="E36" s="191">
        <v>1169.97</v>
      </c>
      <c r="F36" s="178">
        <v>0</v>
      </c>
      <c r="G36" s="178">
        <v>0</v>
      </c>
      <c r="H36" s="178">
        <v>0</v>
      </c>
      <c r="I36" s="178">
        <v>0</v>
      </c>
      <c r="J36" s="190">
        <v>2</v>
      </c>
      <c r="K36" s="191">
        <v>8949.24</v>
      </c>
    </row>
    <row r="37" spans="1:11" ht="17.25" customHeight="1">
      <c r="A37" s="189" t="s">
        <v>165</v>
      </c>
      <c r="B37" s="178">
        <v>0</v>
      </c>
      <c r="C37" s="178">
        <v>0</v>
      </c>
      <c r="D37" s="178">
        <v>0</v>
      </c>
      <c r="E37" s="178">
        <v>0</v>
      </c>
      <c r="F37" s="178">
        <v>0</v>
      </c>
      <c r="G37" s="178">
        <v>0</v>
      </c>
      <c r="H37" s="178">
        <v>0</v>
      </c>
      <c r="I37" s="178">
        <v>0</v>
      </c>
      <c r="J37" s="178">
        <v>0</v>
      </c>
      <c r="K37" s="178">
        <v>0</v>
      </c>
    </row>
    <row r="38" spans="1:11" ht="17.25" customHeight="1">
      <c r="A38" s="189" t="s">
        <v>166</v>
      </c>
      <c r="B38" s="190">
        <v>3</v>
      </c>
      <c r="C38" s="191">
        <v>9494.07</v>
      </c>
      <c r="D38" s="190">
        <v>1</v>
      </c>
      <c r="E38" s="191">
        <v>5532.54</v>
      </c>
      <c r="F38" s="190">
        <v>1</v>
      </c>
      <c r="G38" s="191">
        <v>1151.52</v>
      </c>
      <c r="H38" s="178">
        <v>0</v>
      </c>
      <c r="I38" s="178">
        <v>0</v>
      </c>
      <c r="J38" s="190">
        <v>1</v>
      </c>
      <c r="K38" s="191">
        <v>2810.0099999999998</v>
      </c>
    </row>
    <row r="39" spans="1:11" ht="17.25" customHeight="1">
      <c r="A39" s="189" t="s">
        <v>167</v>
      </c>
      <c r="B39" s="190">
        <v>17</v>
      </c>
      <c r="C39" s="191">
        <v>80207.740000000005</v>
      </c>
      <c r="D39" s="190">
        <v>9</v>
      </c>
      <c r="E39" s="191">
        <v>33718.410000000003</v>
      </c>
      <c r="F39" s="190">
        <v>6</v>
      </c>
      <c r="G39" s="191">
        <v>42586.09</v>
      </c>
      <c r="H39" s="178">
        <v>0</v>
      </c>
      <c r="I39" s="178">
        <v>0</v>
      </c>
      <c r="J39" s="190">
        <v>2</v>
      </c>
      <c r="K39" s="191">
        <v>3903.24</v>
      </c>
    </row>
    <row r="40" spans="1:11" ht="17.25" customHeight="1">
      <c r="A40" s="189" t="s">
        <v>168</v>
      </c>
      <c r="B40" s="178">
        <v>0</v>
      </c>
      <c r="C40" s="178">
        <v>0</v>
      </c>
      <c r="D40" s="178">
        <v>0</v>
      </c>
      <c r="E40" s="178">
        <v>0</v>
      </c>
      <c r="F40" s="178">
        <v>0</v>
      </c>
      <c r="G40" s="560">
        <v>0</v>
      </c>
      <c r="H40" s="178">
        <v>0</v>
      </c>
      <c r="I40" s="178">
        <v>0</v>
      </c>
      <c r="J40" s="178">
        <v>0</v>
      </c>
      <c r="K40" s="178">
        <v>0</v>
      </c>
    </row>
    <row r="41" spans="1:11" ht="17.25" customHeight="1">
      <c r="A41" s="189" t="s">
        <v>169</v>
      </c>
      <c r="B41" s="190">
        <v>35</v>
      </c>
      <c r="C41" s="191">
        <v>195535.86000000002</v>
      </c>
      <c r="D41" s="190">
        <v>26</v>
      </c>
      <c r="E41" s="191">
        <v>154705.92000000001</v>
      </c>
      <c r="F41" s="190">
        <v>2</v>
      </c>
      <c r="G41" s="191">
        <v>10923.72</v>
      </c>
      <c r="H41" s="178">
        <v>0</v>
      </c>
      <c r="I41" s="178">
        <v>0</v>
      </c>
      <c r="J41" s="190">
        <v>7</v>
      </c>
      <c r="K41" s="191">
        <v>29906.22</v>
      </c>
    </row>
    <row r="42" spans="1:11" ht="17.25" customHeight="1">
      <c r="A42" s="189" t="s">
        <v>170</v>
      </c>
      <c r="B42" s="190">
        <v>16</v>
      </c>
      <c r="C42" s="191">
        <v>69446.28</v>
      </c>
      <c r="D42" s="190">
        <v>13</v>
      </c>
      <c r="E42" s="191">
        <v>56152.649999999994</v>
      </c>
      <c r="F42" s="190">
        <v>1</v>
      </c>
      <c r="G42" s="191">
        <v>4765.32</v>
      </c>
      <c r="H42" s="178">
        <v>0</v>
      </c>
      <c r="I42" s="178">
        <v>0</v>
      </c>
      <c r="J42" s="190">
        <v>2</v>
      </c>
      <c r="K42" s="191">
        <v>8528.31</v>
      </c>
    </row>
    <row r="43" spans="1:11" ht="34.5">
      <c r="A43" s="193" t="s">
        <v>171</v>
      </c>
      <c r="B43" s="194">
        <v>276</v>
      </c>
      <c r="C43" s="195">
        <v>1358130.23</v>
      </c>
      <c r="D43" s="194">
        <v>252</v>
      </c>
      <c r="E43" s="195">
        <v>1234837.0399999998</v>
      </c>
      <c r="F43" s="194">
        <v>6</v>
      </c>
      <c r="G43" s="195">
        <v>30249.18</v>
      </c>
      <c r="H43" s="197">
        <v>0</v>
      </c>
      <c r="I43" s="197">
        <v>0</v>
      </c>
      <c r="J43" s="194">
        <v>18</v>
      </c>
      <c r="K43" s="195">
        <v>93044.00999999998</v>
      </c>
    </row>
    <row r="44" spans="1:11" ht="17.25" customHeight="1">
      <c r="A44" s="189" t="s">
        <v>531</v>
      </c>
      <c r="B44" s="190">
        <v>61</v>
      </c>
      <c r="C44" s="191">
        <v>202096.97</v>
      </c>
      <c r="D44" s="190">
        <v>60</v>
      </c>
      <c r="E44" s="191">
        <v>196110.14</v>
      </c>
      <c r="F44" s="190">
        <v>1</v>
      </c>
      <c r="G44" s="191">
        <v>5986.83</v>
      </c>
      <c r="H44" s="178">
        <v>0</v>
      </c>
      <c r="I44" s="178">
        <v>0</v>
      </c>
      <c r="J44" s="178">
        <v>0</v>
      </c>
      <c r="K44" s="178">
        <v>0</v>
      </c>
    </row>
    <row r="45" spans="1:11" ht="17.25" customHeight="1">
      <c r="A45" s="189" t="s">
        <v>543</v>
      </c>
      <c r="B45" s="178">
        <v>0</v>
      </c>
      <c r="C45" s="178">
        <v>0</v>
      </c>
      <c r="D45" s="178">
        <v>0</v>
      </c>
      <c r="E45" s="178">
        <v>0</v>
      </c>
      <c r="F45" s="178">
        <v>0</v>
      </c>
      <c r="G45" s="178">
        <v>0</v>
      </c>
      <c r="H45" s="178">
        <v>0</v>
      </c>
      <c r="I45" s="178">
        <v>0</v>
      </c>
      <c r="J45" s="178">
        <v>0</v>
      </c>
      <c r="K45" s="178">
        <v>0</v>
      </c>
    </row>
    <row r="46" spans="1:11" ht="17.25" customHeight="1">
      <c r="A46" s="189" t="s">
        <v>504</v>
      </c>
      <c r="B46" s="178">
        <v>0</v>
      </c>
      <c r="C46" s="178">
        <v>0</v>
      </c>
      <c r="D46" s="178">
        <v>0</v>
      </c>
      <c r="E46" s="178">
        <v>0</v>
      </c>
      <c r="F46" s="178">
        <v>0</v>
      </c>
      <c r="G46" s="178">
        <v>0</v>
      </c>
      <c r="H46" s="178">
        <v>0</v>
      </c>
      <c r="I46" s="178">
        <v>0</v>
      </c>
      <c r="J46" s="178">
        <v>0</v>
      </c>
      <c r="K46" s="178">
        <v>0</v>
      </c>
    </row>
    <row r="47" spans="1:11" ht="17.25" customHeight="1">
      <c r="A47" s="189" t="s">
        <v>172</v>
      </c>
      <c r="B47" s="190">
        <v>81</v>
      </c>
      <c r="C47" s="191">
        <v>440251.68999999994</v>
      </c>
      <c r="D47" s="190">
        <v>75</v>
      </c>
      <c r="E47" s="191">
        <v>416477.99999999994</v>
      </c>
      <c r="F47" s="190">
        <v>2</v>
      </c>
      <c r="G47" s="191">
        <v>7068.0700000000006</v>
      </c>
      <c r="H47" s="178">
        <v>0</v>
      </c>
      <c r="I47" s="178">
        <v>0</v>
      </c>
      <c r="J47" s="190">
        <v>4</v>
      </c>
      <c r="K47" s="191">
        <v>16705.62</v>
      </c>
    </row>
    <row r="48" spans="1:11" ht="17.25" customHeight="1">
      <c r="A48" s="189" t="s">
        <v>173</v>
      </c>
      <c r="B48" s="178">
        <v>0</v>
      </c>
      <c r="C48" s="178">
        <v>0</v>
      </c>
      <c r="D48" s="178">
        <v>0</v>
      </c>
      <c r="E48" s="178">
        <v>0</v>
      </c>
      <c r="F48" s="178">
        <v>0</v>
      </c>
      <c r="G48" s="178">
        <v>0</v>
      </c>
      <c r="H48" s="178">
        <v>0</v>
      </c>
      <c r="I48" s="178">
        <v>0</v>
      </c>
      <c r="J48" s="178">
        <v>0</v>
      </c>
      <c r="K48" s="178">
        <v>0</v>
      </c>
    </row>
    <row r="49" spans="1:11" ht="17.25" customHeight="1">
      <c r="A49" s="189" t="s">
        <v>532</v>
      </c>
      <c r="B49" s="178">
        <v>0</v>
      </c>
      <c r="C49" s="178">
        <v>0</v>
      </c>
      <c r="D49" s="178">
        <v>0</v>
      </c>
      <c r="E49" s="178">
        <v>0</v>
      </c>
      <c r="F49" s="178">
        <v>0</v>
      </c>
      <c r="G49" s="178">
        <v>0</v>
      </c>
      <c r="H49" s="178">
        <v>0</v>
      </c>
      <c r="I49" s="178">
        <v>0</v>
      </c>
      <c r="J49" s="178">
        <v>0</v>
      </c>
      <c r="K49" s="178">
        <v>0</v>
      </c>
    </row>
    <row r="50" spans="1:11" ht="17.25" customHeight="1">
      <c r="A50" s="189" t="s">
        <v>174</v>
      </c>
      <c r="B50" s="178">
        <v>0</v>
      </c>
      <c r="C50" s="178">
        <v>0</v>
      </c>
      <c r="D50" s="178">
        <v>0</v>
      </c>
      <c r="E50" s="178">
        <v>0</v>
      </c>
      <c r="F50" s="178">
        <v>0</v>
      </c>
      <c r="G50" s="178">
        <v>0</v>
      </c>
      <c r="H50" s="178">
        <v>0</v>
      </c>
      <c r="I50" s="178">
        <v>0</v>
      </c>
      <c r="J50" s="178">
        <v>0</v>
      </c>
      <c r="K50" s="178">
        <v>0</v>
      </c>
    </row>
    <row r="51" spans="1:11" ht="17.25" customHeight="1">
      <c r="A51" s="189" t="s">
        <v>175</v>
      </c>
      <c r="B51" s="178">
        <v>0</v>
      </c>
      <c r="C51" s="178">
        <v>0</v>
      </c>
      <c r="D51" s="178">
        <v>0</v>
      </c>
      <c r="E51" s="178">
        <v>0</v>
      </c>
      <c r="F51" s="178">
        <v>0</v>
      </c>
      <c r="G51" s="178">
        <v>0</v>
      </c>
      <c r="H51" s="178">
        <v>0</v>
      </c>
      <c r="I51" s="178">
        <v>0</v>
      </c>
      <c r="J51" s="178">
        <v>0</v>
      </c>
      <c r="K51" s="178">
        <v>0</v>
      </c>
    </row>
    <row r="52" spans="1:11" ht="17.25" customHeight="1">
      <c r="A52" s="189" t="s">
        <v>176</v>
      </c>
      <c r="B52" s="178">
        <v>0</v>
      </c>
      <c r="C52" s="178">
        <v>0</v>
      </c>
      <c r="D52" s="178">
        <v>0</v>
      </c>
      <c r="E52" s="178">
        <v>0</v>
      </c>
      <c r="F52" s="178">
        <v>0</v>
      </c>
      <c r="G52" s="178">
        <v>0</v>
      </c>
      <c r="H52" s="178">
        <v>0</v>
      </c>
      <c r="I52" s="178">
        <v>0</v>
      </c>
      <c r="J52" s="178">
        <v>0</v>
      </c>
      <c r="K52" s="178">
        <v>0</v>
      </c>
    </row>
    <row r="53" spans="1:11" ht="17.25" customHeight="1">
      <c r="A53" s="189" t="s">
        <v>505</v>
      </c>
      <c r="B53" s="178">
        <v>0</v>
      </c>
      <c r="C53" s="178">
        <v>0</v>
      </c>
      <c r="D53" s="178">
        <v>0</v>
      </c>
      <c r="E53" s="178">
        <v>0</v>
      </c>
      <c r="F53" s="178">
        <v>0</v>
      </c>
      <c r="G53" s="178">
        <v>0</v>
      </c>
      <c r="H53" s="178">
        <v>0</v>
      </c>
      <c r="I53" s="178">
        <v>0</v>
      </c>
      <c r="J53" s="178">
        <v>0</v>
      </c>
      <c r="K53" s="178">
        <v>0</v>
      </c>
    </row>
    <row r="54" spans="1:11" ht="17.25" customHeight="1">
      <c r="A54" s="189" t="s">
        <v>177</v>
      </c>
      <c r="B54" s="190">
        <v>12</v>
      </c>
      <c r="C54" s="191">
        <v>59463.649999999994</v>
      </c>
      <c r="D54" s="190">
        <v>2</v>
      </c>
      <c r="E54" s="191">
        <v>2704.95</v>
      </c>
      <c r="F54" s="190">
        <v>1</v>
      </c>
      <c r="G54" s="191">
        <v>6570.8</v>
      </c>
      <c r="H54" s="178">
        <v>0</v>
      </c>
      <c r="I54" s="178">
        <v>0</v>
      </c>
      <c r="J54" s="190">
        <v>9</v>
      </c>
      <c r="K54" s="191">
        <v>50187.899999999994</v>
      </c>
    </row>
    <row r="55" spans="1:11" ht="17.25" customHeight="1">
      <c r="A55" s="198" t="s">
        <v>533</v>
      </c>
      <c r="B55" s="199">
        <v>122</v>
      </c>
      <c r="C55" s="200">
        <v>656317.91999999993</v>
      </c>
      <c r="D55" s="199">
        <v>115</v>
      </c>
      <c r="E55" s="200">
        <v>619543.94999999995</v>
      </c>
      <c r="F55" s="199">
        <v>2</v>
      </c>
      <c r="G55" s="200">
        <v>10623.48</v>
      </c>
      <c r="H55" s="185">
        <v>0</v>
      </c>
      <c r="I55" s="185">
        <v>0</v>
      </c>
      <c r="J55" s="199">
        <v>5</v>
      </c>
      <c r="K55" s="200">
        <v>26150.489999999998</v>
      </c>
    </row>
  </sheetData>
  <mergeCells count="9">
    <mergeCell ref="B6:K6"/>
    <mergeCell ref="A4:A6"/>
    <mergeCell ref="A1:K1"/>
    <mergeCell ref="A3:K3"/>
    <mergeCell ref="B4:C4"/>
    <mergeCell ref="D4:E4"/>
    <mergeCell ref="F4:G4"/>
    <mergeCell ref="H4:I4"/>
    <mergeCell ref="J4:K4"/>
  </mergeCells>
  <hyperlinks>
    <hyperlink ref="L3" location="'Spis treści'!A1" display="Powrót do spisu" xr:uid="{E7441515-DFA6-4798-B853-E17F5D7F73BE}"/>
  </hyperlinks>
  <printOptions horizontalCentered="1"/>
  <pageMargins left="0.51181102362204722" right="0.51181102362204722" top="0.55118110236220474" bottom="0.47244094488188981" header="0.31496062992125984" footer="0.31496062992125984"/>
  <pageSetup paperSize="9" scale="78" orientation="portrait" r:id="rId1"/>
  <headerFooter differentFirst="1" alignWithMargins="0">
    <oddFooter>&amp;C&amp;"Arial,Normalny"&amp;9&amp;P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dimension ref="A1:K39"/>
  <sheetViews>
    <sheetView showGridLines="0" view="pageBreakPreview" topLeftCell="A10" zoomScale="90" zoomScaleNormal="90" zoomScaleSheetLayoutView="90" workbookViewId="0"/>
  </sheetViews>
  <sheetFormatPr defaultColWidth="8" defaultRowHeight="12.75"/>
  <cols>
    <col min="1" max="1" width="36" style="1" customWidth="1"/>
    <col min="2" max="6" width="10.5" style="1" customWidth="1"/>
    <col min="7" max="7" width="8.125" style="1" customWidth="1"/>
    <col min="8" max="9" width="8.5" style="1" customWidth="1"/>
    <col min="10" max="10" width="10.875" style="1" customWidth="1"/>
    <col min="11" max="16382" width="8" style="1"/>
    <col min="16383" max="16383" width="1.5" style="1" customWidth="1"/>
    <col min="16384" max="16384" width="0.25" style="1" customWidth="1"/>
  </cols>
  <sheetData>
    <row r="1" spans="1:11" ht="23.25" customHeight="1">
      <c r="A1" s="703" t="s">
        <v>460</v>
      </c>
      <c r="B1" s="703"/>
      <c r="C1" s="703"/>
      <c r="D1" s="703"/>
      <c r="E1" s="703"/>
      <c r="F1" s="703"/>
      <c r="G1" s="703"/>
      <c r="H1" s="703"/>
      <c r="I1" s="703"/>
    </row>
    <row r="2" spans="1:11" ht="33.75" customHeight="1">
      <c r="A2" s="704" t="s">
        <v>570</v>
      </c>
      <c r="B2" s="704"/>
      <c r="C2" s="704"/>
      <c r="D2" s="705"/>
      <c r="E2" s="705"/>
      <c r="F2" s="705"/>
      <c r="G2" s="705"/>
      <c r="H2" s="705"/>
      <c r="I2" s="705"/>
      <c r="J2" s="552" t="s">
        <v>539</v>
      </c>
    </row>
    <row r="3" spans="1:11" ht="20.25" customHeight="1">
      <c r="A3" s="657" t="s">
        <v>13</v>
      </c>
      <c r="B3" s="640" t="str">
        <f>'Tab 2 i 3'!B4:C4</f>
        <v>2022 rok</v>
      </c>
      <c r="C3" s="641"/>
      <c r="D3" s="640" t="str">
        <f>'Tab 2 i 3'!D4:I4</f>
        <v>2023 rok</v>
      </c>
      <c r="E3" s="642"/>
      <c r="F3" s="642"/>
      <c r="G3" s="642"/>
      <c r="H3" s="642"/>
      <c r="I3" s="641"/>
    </row>
    <row r="4" spans="1:11" ht="20.25" customHeight="1">
      <c r="A4" s="663"/>
      <c r="B4" s="643" t="str">
        <f>'Tab 1'!B4:B5</f>
        <v>II kwartał</v>
      </c>
      <c r="C4" s="643" t="str">
        <f>'Tab 1'!C4:C5</f>
        <v>I półrocze</v>
      </c>
      <c r="D4" s="643" t="str">
        <f>'Tab 1'!D4:D5</f>
        <v>I kwartał</v>
      </c>
      <c r="E4" s="643" t="str">
        <f>'Tab 1'!E4:E5</f>
        <v>II kwartał</v>
      </c>
      <c r="F4" s="643" t="str">
        <f>'Tab 1'!F4:F5</f>
        <v>I półrocze</v>
      </c>
      <c r="G4" s="644" t="s">
        <v>14</v>
      </c>
      <c r="H4" s="644"/>
      <c r="I4" s="645"/>
    </row>
    <row r="5" spans="1:11" ht="75" customHeight="1">
      <c r="A5" s="658"/>
      <c r="B5" s="643"/>
      <c r="C5" s="643"/>
      <c r="D5" s="643"/>
      <c r="E5" s="643"/>
      <c r="F5" s="643"/>
      <c r="G5" s="572" t="str">
        <f>'Tab 2 i 3'!G6</f>
        <v xml:space="preserve">II kwartału 
2023 r. 
z 
I kwartałem 
2023 r. </v>
      </c>
      <c r="H5" s="605" t="str">
        <f>'Tab 2 i 3'!H6</f>
        <v xml:space="preserve">II kwartału 
2023 r. 
z 
II kwartałem 
2022 r. </v>
      </c>
      <c r="I5" s="571" t="str">
        <f>'Tab 2 i 3'!I6</f>
        <v xml:space="preserve">I półrocza 
2023 r. 
z 
I półroczem 
2022 r. </v>
      </c>
    </row>
    <row r="6" spans="1:11" ht="21" customHeight="1">
      <c r="A6" s="706" t="s">
        <v>68</v>
      </c>
      <c r="B6" s="707"/>
      <c r="C6" s="707"/>
      <c r="D6" s="707"/>
      <c r="E6" s="707"/>
      <c r="F6" s="707"/>
      <c r="G6" s="707"/>
      <c r="H6" s="707"/>
      <c r="I6" s="708"/>
    </row>
    <row r="7" spans="1:11" ht="21.75" customHeight="1">
      <c r="A7" s="201" t="s">
        <v>15</v>
      </c>
      <c r="B7" s="202">
        <v>994394</v>
      </c>
      <c r="C7" s="202">
        <v>999365</v>
      </c>
      <c r="D7" s="202">
        <v>978670</v>
      </c>
      <c r="E7" s="202">
        <v>976542</v>
      </c>
      <c r="F7" s="202">
        <v>977606</v>
      </c>
      <c r="G7" s="203">
        <f>E7/D7-1</f>
        <v>-2.1743795150561684E-3</v>
      </c>
      <c r="H7" s="203">
        <f>E7/B7-1</f>
        <v>-1.7952642513933137E-2</v>
      </c>
      <c r="I7" s="203">
        <f>F7/C7-1</f>
        <v>-2.177282574434769E-2</v>
      </c>
      <c r="J7" s="4"/>
      <c r="K7" s="4"/>
    </row>
    <row r="8" spans="1:11" ht="21.75" customHeight="1">
      <c r="A8" s="205" t="s">
        <v>132</v>
      </c>
      <c r="B8" s="206">
        <v>773611</v>
      </c>
      <c r="C8" s="206">
        <v>778330</v>
      </c>
      <c r="D8" s="206">
        <v>763123</v>
      </c>
      <c r="E8" s="206">
        <v>762160</v>
      </c>
      <c r="F8" s="206">
        <v>762642</v>
      </c>
      <c r="G8" s="207">
        <f t="shared" ref="G8:G9" si="0">E8/D8-1</f>
        <v>-1.2619197691591255E-3</v>
      </c>
      <c r="H8" s="208">
        <f t="shared" ref="H8:H9" si="1">E8/B8-1</f>
        <v>-1.480201289795513E-2</v>
      </c>
      <c r="I8" s="208">
        <f t="shared" ref="I8:I9" si="2">F8/C8-1</f>
        <v>-2.0155974972055568E-2</v>
      </c>
      <c r="J8" s="4"/>
      <c r="K8" s="4"/>
    </row>
    <row r="9" spans="1:11" ht="21.75" customHeight="1">
      <c r="A9" s="209" t="s">
        <v>16</v>
      </c>
      <c r="B9" s="210">
        <v>220783</v>
      </c>
      <c r="C9" s="210">
        <v>221035</v>
      </c>
      <c r="D9" s="210">
        <v>215548</v>
      </c>
      <c r="E9" s="210">
        <v>214381</v>
      </c>
      <c r="F9" s="210">
        <v>214965</v>
      </c>
      <c r="G9" s="207">
        <f t="shared" si="0"/>
        <v>-5.4141072986063632E-3</v>
      </c>
      <c r="H9" s="208">
        <f t="shared" si="1"/>
        <v>-2.8996797760697191E-2</v>
      </c>
      <c r="I9" s="208">
        <f t="shared" si="2"/>
        <v>-2.7461714208157129E-2</v>
      </c>
      <c r="J9" s="4"/>
      <c r="K9" s="4"/>
    </row>
    <row r="10" spans="1:11" ht="26.25" customHeight="1">
      <c r="A10" s="706" t="s">
        <v>105</v>
      </c>
      <c r="B10" s="707"/>
      <c r="C10" s="707"/>
      <c r="D10" s="707"/>
      <c r="E10" s="707"/>
      <c r="F10" s="707"/>
      <c r="G10" s="707"/>
      <c r="H10" s="707"/>
      <c r="I10" s="708"/>
      <c r="J10" s="4"/>
      <c r="K10" s="4"/>
    </row>
    <row r="11" spans="1:11" s="5" customFormat="1" ht="21" customHeight="1">
      <c r="A11" s="211" t="s">
        <v>429</v>
      </c>
      <c r="B11" s="212">
        <v>773611</v>
      </c>
      <c r="C11" s="213">
        <v>778330</v>
      </c>
      <c r="D11" s="213">
        <v>763123</v>
      </c>
      <c r="E11" s="213">
        <v>762160</v>
      </c>
      <c r="F11" s="213">
        <v>762642</v>
      </c>
      <c r="G11" s="203">
        <f t="shared" ref="G11:G15" si="3">E11/D11-1</f>
        <v>-1.2619197691591255E-3</v>
      </c>
      <c r="H11" s="204">
        <f t="shared" ref="H11:H15" si="4">E11/B11-1</f>
        <v>-1.480201289795513E-2</v>
      </c>
      <c r="I11" s="204">
        <f t="shared" ref="I11:I15" si="5">F11/C11-1</f>
        <v>-2.0155974972055568E-2</v>
      </c>
      <c r="J11" s="4"/>
      <c r="K11" s="4"/>
    </row>
    <row r="12" spans="1:11" ht="21" customHeight="1">
      <c r="A12" s="216" t="s">
        <v>17</v>
      </c>
      <c r="B12" s="215">
        <v>687014</v>
      </c>
      <c r="C12" s="206">
        <v>689298</v>
      </c>
      <c r="D12" s="206">
        <v>687501</v>
      </c>
      <c r="E12" s="206">
        <v>689842</v>
      </c>
      <c r="F12" s="206">
        <v>688672</v>
      </c>
      <c r="G12" s="207">
        <f t="shared" si="3"/>
        <v>3.4050859562386737E-3</v>
      </c>
      <c r="H12" s="208">
        <f t="shared" si="4"/>
        <v>4.116364440899245E-3</v>
      </c>
      <c r="I12" s="208">
        <f t="shared" si="5"/>
        <v>-9.0817034141976727E-4</v>
      </c>
      <c r="J12" s="4"/>
      <c r="K12" s="4"/>
    </row>
    <row r="13" spans="1:11" ht="21" customHeight="1">
      <c r="A13" s="217" t="s">
        <v>18</v>
      </c>
      <c r="B13" s="215">
        <v>14023</v>
      </c>
      <c r="C13" s="210">
        <v>14420</v>
      </c>
      <c r="D13" s="210">
        <v>12214</v>
      </c>
      <c r="E13" s="210">
        <v>11679</v>
      </c>
      <c r="F13" s="210">
        <v>11946</v>
      </c>
      <c r="G13" s="207">
        <f t="shared" si="3"/>
        <v>-4.3802194203373168E-2</v>
      </c>
      <c r="H13" s="208">
        <f t="shared" si="4"/>
        <v>-0.16715396134921201</v>
      </c>
      <c r="I13" s="208">
        <f t="shared" si="5"/>
        <v>-0.17156726768377251</v>
      </c>
      <c r="J13" s="4"/>
      <c r="K13" s="4"/>
    </row>
    <row r="14" spans="1:11" ht="21" customHeight="1">
      <c r="A14" s="217" t="s">
        <v>19</v>
      </c>
      <c r="B14" s="215">
        <v>69997</v>
      </c>
      <c r="C14" s="210">
        <v>72016</v>
      </c>
      <c r="D14" s="210">
        <v>60930</v>
      </c>
      <c r="E14" s="210">
        <v>58198</v>
      </c>
      <c r="F14" s="210">
        <v>59564</v>
      </c>
      <c r="G14" s="207">
        <f t="shared" si="3"/>
        <v>-4.4838339077630018E-2</v>
      </c>
      <c r="H14" s="208">
        <f t="shared" si="4"/>
        <v>-0.16856436704430189</v>
      </c>
      <c r="I14" s="208">
        <f t="shared" si="5"/>
        <v>-0.17290602088424789</v>
      </c>
      <c r="J14" s="4"/>
      <c r="K14" s="4"/>
    </row>
    <row r="15" spans="1:11" ht="26.25" customHeight="1">
      <c r="A15" s="218" t="s">
        <v>20</v>
      </c>
      <c r="B15" s="219">
        <v>2576</v>
      </c>
      <c r="C15" s="220">
        <v>2596</v>
      </c>
      <c r="D15" s="220">
        <v>2478</v>
      </c>
      <c r="E15" s="220">
        <v>2442</v>
      </c>
      <c r="F15" s="220">
        <v>2460</v>
      </c>
      <c r="G15" s="207">
        <f t="shared" si="3"/>
        <v>-1.4527845036319653E-2</v>
      </c>
      <c r="H15" s="208">
        <f t="shared" si="4"/>
        <v>-5.2018633540372616E-2</v>
      </c>
      <c r="I15" s="208">
        <f t="shared" si="5"/>
        <v>-5.2388289676425281E-2</v>
      </c>
      <c r="J15" s="4"/>
      <c r="K15" s="4"/>
    </row>
    <row r="16" spans="1:11" ht="27.75" customHeight="1">
      <c r="A16" s="706" t="s">
        <v>21</v>
      </c>
      <c r="B16" s="707"/>
      <c r="C16" s="707"/>
      <c r="D16" s="707"/>
      <c r="E16" s="707"/>
      <c r="F16" s="707"/>
      <c r="G16" s="707"/>
      <c r="H16" s="707"/>
      <c r="I16" s="708"/>
      <c r="J16" s="4"/>
      <c r="K16" s="4"/>
    </row>
    <row r="17" spans="1:11" ht="24.75" customHeight="1">
      <c r="A17" s="211" t="s">
        <v>22</v>
      </c>
      <c r="B17" s="202">
        <v>220783</v>
      </c>
      <c r="C17" s="202">
        <v>221035</v>
      </c>
      <c r="D17" s="202">
        <v>215548</v>
      </c>
      <c r="E17" s="202">
        <v>214381</v>
      </c>
      <c r="F17" s="202">
        <v>214965</v>
      </c>
      <c r="G17" s="203">
        <f t="shared" ref="G17:G29" si="6">E17/D17-1</f>
        <v>-5.4141072986063632E-3</v>
      </c>
      <c r="H17" s="204">
        <f t="shared" ref="H17:H29" si="7">E17/B17-1</f>
        <v>-2.8996797760697191E-2</v>
      </c>
      <c r="I17" s="204">
        <f t="shared" ref="I17:I29" si="8">F17/C17-1</f>
        <v>-2.7461714208157129E-2</v>
      </c>
      <c r="J17" s="4"/>
      <c r="K17" s="4"/>
    </row>
    <row r="18" spans="1:11" ht="33" customHeight="1">
      <c r="A18" s="221" t="s">
        <v>23</v>
      </c>
      <c r="B18" s="222">
        <v>178874</v>
      </c>
      <c r="C18" s="222">
        <v>179255</v>
      </c>
      <c r="D18" s="222">
        <v>174462</v>
      </c>
      <c r="E18" s="222">
        <v>173258</v>
      </c>
      <c r="F18" s="222">
        <v>173860</v>
      </c>
      <c r="G18" s="203">
        <f t="shared" si="6"/>
        <v>-6.9012163107152746E-3</v>
      </c>
      <c r="H18" s="204">
        <f t="shared" si="7"/>
        <v>-3.1396401936558682E-2</v>
      </c>
      <c r="I18" s="204">
        <f t="shared" si="8"/>
        <v>-3.0096789489832965E-2</v>
      </c>
      <c r="J18" s="4"/>
      <c r="K18" s="4"/>
    </row>
    <row r="19" spans="1:11" ht="27.75" customHeight="1">
      <c r="A19" s="214" t="s">
        <v>24</v>
      </c>
      <c r="B19" s="215">
        <v>12018</v>
      </c>
      <c r="C19" s="210">
        <v>12030</v>
      </c>
      <c r="D19" s="210">
        <v>11685</v>
      </c>
      <c r="E19" s="210">
        <v>11606</v>
      </c>
      <c r="F19" s="210">
        <v>11646</v>
      </c>
      <c r="G19" s="207">
        <f t="shared" si="6"/>
        <v>-6.7608044501498155E-3</v>
      </c>
      <c r="H19" s="208">
        <f t="shared" si="7"/>
        <v>-3.4281910467631849E-2</v>
      </c>
      <c r="I19" s="208">
        <f t="shared" si="8"/>
        <v>-3.1920199501246915E-2</v>
      </c>
      <c r="J19" s="4"/>
      <c r="K19" s="4"/>
    </row>
    <row r="20" spans="1:11" ht="20.25" customHeight="1">
      <c r="A20" s="214" t="s">
        <v>25</v>
      </c>
      <c r="B20" s="215">
        <v>176745</v>
      </c>
      <c r="C20" s="210">
        <v>177078</v>
      </c>
      <c r="D20" s="210">
        <v>172545</v>
      </c>
      <c r="E20" s="210">
        <v>171415</v>
      </c>
      <c r="F20" s="210">
        <v>171980</v>
      </c>
      <c r="G20" s="207">
        <f t="shared" si="6"/>
        <v>-6.5490161986727635E-3</v>
      </c>
      <c r="H20" s="208">
        <f t="shared" si="7"/>
        <v>-3.0156440069025958E-2</v>
      </c>
      <c r="I20" s="208">
        <f t="shared" si="8"/>
        <v>-2.8789572956550269E-2</v>
      </c>
      <c r="J20" s="4"/>
      <c r="K20" s="4"/>
    </row>
    <row r="21" spans="1:11" ht="28.5" customHeight="1">
      <c r="A21" s="214" t="s">
        <v>26</v>
      </c>
      <c r="B21" s="215">
        <v>161</v>
      </c>
      <c r="C21" s="210">
        <v>167</v>
      </c>
      <c r="D21" s="210">
        <v>141</v>
      </c>
      <c r="E21" s="210">
        <v>127</v>
      </c>
      <c r="F21" s="210">
        <v>134</v>
      </c>
      <c r="G21" s="207">
        <f t="shared" si="6"/>
        <v>-9.9290780141844004E-2</v>
      </c>
      <c r="H21" s="208">
        <f t="shared" si="7"/>
        <v>-0.21118012422360244</v>
      </c>
      <c r="I21" s="208">
        <f t="shared" si="8"/>
        <v>-0.19760479041916168</v>
      </c>
      <c r="J21" s="4"/>
      <c r="K21" s="4"/>
    </row>
    <row r="22" spans="1:11" ht="28.5" customHeight="1">
      <c r="A22" s="214" t="s">
        <v>27</v>
      </c>
      <c r="B22" s="215">
        <v>477</v>
      </c>
      <c r="C22" s="210">
        <v>491</v>
      </c>
      <c r="D22" s="210">
        <v>429</v>
      </c>
      <c r="E22" s="210">
        <v>414</v>
      </c>
      <c r="F22" s="210">
        <v>422</v>
      </c>
      <c r="G22" s="207">
        <f t="shared" si="6"/>
        <v>-3.4965034965035002E-2</v>
      </c>
      <c r="H22" s="208">
        <f t="shared" si="7"/>
        <v>-0.13207547169811318</v>
      </c>
      <c r="I22" s="208">
        <f t="shared" si="8"/>
        <v>-0.14052953156822812</v>
      </c>
      <c r="J22" s="4"/>
      <c r="K22" s="4"/>
    </row>
    <row r="23" spans="1:11" ht="28.5" customHeight="1">
      <c r="A23" s="214" t="s">
        <v>509</v>
      </c>
      <c r="B23" s="215">
        <v>1491</v>
      </c>
      <c r="C23" s="210">
        <v>1520</v>
      </c>
      <c r="D23" s="210">
        <v>1347</v>
      </c>
      <c r="E23" s="210">
        <v>1301</v>
      </c>
      <c r="F23" s="210">
        <v>1324</v>
      </c>
      <c r="G23" s="207">
        <f t="shared" si="6"/>
        <v>-3.4149962880475115E-2</v>
      </c>
      <c r="H23" s="208">
        <f t="shared" si="7"/>
        <v>-0.12743125419181756</v>
      </c>
      <c r="I23" s="208">
        <f t="shared" si="8"/>
        <v>-0.12894736842105259</v>
      </c>
      <c r="J23" s="4"/>
      <c r="K23" s="4"/>
    </row>
    <row r="24" spans="1:11" ht="24" customHeight="1">
      <c r="A24" s="221" t="s">
        <v>29</v>
      </c>
      <c r="B24" s="222">
        <v>41908</v>
      </c>
      <c r="C24" s="202">
        <v>41780</v>
      </c>
      <c r="D24" s="202">
        <v>41086</v>
      </c>
      <c r="E24" s="202">
        <v>41123</v>
      </c>
      <c r="F24" s="202">
        <v>41105</v>
      </c>
      <c r="G24" s="203">
        <f t="shared" si="6"/>
        <v>9.0055006571576612E-4</v>
      </c>
      <c r="H24" s="204">
        <f t="shared" si="7"/>
        <v>-1.8731507110814172E-2</v>
      </c>
      <c r="I24" s="204">
        <f t="shared" si="8"/>
        <v>-1.6156055528961266E-2</v>
      </c>
      <c r="J24" s="4"/>
      <c r="K24" s="4"/>
    </row>
    <row r="25" spans="1:11" ht="21" customHeight="1">
      <c r="A25" s="214" t="s">
        <v>30</v>
      </c>
      <c r="B25" s="215">
        <v>817</v>
      </c>
      <c r="C25" s="210">
        <v>822</v>
      </c>
      <c r="D25" s="210">
        <v>788</v>
      </c>
      <c r="E25" s="210">
        <v>784</v>
      </c>
      <c r="F25" s="210">
        <v>786</v>
      </c>
      <c r="G25" s="207">
        <f t="shared" si="6"/>
        <v>-5.0761421319797106E-3</v>
      </c>
      <c r="H25" s="208">
        <f t="shared" si="7"/>
        <v>-4.0391676866585069E-2</v>
      </c>
      <c r="I25" s="208">
        <f t="shared" si="8"/>
        <v>-4.3795620437956151E-2</v>
      </c>
      <c r="J25" s="4"/>
      <c r="K25" s="4"/>
    </row>
    <row r="26" spans="1:11" ht="21" customHeight="1">
      <c r="A26" s="214" t="s">
        <v>31</v>
      </c>
      <c r="B26" s="215">
        <v>40476</v>
      </c>
      <c r="C26" s="210">
        <v>40339</v>
      </c>
      <c r="D26" s="210">
        <v>39721</v>
      </c>
      <c r="E26" s="210">
        <v>39782</v>
      </c>
      <c r="F26" s="210">
        <v>39752</v>
      </c>
      <c r="G26" s="207">
        <f t="shared" si="6"/>
        <v>1.5357115883285477E-3</v>
      </c>
      <c r="H26" s="208">
        <f t="shared" si="7"/>
        <v>-1.7145963039826073E-2</v>
      </c>
      <c r="I26" s="208">
        <f t="shared" si="8"/>
        <v>-1.4551674558119898E-2</v>
      </c>
      <c r="J26" s="4"/>
      <c r="K26" s="4"/>
    </row>
    <row r="27" spans="1:11" ht="27.75" customHeight="1">
      <c r="A27" s="214" t="s">
        <v>32</v>
      </c>
      <c r="B27" s="215">
        <v>310</v>
      </c>
      <c r="C27" s="210">
        <v>311</v>
      </c>
      <c r="D27" s="210">
        <v>283</v>
      </c>
      <c r="E27" s="210">
        <v>276</v>
      </c>
      <c r="F27" s="210">
        <v>279</v>
      </c>
      <c r="G27" s="207">
        <f t="shared" si="6"/>
        <v>-2.4734982332155431E-2</v>
      </c>
      <c r="H27" s="208">
        <f t="shared" si="7"/>
        <v>-0.10967741935483866</v>
      </c>
      <c r="I27" s="208">
        <f t="shared" si="8"/>
        <v>-0.10289389067524113</v>
      </c>
      <c r="J27" s="4"/>
      <c r="K27" s="4"/>
    </row>
    <row r="28" spans="1:11" ht="27.75" customHeight="1">
      <c r="A28" s="214" t="s">
        <v>33</v>
      </c>
      <c r="B28" s="215">
        <v>782</v>
      </c>
      <c r="C28" s="210">
        <v>788</v>
      </c>
      <c r="D28" s="210">
        <v>751</v>
      </c>
      <c r="E28" s="210">
        <v>738</v>
      </c>
      <c r="F28" s="210">
        <v>745</v>
      </c>
      <c r="G28" s="207">
        <f t="shared" si="6"/>
        <v>-1.7310252996005304E-2</v>
      </c>
      <c r="H28" s="208">
        <f t="shared" si="7"/>
        <v>-5.6265984654731427E-2</v>
      </c>
      <c r="I28" s="208">
        <f t="shared" si="8"/>
        <v>-5.4568527918781751E-2</v>
      </c>
      <c r="J28" s="4"/>
      <c r="K28" s="4"/>
    </row>
    <row r="29" spans="1:11" ht="27.75" customHeight="1">
      <c r="A29" s="223" t="s">
        <v>34</v>
      </c>
      <c r="B29" s="219">
        <v>341</v>
      </c>
      <c r="C29" s="220">
        <v>343</v>
      </c>
      <c r="D29" s="220">
        <v>331</v>
      </c>
      <c r="E29" s="220">
        <v>327</v>
      </c>
      <c r="F29" s="220">
        <v>329</v>
      </c>
      <c r="G29" s="224">
        <f t="shared" si="6"/>
        <v>-1.2084592145015116E-2</v>
      </c>
      <c r="H29" s="225">
        <f t="shared" si="7"/>
        <v>-4.1055718475073277E-2</v>
      </c>
      <c r="I29" s="225">
        <f t="shared" si="8"/>
        <v>-4.081632653061229E-2</v>
      </c>
      <c r="J29" s="4"/>
      <c r="K29" s="4"/>
    </row>
    <row r="30" spans="1:11" ht="14.25" customHeight="1">
      <c r="A30" s="6"/>
      <c r="B30" s="6"/>
      <c r="C30" s="6"/>
      <c r="D30" s="7"/>
      <c r="E30" s="7"/>
      <c r="F30" s="7"/>
      <c r="G30" s="7"/>
      <c r="H30" s="7"/>
      <c r="I30" s="7"/>
    </row>
    <row r="31" spans="1:11">
      <c r="A31" s="702"/>
      <c r="B31" s="702"/>
      <c r="C31" s="702"/>
      <c r="D31" s="702"/>
      <c r="E31" s="702"/>
      <c r="F31" s="702"/>
      <c r="G31" s="702"/>
      <c r="H31" s="702"/>
      <c r="I31" s="702"/>
    </row>
    <row r="32" spans="1:11" ht="16.5" customHeight="1">
      <c r="A32" s="8"/>
      <c r="B32" s="8"/>
      <c r="C32" s="8"/>
      <c r="D32" s="8"/>
      <c r="E32" s="8"/>
      <c r="F32" s="8"/>
      <c r="G32" s="8"/>
      <c r="H32" s="8"/>
      <c r="I32" s="8"/>
    </row>
    <row r="39" spans="7:7">
      <c r="G39" s="507"/>
    </row>
  </sheetData>
  <mergeCells count="15">
    <mergeCell ref="G4:I4"/>
    <mergeCell ref="A31:I31"/>
    <mergeCell ref="A1:I1"/>
    <mergeCell ref="A2:I2"/>
    <mergeCell ref="A3:A5"/>
    <mergeCell ref="B3:C3"/>
    <mergeCell ref="B4:B5"/>
    <mergeCell ref="C4:C5"/>
    <mergeCell ref="D4:D5"/>
    <mergeCell ref="A6:I6"/>
    <mergeCell ref="A10:I10"/>
    <mergeCell ref="A16:I16"/>
    <mergeCell ref="D3:I3"/>
    <mergeCell ref="E4:E5"/>
    <mergeCell ref="F4:F5"/>
  </mergeCells>
  <hyperlinks>
    <hyperlink ref="J2" location="'Spis treści'!A1" display="Powrót do spisu" xr:uid="{3E6F4100-7A9B-4F18-B154-D5560BBDCC74}"/>
  </hyperlinks>
  <printOptions horizontalCentered="1"/>
  <pageMargins left="0.51181102362204722" right="0.51181102362204722" top="0.6692913385826772" bottom="0.55118110236220474" header="0.31496062992125984" footer="0.31496062992125984"/>
  <pageSetup paperSize="9" scale="79" orientation="portrait" r:id="rId1"/>
  <headerFooter differentFirst="1" alignWithMargins="0">
    <oddFooter>&amp;C&amp;"Arial,Normalny"&amp;9&amp;P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3"/>
  <dimension ref="A1:G48"/>
  <sheetViews>
    <sheetView showGridLines="0" view="pageBreakPreview" zoomScale="80" zoomScaleNormal="100" zoomScaleSheetLayoutView="80" workbookViewId="0"/>
  </sheetViews>
  <sheetFormatPr defaultRowHeight="15"/>
  <cols>
    <col min="1" max="1" width="26" customWidth="1"/>
    <col min="2" max="2" width="23" customWidth="1"/>
    <col min="3" max="3" width="24.875" customWidth="1"/>
    <col min="4" max="4" width="12.875" customWidth="1"/>
    <col min="5" max="5" width="12.75" customWidth="1"/>
    <col min="6" max="6" width="9.875" customWidth="1"/>
  </cols>
  <sheetData>
    <row r="1" spans="1:6" ht="25.5" customHeight="1">
      <c r="A1" s="703" t="str">
        <f>'Tab 1 (13)'!A1:I1</f>
        <v>II. FUNDUSZ EMERYTALNO-RENTOWY</v>
      </c>
      <c r="B1" s="703"/>
      <c r="C1" s="703"/>
      <c r="D1" s="703"/>
      <c r="E1" s="703"/>
    </row>
    <row r="2" spans="1:6" ht="32.25" customHeight="1">
      <c r="A2" s="709" t="s">
        <v>595</v>
      </c>
      <c r="B2" s="709"/>
      <c r="C2" s="709"/>
      <c r="D2" s="709"/>
      <c r="E2" s="709"/>
      <c r="F2" s="552" t="s">
        <v>539</v>
      </c>
    </row>
    <row r="3" spans="1:6" ht="43.5" customHeight="1">
      <c r="A3" s="181" t="s">
        <v>13</v>
      </c>
      <c r="B3" s="584" t="s">
        <v>661</v>
      </c>
      <c r="C3" s="584" t="s">
        <v>662</v>
      </c>
    </row>
    <row r="4" spans="1:6" ht="16.5" customHeight="1">
      <c r="A4" s="228" t="s">
        <v>42</v>
      </c>
      <c r="B4" s="229">
        <v>36468</v>
      </c>
      <c r="C4" s="229">
        <v>36992</v>
      </c>
    </row>
    <row r="5" spans="1:6" ht="16.5" customHeight="1">
      <c r="A5" s="177" t="s">
        <v>43</v>
      </c>
      <c r="B5" s="190">
        <v>66510</v>
      </c>
      <c r="C5" s="190">
        <v>56998</v>
      </c>
    </row>
    <row r="6" spans="1:6" ht="16.5" customHeight="1">
      <c r="A6" s="177" t="s">
        <v>44</v>
      </c>
      <c r="B6" s="190">
        <v>124254</v>
      </c>
      <c r="C6" s="190">
        <v>137065</v>
      </c>
    </row>
    <row r="7" spans="1:6" ht="16.5" customHeight="1">
      <c r="A7" s="177" t="s">
        <v>45</v>
      </c>
      <c r="B7" s="190">
        <v>12848</v>
      </c>
      <c r="C7" s="190">
        <v>12535</v>
      </c>
    </row>
    <row r="8" spans="1:6" ht="16.5" customHeight="1">
      <c r="A8" s="177" t="s">
        <v>46</v>
      </c>
      <c r="B8" s="190">
        <v>82597</v>
      </c>
      <c r="C8" s="190">
        <v>84820</v>
      </c>
    </row>
    <row r="9" spans="1:6" ht="16.5" customHeight="1">
      <c r="A9" s="177" t="s">
        <v>47</v>
      </c>
      <c r="B9" s="190">
        <v>85061</v>
      </c>
      <c r="C9" s="190">
        <v>127890</v>
      </c>
    </row>
    <row r="10" spans="1:6" ht="16.5" customHeight="1">
      <c r="A10" s="177" t="s">
        <v>48</v>
      </c>
      <c r="B10" s="190">
        <v>150451</v>
      </c>
      <c r="C10" s="190">
        <v>153317</v>
      </c>
    </row>
    <row r="11" spans="1:6" ht="16.5" customHeight="1">
      <c r="A11" s="177" t="s">
        <v>49</v>
      </c>
      <c r="B11" s="190">
        <v>19333</v>
      </c>
      <c r="C11" s="190">
        <v>23160</v>
      </c>
    </row>
    <row r="12" spans="1:6" ht="16.5" customHeight="1">
      <c r="A12" s="177" t="s">
        <v>50</v>
      </c>
      <c r="B12" s="190">
        <v>55435</v>
      </c>
      <c r="C12" s="190">
        <v>78949</v>
      </c>
    </row>
    <row r="13" spans="1:6" ht="16.5" customHeight="1">
      <c r="A13" s="177" t="s">
        <v>51</v>
      </c>
      <c r="B13" s="190">
        <v>69416</v>
      </c>
      <c r="C13" s="190">
        <v>75418</v>
      </c>
    </row>
    <row r="14" spans="1:6" ht="16.5" customHeight="1">
      <c r="A14" s="177" t="s">
        <v>52</v>
      </c>
      <c r="B14" s="190">
        <v>32139</v>
      </c>
      <c r="C14" s="190">
        <v>35910</v>
      </c>
    </row>
    <row r="15" spans="1:6" ht="16.5" customHeight="1">
      <c r="A15" s="177" t="s">
        <v>53</v>
      </c>
      <c r="B15" s="190">
        <v>27328</v>
      </c>
      <c r="C15" s="190">
        <v>29559</v>
      </c>
    </row>
    <row r="16" spans="1:6" ht="16.5" customHeight="1">
      <c r="A16" s="177" t="s">
        <v>54</v>
      </c>
      <c r="B16" s="190">
        <v>52888</v>
      </c>
      <c r="C16" s="190">
        <v>59630</v>
      </c>
    </row>
    <row r="17" spans="1:5" ht="16.5" customHeight="1">
      <c r="A17" s="177" t="s">
        <v>55</v>
      </c>
      <c r="B17" s="190">
        <v>35664</v>
      </c>
      <c r="C17" s="190">
        <v>37614</v>
      </c>
    </row>
    <row r="18" spans="1:5" ht="16.5" customHeight="1">
      <c r="A18" s="177" t="s">
        <v>56</v>
      </c>
      <c r="B18" s="190">
        <v>104800</v>
      </c>
      <c r="C18" s="190">
        <v>104581</v>
      </c>
    </row>
    <row r="19" spans="1:5" ht="16.5" customHeight="1">
      <c r="A19" s="177" t="s">
        <v>57</v>
      </c>
      <c r="B19" s="190">
        <v>20883</v>
      </c>
      <c r="C19" s="190">
        <v>21251</v>
      </c>
    </row>
    <row r="20" spans="1:5" ht="16.5" customHeight="1">
      <c r="A20" s="177" t="s">
        <v>59</v>
      </c>
      <c r="B20" s="190">
        <v>76</v>
      </c>
      <c r="C20" s="190"/>
    </row>
    <row r="21" spans="1:5" ht="16.5" customHeight="1">
      <c r="A21" s="177" t="s">
        <v>60</v>
      </c>
      <c r="B21" s="190">
        <v>355</v>
      </c>
      <c r="C21" s="190"/>
    </row>
    <row r="22" spans="1:5" ht="16.5" customHeight="1">
      <c r="A22" s="177" t="s">
        <v>61</v>
      </c>
      <c r="B22" s="190">
        <v>36</v>
      </c>
      <c r="C22" s="190"/>
    </row>
    <row r="23" spans="1:5" ht="18.75" customHeight="1">
      <c r="A23" s="226" t="s">
        <v>118</v>
      </c>
      <c r="B23" s="227">
        <v>976542</v>
      </c>
      <c r="C23" s="227">
        <f>SUM(C4:C19)</f>
        <v>1075689</v>
      </c>
    </row>
    <row r="24" spans="1:5" ht="18.75" customHeight="1">
      <c r="A24" s="230"/>
      <c r="B24" s="231"/>
      <c r="C24" s="231"/>
    </row>
    <row r="25" spans="1:5" ht="24" customHeight="1">
      <c r="A25" s="710" t="s">
        <v>514</v>
      </c>
      <c r="B25" s="710"/>
      <c r="C25" s="710"/>
      <c r="D25" s="710"/>
      <c r="E25" s="710"/>
    </row>
    <row r="40" spans="7:7">
      <c r="G40" s="509"/>
    </row>
    <row r="48" spans="7:7" ht="46.5" customHeight="1"/>
  </sheetData>
  <sortState ref="A4:C19">
    <sortCondition ref="A4:A19"/>
  </sortState>
  <mergeCells count="3">
    <mergeCell ref="A1:E1"/>
    <mergeCell ref="A2:E2"/>
    <mergeCell ref="A25:E25"/>
  </mergeCells>
  <hyperlinks>
    <hyperlink ref="F2" location="'Spis treści'!A1" display="Powrót do spisu" xr:uid="{80A587C9-DC68-4F4E-9498-ED7A7A64B88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dimension ref="A1:G50"/>
  <sheetViews>
    <sheetView showGridLines="0" view="pageBreakPreview" zoomScale="80" zoomScaleNormal="100" zoomScaleSheetLayoutView="80" workbookViewId="0"/>
  </sheetViews>
  <sheetFormatPr defaultRowHeight="15"/>
  <cols>
    <col min="1" max="1" width="26" customWidth="1"/>
    <col min="2" max="2" width="19.5" customWidth="1"/>
    <col min="3" max="3" width="19.25" customWidth="1"/>
    <col min="4" max="4" width="21.875" customWidth="1"/>
    <col min="5" max="5" width="11.5" customWidth="1"/>
    <col min="6" max="6" width="10.25" customWidth="1"/>
  </cols>
  <sheetData>
    <row r="1" spans="1:6" ht="29.25" customHeight="1">
      <c r="A1" s="703" t="str">
        <f>'Tab 2 (14) i wykres 1'!A1:E1</f>
        <v>II. FUNDUSZ EMERYTALNO-RENTOWY</v>
      </c>
      <c r="B1" s="703"/>
      <c r="C1" s="703"/>
      <c r="D1" s="703"/>
      <c r="E1" s="703"/>
    </row>
    <row r="2" spans="1:6" ht="48.75" customHeight="1">
      <c r="A2" s="690" t="s">
        <v>571</v>
      </c>
      <c r="B2" s="690"/>
      <c r="C2" s="690"/>
      <c r="F2" s="552" t="s">
        <v>539</v>
      </c>
    </row>
    <row r="3" spans="1:6" ht="36.75" customHeight="1">
      <c r="A3" s="712" t="s">
        <v>13</v>
      </c>
      <c r="B3" s="181" t="s">
        <v>493</v>
      </c>
      <c r="C3" s="181" t="s">
        <v>334</v>
      </c>
    </row>
    <row r="4" spans="1:6" ht="21" customHeight="1">
      <c r="A4" s="713"/>
      <c r="B4" s="715" t="s">
        <v>332</v>
      </c>
      <c r="C4" s="716"/>
    </row>
    <row r="5" spans="1:6" ht="20.25" customHeight="1">
      <c r="A5" s="714"/>
      <c r="B5" s="693" t="str">
        <f>'Tab 6 i 7'!B5:G5</f>
        <v>II KWARTAŁ 2023 R.</v>
      </c>
      <c r="C5" s="695"/>
    </row>
    <row r="6" spans="1:6" ht="16.5" customHeight="1">
      <c r="A6" s="228" t="s">
        <v>42</v>
      </c>
      <c r="B6" s="457">
        <v>1802.47</v>
      </c>
      <c r="C6" s="457">
        <v>1968.47</v>
      </c>
    </row>
    <row r="7" spans="1:6" ht="16.5" customHeight="1">
      <c r="A7" s="177" t="s">
        <v>43</v>
      </c>
      <c r="B7" s="191">
        <v>1863.3</v>
      </c>
      <c r="C7" s="191">
        <v>1937.25</v>
      </c>
    </row>
    <row r="8" spans="1:6" ht="16.5" customHeight="1">
      <c r="A8" s="177" t="s">
        <v>44</v>
      </c>
      <c r="B8" s="191">
        <v>1817.01</v>
      </c>
      <c r="C8" s="191">
        <v>1912.99</v>
      </c>
    </row>
    <row r="9" spans="1:6" ht="16.5" customHeight="1">
      <c r="A9" s="177" t="s">
        <v>45</v>
      </c>
      <c r="B9" s="191">
        <v>1748.28</v>
      </c>
      <c r="C9" s="191">
        <v>2028.75</v>
      </c>
    </row>
    <row r="10" spans="1:6" ht="16.5" customHeight="1">
      <c r="A10" s="177" t="s">
        <v>46</v>
      </c>
      <c r="B10" s="191">
        <v>1839.47</v>
      </c>
      <c r="C10" s="191">
        <v>1916.92</v>
      </c>
    </row>
    <row r="11" spans="1:6" ht="16.5" customHeight="1">
      <c r="A11" s="177" t="s">
        <v>47</v>
      </c>
      <c r="B11" s="191">
        <v>1777.35</v>
      </c>
      <c r="C11" s="191">
        <v>1858.25</v>
      </c>
    </row>
    <row r="12" spans="1:6" ht="16.5" customHeight="1">
      <c r="A12" s="177" t="s">
        <v>48</v>
      </c>
      <c r="B12" s="191">
        <v>1833.63</v>
      </c>
      <c r="C12" s="191">
        <v>1894</v>
      </c>
    </row>
    <row r="13" spans="1:6" ht="16.5" customHeight="1">
      <c r="A13" s="177" t="s">
        <v>49</v>
      </c>
      <c r="B13" s="191">
        <v>1844.62</v>
      </c>
      <c r="C13" s="191">
        <v>1955.32</v>
      </c>
    </row>
    <row r="14" spans="1:6" ht="16.5" customHeight="1">
      <c r="A14" s="177" t="s">
        <v>50</v>
      </c>
      <c r="B14" s="191">
        <v>1802.42</v>
      </c>
      <c r="C14" s="191">
        <v>1889.27</v>
      </c>
    </row>
    <row r="15" spans="1:6" ht="16.5" customHeight="1">
      <c r="A15" s="177" t="s">
        <v>51</v>
      </c>
      <c r="B15" s="191">
        <v>1843.78</v>
      </c>
      <c r="C15" s="191">
        <v>1903.43</v>
      </c>
    </row>
    <row r="16" spans="1:6" ht="16.5" customHeight="1">
      <c r="A16" s="177" t="s">
        <v>52</v>
      </c>
      <c r="B16" s="191">
        <v>1832.89</v>
      </c>
      <c r="C16" s="191">
        <v>1937.5</v>
      </c>
    </row>
    <row r="17" spans="1:5" ht="16.5" customHeight="1">
      <c r="A17" s="177" t="s">
        <v>53</v>
      </c>
      <c r="B17" s="191">
        <v>1747.55</v>
      </c>
      <c r="C17" s="191">
        <v>2037.3</v>
      </c>
    </row>
    <row r="18" spans="1:5" ht="16.5" customHeight="1">
      <c r="A18" s="177" t="s">
        <v>54</v>
      </c>
      <c r="B18" s="191">
        <v>1814.34</v>
      </c>
      <c r="C18" s="191">
        <v>1895.23</v>
      </c>
    </row>
    <row r="19" spans="1:5" ht="16.5" customHeight="1">
      <c r="A19" s="177" t="s">
        <v>55</v>
      </c>
      <c r="B19" s="191">
        <v>1848.13</v>
      </c>
      <c r="C19" s="191">
        <v>1945.1</v>
      </c>
    </row>
    <row r="20" spans="1:5" ht="16.5" customHeight="1">
      <c r="A20" s="177" t="s">
        <v>56</v>
      </c>
      <c r="B20" s="191">
        <v>1787.14</v>
      </c>
      <c r="C20" s="191">
        <v>1873.73</v>
      </c>
    </row>
    <row r="21" spans="1:5" ht="16.5" customHeight="1">
      <c r="A21" s="177" t="s">
        <v>57</v>
      </c>
      <c r="B21" s="191">
        <v>1837.87</v>
      </c>
      <c r="C21" s="191">
        <v>1981.96</v>
      </c>
    </row>
    <row r="22" spans="1:5" ht="16.5" customHeight="1">
      <c r="A22" s="177" t="s">
        <v>59</v>
      </c>
      <c r="B22" s="191">
        <v>980.13</v>
      </c>
      <c r="C22" s="191">
        <v>980.13</v>
      </c>
    </row>
    <row r="23" spans="1:5" ht="16.5" customHeight="1">
      <c r="A23" s="177" t="s">
        <v>60</v>
      </c>
      <c r="B23" s="191">
        <v>780.96</v>
      </c>
      <c r="C23" s="191">
        <v>780.96</v>
      </c>
    </row>
    <row r="24" spans="1:5" ht="16.5" customHeight="1">
      <c r="A24" s="180" t="s">
        <v>61</v>
      </c>
      <c r="B24" s="200">
        <v>734.74</v>
      </c>
      <c r="C24" s="200">
        <v>734.74</v>
      </c>
    </row>
    <row r="26" spans="1:5" ht="6.75" customHeight="1"/>
    <row r="27" spans="1:5" ht="36" customHeight="1">
      <c r="A27" s="711" t="s">
        <v>518</v>
      </c>
      <c r="B27" s="711"/>
      <c r="C27" s="711"/>
      <c r="D27" s="711"/>
      <c r="E27" s="711"/>
    </row>
    <row r="40" spans="7:7">
      <c r="G40" s="509"/>
    </row>
    <row r="50" ht="27.75" customHeight="1"/>
  </sheetData>
  <sortState ref="A6:C21">
    <sortCondition ref="A6:A21"/>
  </sortState>
  <mergeCells count="6">
    <mergeCell ref="A27:E27"/>
    <mergeCell ref="A2:C2"/>
    <mergeCell ref="A1:E1"/>
    <mergeCell ref="B5:C5"/>
    <mergeCell ref="A3:A5"/>
    <mergeCell ref="B4:C4"/>
  </mergeCells>
  <hyperlinks>
    <hyperlink ref="F2" location="'Spis treści'!A1" display="Powrót do spisu" xr:uid="{490EEF47-3462-4D23-9758-7F069F825E7C}"/>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dimension ref="A1:L40"/>
  <sheetViews>
    <sheetView showGridLines="0" view="pageBreakPreview" zoomScale="90" zoomScaleNormal="100" zoomScaleSheetLayoutView="90" workbookViewId="0"/>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9.75" style="1" customWidth="1"/>
    <col min="10" max="10" width="9" style="1"/>
    <col min="11" max="11" width="10.25" style="1" customWidth="1"/>
    <col min="1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12" ht="23.25" customHeight="1">
      <c r="A1" s="703" t="str">
        <f>'Tab 3 (15) i wykres 2'!A1:E1</f>
        <v>II. FUNDUSZ EMERYTALNO-RENTOWY</v>
      </c>
      <c r="B1" s="703"/>
      <c r="C1" s="703"/>
      <c r="D1" s="703"/>
      <c r="E1" s="703"/>
      <c r="F1" s="703"/>
      <c r="G1" s="726"/>
      <c r="H1" s="726"/>
    </row>
    <row r="2" spans="1:12" ht="15">
      <c r="A2" s="9"/>
      <c r="B2" s="9"/>
      <c r="C2" s="9"/>
      <c r="D2" s="9"/>
      <c r="E2" s="9"/>
      <c r="F2" s="9"/>
      <c r="G2" s="9"/>
      <c r="H2" s="10"/>
    </row>
    <row r="3" spans="1:12" ht="36" customHeight="1">
      <c r="A3" s="704" t="s">
        <v>572</v>
      </c>
      <c r="B3" s="704"/>
      <c r="C3" s="704"/>
      <c r="D3" s="704"/>
      <c r="E3" s="704"/>
      <c r="F3" s="704"/>
      <c r="G3" s="704"/>
      <c r="H3" s="704"/>
      <c r="I3" s="552" t="s">
        <v>539</v>
      </c>
    </row>
    <row r="4" spans="1:12" ht="18" customHeight="1">
      <c r="A4" s="719" t="s">
        <v>13</v>
      </c>
      <c r="B4" s="719" t="s">
        <v>118</v>
      </c>
      <c r="C4" s="728" t="s">
        <v>35</v>
      </c>
      <c r="D4" s="729"/>
      <c r="E4" s="729"/>
      <c r="F4" s="729"/>
      <c r="G4" s="729"/>
      <c r="H4" s="730"/>
    </row>
    <row r="5" spans="1:12">
      <c r="A5" s="727"/>
      <c r="B5" s="727"/>
      <c r="C5" s="719" t="s">
        <v>431</v>
      </c>
      <c r="D5" s="719" t="s">
        <v>36</v>
      </c>
      <c r="E5" s="731" t="s">
        <v>35</v>
      </c>
      <c r="F5" s="732"/>
      <c r="G5" s="732"/>
      <c r="H5" s="733"/>
    </row>
    <row r="6" spans="1:12" ht="29.25" customHeight="1">
      <c r="A6" s="727"/>
      <c r="B6" s="727"/>
      <c r="C6" s="727"/>
      <c r="D6" s="727"/>
      <c r="E6" s="734" t="s">
        <v>37</v>
      </c>
      <c r="F6" s="735"/>
      <c r="G6" s="717" t="s">
        <v>38</v>
      </c>
      <c r="H6" s="717"/>
    </row>
    <row r="7" spans="1:12">
      <c r="A7" s="727"/>
      <c r="B7" s="727"/>
      <c r="C7" s="727"/>
      <c r="D7" s="727"/>
      <c r="E7" s="717" t="s">
        <v>39</v>
      </c>
      <c r="F7" s="718" t="s">
        <v>40</v>
      </c>
      <c r="G7" s="719" t="s">
        <v>41</v>
      </c>
      <c r="H7" s="718" t="s">
        <v>40</v>
      </c>
    </row>
    <row r="8" spans="1:12" ht="26.25" customHeight="1">
      <c r="A8" s="727"/>
      <c r="B8" s="720"/>
      <c r="C8" s="720"/>
      <c r="D8" s="720"/>
      <c r="E8" s="717"/>
      <c r="F8" s="718"/>
      <c r="G8" s="720"/>
      <c r="H8" s="718"/>
    </row>
    <row r="9" spans="1:12" ht="18" customHeight="1">
      <c r="A9" s="720"/>
      <c r="B9" s="723" t="s">
        <v>672</v>
      </c>
      <c r="C9" s="724"/>
      <c r="D9" s="724"/>
      <c r="E9" s="724"/>
      <c r="F9" s="724"/>
      <c r="G9" s="724"/>
      <c r="H9" s="725"/>
    </row>
    <row r="10" spans="1:12" s="5" customFormat="1" ht="21.75" customHeight="1">
      <c r="A10" s="232" t="s">
        <v>430</v>
      </c>
      <c r="B10" s="233">
        <v>977606</v>
      </c>
      <c r="C10" s="234">
        <v>762642</v>
      </c>
      <c r="D10" s="235">
        <v>214965</v>
      </c>
      <c r="E10" s="236">
        <v>173860</v>
      </c>
      <c r="F10" s="236">
        <v>11646</v>
      </c>
      <c r="G10" s="236">
        <v>41105</v>
      </c>
      <c r="H10" s="237">
        <v>786</v>
      </c>
      <c r="I10" s="11"/>
      <c r="J10" s="11"/>
    </row>
    <row r="11" spans="1:12" ht="21" customHeight="1">
      <c r="A11" s="238" t="s">
        <v>42</v>
      </c>
      <c r="B11" s="239">
        <v>36524</v>
      </c>
      <c r="C11" s="240">
        <v>28856</v>
      </c>
      <c r="D11" s="241">
        <v>7669</v>
      </c>
      <c r="E11" s="242">
        <v>6191</v>
      </c>
      <c r="F11" s="242">
        <v>452</v>
      </c>
      <c r="G11" s="242">
        <v>1478</v>
      </c>
      <c r="H11" s="243">
        <v>22</v>
      </c>
      <c r="I11" s="12"/>
      <c r="J11" s="11"/>
      <c r="K11" s="12"/>
      <c r="L11" s="12"/>
    </row>
    <row r="12" spans="1:12" ht="21" customHeight="1">
      <c r="A12" s="238" t="s">
        <v>43</v>
      </c>
      <c r="B12" s="239">
        <v>66543</v>
      </c>
      <c r="C12" s="240">
        <v>51788</v>
      </c>
      <c r="D12" s="241">
        <v>14754</v>
      </c>
      <c r="E12" s="242">
        <v>12382</v>
      </c>
      <c r="F12" s="242">
        <v>992</v>
      </c>
      <c r="G12" s="242">
        <v>2373</v>
      </c>
      <c r="H12" s="243">
        <v>57</v>
      </c>
      <c r="I12" s="12"/>
      <c r="J12" s="11"/>
      <c r="K12" s="12"/>
      <c r="L12" s="12"/>
    </row>
    <row r="13" spans="1:12" ht="21" customHeight="1">
      <c r="A13" s="238" t="s">
        <v>44</v>
      </c>
      <c r="B13" s="239">
        <v>124431</v>
      </c>
      <c r="C13" s="240">
        <v>97019</v>
      </c>
      <c r="D13" s="241">
        <v>27412</v>
      </c>
      <c r="E13" s="242">
        <v>22368</v>
      </c>
      <c r="F13" s="242">
        <v>1447</v>
      </c>
      <c r="G13" s="242">
        <v>5044</v>
      </c>
      <c r="H13" s="243">
        <v>111</v>
      </c>
      <c r="I13" s="12"/>
      <c r="J13" s="11"/>
      <c r="K13" s="12"/>
      <c r="L13" s="12"/>
    </row>
    <row r="14" spans="1:12" ht="21" customHeight="1">
      <c r="A14" s="238" t="s">
        <v>45</v>
      </c>
      <c r="B14" s="239">
        <v>12890</v>
      </c>
      <c r="C14" s="240">
        <v>9558</v>
      </c>
      <c r="D14" s="241">
        <v>3332</v>
      </c>
      <c r="E14" s="242">
        <v>2787</v>
      </c>
      <c r="F14" s="242">
        <v>178</v>
      </c>
      <c r="G14" s="242">
        <v>545</v>
      </c>
      <c r="H14" s="243">
        <v>9</v>
      </c>
      <c r="I14" s="12"/>
      <c r="J14" s="11"/>
      <c r="K14" s="12"/>
      <c r="L14" s="12"/>
    </row>
    <row r="15" spans="1:12" ht="21" customHeight="1">
      <c r="A15" s="238" t="s">
        <v>46</v>
      </c>
      <c r="B15" s="239">
        <v>82741</v>
      </c>
      <c r="C15" s="240">
        <v>69397</v>
      </c>
      <c r="D15" s="241">
        <v>13344</v>
      </c>
      <c r="E15" s="242">
        <v>10316</v>
      </c>
      <c r="F15" s="242">
        <v>888</v>
      </c>
      <c r="G15" s="242">
        <v>3028</v>
      </c>
      <c r="H15" s="243">
        <v>43</v>
      </c>
      <c r="I15" s="12"/>
      <c r="J15" s="11"/>
      <c r="K15" s="12"/>
      <c r="L15" s="12"/>
    </row>
    <row r="16" spans="1:12" ht="21" customHeight="1">
      <c r="A16" s="238" t="s">
        <v>47</v>
      </c>
      <c r="B16" s="239">
        <v>85024</v>
      </c>
      <c r="C16" s="240">
        <v>57561</v>
      </c>
      <c r="D16" s="241">
        <v>27464</v>
      </c>
      <c r="E16" s="242">
        <v>23680</v>
      </c>
      <c r="F16" s="242">
        <v>1130</v>
      </c>
      <c r="G16" s="242">
        <v>3784</v>
      </c>
      <c r="H16" s="243">
        <v>65</v>
      </c>
      <c r="I16" s="12"/>
      <c r="J16" s="11"/>
      <c r="K16" s="12"/>
      <c r="L16" s="12"/>
    </row>
    <row r="17" spans="1:12" ht="21" customHeight="1">
      <c r="A17" s="238" t="s">
        <v>48</v>
      </c>
      <c r="B17" s="239">
        <v>150618</v>
      </c>
      <c r="C17" s="244">
        <v>122157</v>
      </c>
      <c r="D17" s="245">
        <v>28462</v>
      </c>
      <c r="E17" s="246">
        <v>21636</v>
      </c>
      <c r="F17" s="246">
        <v>1570</v>
      </c>
      <c r="G17" s="246">
        <v>6826</v>
      </c>
      <c r="H17" s="247">
        <v>111</v>
      </c>
      <c r="I17" s="12"/>
      <c r="J17" s="11"/>
      <c r="K17" s="12"/>
      <c r="L17" s="12"/>
    </row>
    <row r="18" spans="1:12" ht="21" customHeight="1">
      <c r="A18" s="238" t="s">
        <v>49</v>
      </c>
      <c r="B18" s="239">
        <v>19388</v>
      </c>
      <c r="C18" s="240">
        <v>16661</v>
      </c>
      <c r="D18" s="241">
        <v>2727</v>
      </c>
      <c r="E18" s="242">
        <v>2045</v>
      </c>
      <c r="F18" s="242">
        <v>155</v>
      </c>
      <c r="G18" s="242">
        <v>682</v>
      </c>
      <c r="H18" s="243">
        <v>15</v>
      </c>
      <c r="I18" s="12"/>
      <c r="J18" s="11"/>
      <c r="K18" s="12"/>
      <c r="L18" s="12"/>
    </row>
    <row r="19" spans="1:12" ht="21" customHeight="1">
      <c r="A19" s="238" t="s">
        <v>50</v>
      </c>
      <c r="B19" s="239">
        <v>55565</v>
      </c>
      <c r="C19" s="240">
        <v>41611</v>
      </c>
      <c r="D19" s="241">
        <v>13954</v>
      </c>
      <c r="E19" s="242">
        <v>11667</v>
      </c>
      <c r="F19" s="242">
        <v>601</v>
      </c>
      <c r="G19" s="242">
        <v>2287</v>
      </c>
      <c r="H19" s="243">
        <v>28</v>
      </c>
      <c r="I19" s="12"/>
      <c r="J19" s="11"/>
      <c r="K19" s="12"/>
      <c r="L19" s="12"/>
    </row>
    <row r="20" spans="1:12" ht="21" customHeight="1">
      <c r="A20" s="238" t="s">
        <v>51</v>
      </c>
      <c r="B20" s="239">
        <v>69477</v>
      </c>
      <c r="C20" s="240">
        <v>55597</v>
      </c>
      <c r="D20" s="241">
        <v>13880</v>
      </c>
      <c r="E20" s="242">
        <v>10979</v>
      </c>
      <c r="F20" s="242">
        <v>768</v>
      </c>
      <c r="G20" s="242">
        <v>2901</v>
      </c>
      <c r="H20" s="243">
        <v>65</v>
      </c>
      <c r="I20" s="12"/>
      <c r="J20" s="11"/>
      <c r="K20" s="12"/>
      <c r="L20" s="12"/>
    </row>
    <row r="21" spans="1:12" ht="21" customHeight="1">
      <c r="A21" s="238" t="s">
        <v>52</v>
      </c>
      <c r="B21" s="239">
        <v>32154</v>
      </c>
      <c r="C21" s="240">
        <v>23976</v>
      </c>
      <c r="D21" s="241">
        <v>8179</v>
      </c>
      <c r="E21" s="242">
        <v>6658</v>
      </c>
      <c r="F21" s="242">
        <v>433</v>
      </c>
      <c r="G21" s="242">
        <v>1521</v>
      </c>
      <c r="H21" s="243">
        <v>29</v>
      </c>
      <c r="I21" s="12"/>
      <c r="J21" s="11"/>
      <c r="K21" s="12"/>
      <c r="L21" s="12"/>
    </row>
    <row r="22" spans="1:12" ht="21" customHeight="1">
      <c r="A22" s="238" t="s">
        <v>53</v>
      </c>
      <c r="B22" s="239">
        <v>27395</v>
      </c>
      <c r="C22" s="240">
        <v>21902</v>
      </c>
      <c r="D22" s="241">
        <v>5493</v>
      </c>
      <c r="E22" s="242">
        <v>4494</v>
      </c>
      <c r="F22" s="242">
        <v>322</v>
      </c>
      <c r="G22" s="242">
        <v>999</v>
      </c>
      <c r="H22" s="243">
        <v>21</v>
      </c>
      <c r="I22" s="12"/>
      <c r="J22" s="11"/>
      <c r="K22" s="12"/>
      <c r="L22" s="12"/>
    </row>
    <row r="23" spans="1:12" ht="21" customHeight="1">
      <c r="A23" s="238" t="s">
        <v>54</v>
      </c>
      <c r="B23" s="239">
        <v>52985</v>
      </c>
      <c r="C23" s="240">
        <v>42079</v>
      </c>
      <c r="D23" s="241">
        <v>10906</v>
      </c>
      <c r="E23" s="242">
        <v>8578</v>
      </c>
      <c r="F23" s="242">
        <v>606</v>
      </c>
      <c r="G23" s="242">
        <v>2328</v>
      </c>
      <c r="H23" s="243">
        <v>51</v>
      </c>
      <c r="I23" s="12"/>
      <c r="J23" s="11"/>
      <c r="K23" s="12"/>
      <c r="L23" s="12"/>
    </row>
    <row r="24" spans="1:12" ht="21" customHeight="1">
      <c r="A24" s="238" t="s">
        <v>55</v>
      </c>
      <c r="B24" s="239">
        <v>35700</v>
      </c>
      <c r="C24" s="240">
        <v>27189</v>
      </c>
      <c r="D24" s="241">
        <v>8511</v>
      </c>
      <c r="E24" s="242">
        <v>6671</v>
      </c>
      <c r="F24" s="242">
        <v>497</v>
      </c>
      <c r="G24" s="242">
        <v>1840</v>
      </c>
      <c r="H24" s="243">
        <v>39</v>
      </c>
      <c r="I24" s="12"/>
      <c r="J24" s="11"/>
      <c r="K24" s="12"/>
      <c r="L24" s="12"/>
    </row>
    <row r="25" spans="1:12" ht="21" customHeight="1">
      <c r="A25" s="238" t="s">
        <v>56</v>
      </c>
      <c r="B25" s="239">
        <v>104767</v>
      </c>
      <c r="C25" s="240">
        <v>80359</v>
      </c>
      <c r="D25" s="241">
        <v>24408</v>
      </c>
      <c r="E25" s="242">
        <v>19775</v>
      </c>
      <c r="F25" s="242">
        <v>1348</v>
      </c>
      <c r="G25" s="242">
        <v>4633</v>
      </c>
      <c r="H25" s="243">
        <v>103</v>
      </c>
      <c r="I25" s="12"/>
      <c r="J25" s="11"/>
      <c r="K25" s="12"/>
      <c r="L25" s="12"/>
    </row>
    <row r="26" spans="1:12" ht="21" customHeight="1">
      <c r="A26" s="248" t="s">
        <v>57</v>
      </c>
      <c r="B26" s="239">
        <v>20928</v>
      </c>
      <c r="C26" s="240">
        <v>16456</v>
      </c>
      <c r="D26" s="241">
        <v>4472</v>
      </c>
      <c r="E26" s="249">
        <v>3635</v>
      </c>
      <c r="F26" s="249">
        <v>258</v>
      </c>
      <c r="G26" s="249">
        <v>837</v>
      </c>
      <c r="H26" s="240">
        <v>18</v>
      </c>
      <c r="I26" s="12"/>
      <c r="J26" s="11"/>
      <c r="K26" s="12"/>
      <c r="L26" s="12"/>
    </row>
    <row r="27" spans="1:12" s="13" customFormat="1" ht="43.5" customHeight="1">
      <c r="A27" s="504" t="s">
        <v>58</v>
      </c>
      <c r="B27" s="250">
        <f>C27</f>
        <v>477</v>
      </c>
      <c r="C27" s="250">
        <v>477</v>
      </c>
      <c r="D27" s="251">
        <v>0</v>
      </c>
      <c r="E27" s="251">
        <v>0</v>
      </c>
      <c r="F27" s="251">
        <v>0</v>
      </c>
      <c r="G27" s="251">
        <v>0</v>
      </c>
      <c r="H27" s="252">
        <v>0</v>
      </c>
    </row>
    <row r="28" spans="1:12" s="13" customFormat="1" ht="15" customHeight="1">
      <c r="A28" s="253" t="s">
        <v>59</v>
      </c>
      <c r="B28" s="254">
        <f>C28</f>
        <v>77</v>
      </c>
      <c r="C28" s="254">
        <v>77</v>
      </c>
      <c r="D28" s="255">
        <v>0</v>
      </c>
      <c r="E28" s="255">
        <v>0</v>
      </c>
      <c r="F28" s="255">
        <v>0</v>
      </c>
      <c r="G28" s="255">
        <v>0</v>
      </c>
      <c r="H28" s="256">
        <v>0</v>
      </c>
    </row>
    <row r="29" spans="1:12" s="13" customFormat="1" ht="15" customHeight="1">
      <c r="A29" s="253" t="s">
        <v>60</v>
      </c>
      <c r="B29" s="254">
        <f t="shared" ref="B29:B30" si="0">C29</f>
        <v>363</v>
      </c>
      <c r="C29" s="254">
        <v>363</v>
      </c>
      <c r="D29" s="255">
        <v>0</v>
      </c>
      <c r="E29" s="255">
        <v>0</v>
      </c>
      <c r="F29" s="255">
        <v>0</v>
      </c>
      <c r="G29" s="255">
        <v>0</v>
      </c>
      <c r="H29" s="256">
        <v>0</v>
      </c>
    </row>
    <row r="30" spans="1:12" s="13" customFormat="1" ht="15" customHeight="1">
      <c r="A30" s="257" t="s">
        <v>61</v>
      </c>
      <c r="B30" s="258">
        <f t="shared" si="0"/>
        <v>37</v>
      </c>
      <c r="C30" s="258">
        <v>37</v>
      </c>
      <c r="D30" s="259">
        <v>0</v>
      </c>
      <c r="E30" s="259">
        <v>0</v>
      </c>
      <c r="F30" s="259">
        <v>0</v>
      </c>
      <c r="G30" s="259">
        <v>0</v>
      </c>
      <c r="H30" s="260">
        <v>0</v>
      </c>
    </row>
    <row r="31" spans="1:12" ht="27" customHeight="1">
      <c r="A31" s="721"/>
      <c r="B31" s="721"/>
      <c r="C31" s="721"/>
      <c r="D31" s="721"/>
      <c r="E31" s="721"/>
      <c r="F31" s="721"/>
      <c r="G31" s="721"/>
      <c r="H31" s="722"/>
    </row>
    <row r="32" spans="1:12">
      <c r="A32" s="702"/>
      <c r="B32" s="702"/>
      <c r="C32" s="702"/>
      <c r="D32" s="702"/>
      <c r="E32" s="702"/>
      <c r="F32" s="702"/>
      <c r="G32" s="702"/>
      <c r="H32" s="702"/>
    </row>
    <row r="33" spans="1:7">
      <c r="A33" s="8"/>
      <c r="B33" s="12"/>
      <c r="C33" s="12"/>
      <c r="D33" s="12"/>
      <c r="E33" s="12"/>
    </row>
    <row r="34" spans="1:7">
      <c r="B34" s="14"/>
      <c r="C34" s="14"/>
      <c r="D34" s="14"/>
      <c r="E34" s="14"/>
    </row>
    <row r="40" spans="1:7">
      <c r="G40" s="507"/>
    </row>
  </sheetData>
  <mergeCells count="17">
    <mergeCell ref="A1:H1"/>
    <mergeCell ref="A3:H3"/>
    <mergeCell ref="B4:B8"/>
    <mergeCell ref="C4:H4"/>
    <mergeCell ref="C5:C8"/>
    <mergeCell ref="D5:D8"/>
    <mergeCell ref="E5:H5"/>
    <mergeCell ref="E6:F6"/>
    <mergeCell ref="G6:H6"/>
    <mergeCell ref="A4:A9"/>
    <mergeCell ref="A32:H32"/>
    <mergeCell ref="E7:E8"/>
    <mergeCell ref="F7:F8"/>
    <mergeCell ref="G7:G8"/>
    <mergeCell ref="H7:H8"/>
    <mergeCell ref="A31:H31"/>
    <mergeCell ref="B9:H9"/>
  </mergeCells>
  <hyperlinks>
    <hyperlink ref="I3" location="'Spis treści'!A1" display="Powrót do spisu" xr:uid="{80965459-A224-4392-9B5A-6A6D2000185A}"/>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dimension ref="A1:O39"/>
  <sheetViews>
    <sheetView showGridLines="0" view="pageBreakPreview" zoomScale="90" zoomScaleNormal="100" zoomScaleSheetLayoutView="90" workbookViewId="0"/>
  </sheetViews>
  <sheetFormatPr defaultRowHeight="12.75"/>
  <cols>
    <col min="1" max="1" width="32.5" style="1" customWidth="1"/>
    <col min="2" max="2" width="12.5" style="1" customWidth="1"/>
    <col min="3" max="3" width="12.625" style="1" customWidth="1"/>
    <col min="4" max="4" width="12.75" style="20" customWidth="1"/>
    <col min="5" max="5" width="12.625" style="20" customWidth="1"/>
    <col min="6" max="6" width="12.5" style="20" customWidth="1"/>
    <col min="7" max="9" width="7.625" style="1" customWidth="1"/>
    <col min="10" max="10" width="10.75" style="1" customWidth="1"/>
    <col min="11" max="11" width="9" style="1"/>
    <col min="12" max="12" width="12.625" style="1" bestFit="1" customWidth="1"/>
    <col min="13" max="13" width="9" style="1"/>
    <col min="14" max="14" width="16.875" style="1" customWidth="1"/>
    <col min="15" max="255" width="9" style="1"/>
    <col min="256" max="256" width="25.375" style="1" customWidth="1"/>
    <col min="257" max="257" width="11.375" style="1" customWidth="1"/>
    <col min="258" max="258" width="12.875" style="1" customWidth="1"/>
    <col min="259" max="259" width="12.625" style="1" customWidth="1"/>
    <col min="260" max="260" width="12.375" style="1" customWidth="1"/>
    <col min="261" max="261" width="11.875" style="1" customWidth="1"/>
    <col min="262" max="262" width="0" style="1" hidden="1" customWidth="1"/>
    <col min="263" max="263" width="9" style="1" customWidth="1"/>
    <col min="264" max="264" width="12.25" style="1" customWidth="1"/>
    <col min="265" max="265" width="10.25" style="1" bestFit="1" customWidth="1"/>
    <col min="266" max="266" width="10.625" style="1" customWidth="1"/>
    <col min="267" max="511" width="9" style="1"/>
    <col min="512" max="512" width="25.375" style="1" customWidth="1"/>
    <col min="513" max="513" width="11.375" style="1" customWidth="1"/>
    <col min="514" max="514" width="12.875" style="1" customWidth="1"/>
    <col min="515" max="515" width="12.625" style="1" customWidth="1"/>
    <col min="516" max="516" width="12.375" style="1" customWidth="1"/>
    <col min="517" max="517" width="11.875" style="1" customWidth="1"/>
    <col min="518" max="518" width="0" style="1" hidden="1" customWidth="1"/>
    <col min="519" max="519" width="9" style="1" customWidth="1"/>
    <col min="520" max="520" width="12.25" style="1" customWidth="1"/>
    <col min="521" max="521" width="10.25" style="1" bestFit="1" customWidth="1"/>
    <col min="522" max="522" width="10.625" style="1" customWidth="1"/>
    <col min="523" max="767" width="9" style="1"/>
    <col min="768" max="768" width="25.375" style="1" customWidth="1"/>
    <col min="769" max="769" width="11.375" style="1" customWidth="1"/>
    <col min="770" max="770" width="12.875" style="1" customWidth="1"/>
    <col min="771" max="771" width="12.625" style="1" customWidth="1"/>
    <col min="772" max="772" width="12.375" style="1" customWidth="1"/>
    <col min="773" max="773" width="11.875" style="1" customWidth="1"/>
    <col min="774" max="774" width="0" style="1" hidden="1" customWidth="1"/>
    <col min="775" max="775" width="9" style="1" customWidth="1"/>
    <col min="776" max="776" width="12.25" style="1" customWidth="1"/>
    <col min="777" max="777" width="10.25" style="1" bestFit="1" customWidth="1"/>
    <col min="778" max="778" width="10.625" style="1" customWidth="1"/>
    <col min="779" max="1023" width="9" style="1"/>
    <col min="1024" max="1024" width="25.375" style="1" customWidth="1"/>
    <col min="1025" max="1025" width="11.375" style="1" customWidth="1"/>
    <col min="1026" max="1026" width="12.875" style="1" customWidth="1"/>
    <col min="1027" max="1027" width="12.625" style="1" customWidth="1"/>
    <col min="1028" max="1028" width="12.375" style="1" customWidth="1"/>
    <col min="1029" max="1029" width="11.875" style="1" customWidth="1"/>
    <col min="1030" max="1030" width="0" style="1" hidden="1" customWidth="1"/>
    <col min="1031" max="1031" width="9" style="1" customWidth="1"/>
    <col min="1032" max="1032" width="12.25" style="1" customWidth="1"/>
    <col min="1033" max="1033" width="10.25" style="1" bestFit="1" customWidth="1"/>
    <col min="1034" max="1034" width="10.625" style="1" customWidth="1"/>
    <col min="1035" max="1279" width="9" style="1"/>
    <col min="1280" max="1280" width="25.375" style="1" customWidth="1"/>
    <col min="1281" max="1281" width="11.375" style="1" customWidth="1"/>
    <col min="1282" max="1282" width="12.875" style="1" customWidth="1"/>
    <col min="1283" max="1283" width="12.625" style="1" customWidth="1"/>
    <col min="1284" max="1284" width="12.375" style="1" customWidth="1"/>
    <col min="1285" max="1285" width="11.875" style="1" customWidth="1"/>
    <col min="1286" max="1286" width="0" style="1" hidden="1" customWidth="1"/>
    <col min="1287" max="1287" width="9" style="1" customWidth="1"/>
    <col min="1288" max="1288" width="12.25" style="1" customWidth="1"/>
    <col min="1289" max="1289" width="10.25" style="1" bestFit="1" customWidth="1"/>
    <col min="1290" max="1290" width="10.625" style="1" customWidth="1"/>
    <col min="1291" max="1535" width="9" style="1"/>
    <col min="1536" max="1536" width="25.375" style="1" customWidth="1"/>
    <col min="1537" max="1537" width="11.375" style="1" customWidth="1"/>
    <col min="1538" max="1538" width="12.875" style="1" customWidth="1"/>
    <col min="1539" max="1539" width="12.625" style="1" customWidth="1"/>
    <col min="1540" max="1540" width="12.375" style="1" customWidth="1"/>
    <col min="1541" max="1541" width="11.875" style="1" customWidth="1"/>
    <col min="1542" max="1542" width="0" style="1" hidden="1" customWidth="1"/>
    <col min="1543" max="1543" width="9" style="1" customWidth="1"/>
    <col min="1544" max="1544" width="12.25" style="1" customWidth="1"/>
    <col min="1545" max="1545" width="10.25" style="1" bestFit="1" customWidth="1"/>
    <col min="1546" max="1546" width="10.625" style="1" customWidth="1"/>
    <col min="1547" max="1791" width="9" style="1"/>
    <col min="1792" max="1792" width="25.375" style="1" customWidth="1"/>
    <col min="1793" max="1793" width="11.375" style="1" customWidth="1"/>
    <col min="1794" max="1794" width="12.875" style="1" customWidth="1"/>
    <col min="1795" max="1795" width="12.625" style="1" customWidth="1"/>
    <col min="1796" max="1796" width="12.375" style="1" customWidth="1"/>
    <col min="1797" max="1797" width="11.875" style="1" customWidth="1"/>
    <col min="1798" max="1798" width="0" style="1" hidden="1" customWidth="1"/>
    <col min="1799" max="1799" width="9" style="1" customWidth="1"/>
    <col min="1800" max="1800" width="12.25" style="1" customWidth="1"/>
    <col min="1801" max="1801" width="10.25" style="1" bestFit="1" customWidth="1"/>
    <col min="1802" max="1802" width="10.625" style="1" customWidth="1"/>
    <col min="1803" max="2047" width="9" style="1"/>
    <col min="2048" max="2048" width="25.375" style="1" customWidth="1"/>
    <col min="2049" max="2049" width="11.375" style="1" customWidth="1"/>
    <col min="2050" max="2050" width="12.875" style="1" customWidth="1"/>
    <col min="2051" max="2051" width="12.625" style="1" customWidth="1"/>
    <col min="2052" max="2052" width="12.375" style="1" customWidth="1"/>
    <col min="2053" max="2053" width="11.875" style="1" customWidth="1"/>
    <col min="2054" max="2054" width="0" style="1" hidden="1" customWidth="1"/>
    <col min="2055" max="2055" width="9" style="1" customWidth="1"/>
    <col min="2056" max="2056" width="12.25" style="1" customWidth="1"/>
    <col min="2057" max="2057" width="10.25" style="1" bestFit="1" customWidth="1"/>
    <col min="2058" max="2058" width="10.625" style="1" customWidth="1"/>
    <col min="2059" max="2303" width="9" style="1"/>
    <col min="2304" max="2304" width="25.375" style="1" customWidth="1"/>
    <col min="2305" max="2305" width="11.375" style="1" customWidth="1"/>
    <col min="2306" max="2306" width="12.875" style="1" customWidth="1"/>
    <col min="2307" max="2307" width="12.625" style="1" customWidth="1"/>
    <col min="2308" max="2308" width="12.375" style="1" customWidth="1"/>
    <col min="2309" max="2309" width="11.875" style="1" customWidth="1"/>
    <col min="2310" max="2310" width="0" style="1" hidden="1" customWidth="1"/>
    <col min="2311" max="2311" width="9" style="1" customWidth="1"/>
    <col min="2312" max="2312" width="12.25" style="1" customWidth="1"/>
    <col min="2313" max="2313" width="10.25" style="1" bestFit="1" customWidth="1"/>
    <col min="2314" max="2314" width="10.625" style="1" customWidth="1"/>
    <col min="2315" max="2559" width="9" style="1"/>
    <col min="2560" max="2560" width="25.375" style="1" customWidth="1"/>
    <col min="2561" max="2561" width="11.375" style="1" customWidth="1"/>
    <col min="2562" max="2562" width="12.875" style="1" customWidth="1"/>
    <col min="2563" max="2563" width="12.625" style="1" customWidth="1"/>
    <col min="2564" max="2564" width="12.375" style="1" customWidth="1"/>
    <col min="2565" max="2565" width="11.875" style="1" customWidth="1"/>
    <col min="2566" max="2566" width="0" style="1" hidden="1" customWidth="1"/>
    <col min="2567" max="2567" width="9" style="1" customWidth="1"/>
    <col min="2568" max="2568" width="12.25" style="1" customWidth="1"/>
    <col min="2569" max="2569" width="10.25" style="1" bestFit="1" customWidth="1"/>
    <col min="2570" max="2570" width="10.625" style="1" customWidth="1"/>
    <col min="2571" max="2815" width="9" style="1"/>
    <col min="2816" max="2816" width="25.375" style="1" customWidth="1"/>
    <col min="2817" max="2817" width="11.375" style="1" customWidth="1"/>
    <col min="2818" max="2818" width="12.875" style="1" customWidth="1"/>
    <col min="2819" max="2819" width="12.625" style="1" customWidth="1"/>
    <col min="2820" max="2820" width="12.375" style="1" customWidth="1"/>
    <col min="2821" max="2821" width="11.875" style="1" customWidth="1"/>
    <col min="2822" max="2822" width="0" style="1" hidden="1" customWidth="1"/>
    <col min="2823" max="2823" width="9" style="1" customWidth="1"/>
    <col min="2824" max="2824" width="12.25" style="1" customWidth="1"/>
    <col min="2825" max="2825" width="10.25" style="1" bestFit="1" customWidth="1"/>
    <col min="2826" max="2826" width="10.625" style="1" customWidth="1"/>
    <col min="2827" max="3071" width="9" style="1"/>
    <col min="3072" max="3072" width="25.375" style="1" customWidth="1"/>
    <col min="3073" max="3073" width="11.375" style="1" customWidth="1"/>
    <col min="3074" max="3074" width="12.875" style="1" customWidth="1"/>
    <col min="3075" max="3075" width="12.625" style="1" customWidth="1"/>
    <col min="3076" max="3076" width="12.375" style="1" customWidth="1"/>
    <col min="3077" max="3077" width="11.875" style="1" customWidth="1"/>
    <col min="3078" max="3078" width="0" style="1" hidden="1" customWidth="1"/>
    <col min="3079" max="3079" width="9" style="1" customWidth="1"/>
    <col min="3080" max="3080" width="12.25" style="1" customWidth="1"/>
    <col min="3081" max="3081" width="10.25" style="1" bestFit="1" customWidth="1"/>
    <col min="3082" max="3082" width="10.625" style="1" customWidth="1"/>
    <col min="3083" max="3327" width="9" style="1"/>
    <col min="3328" max="3328" width="25.375" style="1" customWidth="1"/>
    <col min="3329" max="3329" width="11.375" style="1" customWidth="1"/>
    <col min="3330" max="3330" width="12.875" style="1" customWidth="1"/>
    <col min="3331" max="3331" width="12.625" style="1" customWidth="1"/>
    <col min="3332" max="3332" width="12.375" style="1" customWidth="1"/>
    <col min="3333" max="3333" width="11.875" style="1" customWidth="1"/>
    <col min="3334" max="3334" width="0" style="1" hidden="1" customWidth="1"/>
    <col min="3335" max="3335" width="9" style="1" customWidth="1"/>
    <col min="3336" max="3336" width="12.25" style="1" customWidth="1"/>
    <col min="3337" max="3337" width="10.25" style="1" bestFit="1" customWidth="1"/>
    <col min="3338" max="3338" width="10.625" style="1" customWidth="1"/>
    <col min="3339" max="3583" width="9" style="1"/>
    <col min="3584" max="3584" width="25.375" style="1" customWidth="1"/>
    <col min="3585" max="3585" width="11.375" style="1" customWidth="1"/>
    <col min="3586" max="3586" width="12.875" style="1" customWidth="1"/>
    <col min="3587" max="3587" width="12.625" style="1" customWidth="1"/>
    <col min="3588" max="3588" width="12.375" style="1" customWidth="1"/>
    <col min="3589" max="3589" width="11.875" style="1" customWidth="1"/>
    <col min="3590" max="3590" width="0" style="1" hidden="1" customWidth="1"/>
    <col min="3591" max="3591" width="9" style="1" customWidth="1"/>
    <col min="3592" max="3592" width="12.25" style="1" customWidth="1"/>
    <col min="3593" max="3593" width="10.25" style="1" bestFit="1" customWidth="1"/>
    <col min="3594" max="3594" width="10.625" style="1" customWidth="1"/>
    <col min="3595" max="3839" width="9" style="1"/>
    <col min="3840" max="3840" width="25.375" style="1" customWidth="1"/>
    <col min="3841" max="3841" width="11.375" style="1" customWidth="1"/>
    <col min="3842" max="3842" width="12.875" style="1" customWidth="1"/>
    <col min="3843" max="3843" width="12.625" style="1" customWidth="1"/>
    <col min="3844" max="3844" width="12.375" style="1" customWidth="1"/>
    <col min="3845" max="3845" width="11.875" style="1" customWidth="1"/>
    <col min="3846" max="3846" width="0" style="1" hidden="1" customWidth="1"/>
    <col min="3847" max="3847" width="9" style="1" customWidth="1"/>
    <col min="3848" max="3848" width="12.25" style="1" customWidth="1"/>
    <col min="3849" max="3849" width="10.25" style="1" bestFit="1" customWidth="1"/>
    <col min="3850" max="3850" width="10.625" style="1" customWidth="1"/>
    <col min="3851" max="4095" width="9" style="1"/>
    <col min="4096" max="4096" width="25.375" style="1" customWidth="1"/>
    <col min="4097" max="4097" width="11.375" style="1" customWidth="1"/>
    <col min="4098" max="4098" width="12.875" style="1" customWidth="1"/>
    <col min="4099" max="4099" width="12.625" style="1" customWidth="1"/>
    <col min="4100" max="4100" width="12.375" style="1" customWidth="1"/>
    <col min="4101" max="4101" width="11.875" style="1" customWidth="1"/>
    <col min="4102" max="4102" width="0" style="1" hidden="1" customWidth="1"/>
    <col min="4103" max="4103" width="9" style="1" customWidth="1"/>
    <col min="4104" max="4104" width="12.25" style="1" customWidth="1"/>
    <col min="4105" max="4105" width="10.25" style="1" bestFit="1" customWidth="1"/>
    <col min="4106" max="4106" width="10.625" style="1" customWidth="1"/>
    <col min="4107" max="4351" width="9" style="1"/>
    <col min="4352" max="4352" width="25.375" style="1" customWidth="1"/>
    <col min="4353" max="4353" width="11.375" style="1" customWidth="1"/>
    <col min="4354" max="4354" width="12.875" style="1" customWidth="1"/>
    <col min="4355" max="4355" width="12.625" style="1" customWidth="1"/>
    <col min="4356" max="4356" width="12.375" style="1" customWidth="1"/>
    <col min="4357" max="4357" width="11.875" style="1" customWidth="1"/>
    <col min="4358" max="4358" width="0" style="1" hidden="1" customWidth="1"/>
    <col min="4359" max="4359" width="9" style="1" customWidth="1"/>
    <col min="4360" max="4360" width="12.25" style="1" customWidth="1"/>
    <col min="4361" max="4361" width="10.25" style="1" bestFit="1" customWidth="1"/>
    <col min="4362" max="4362" width="10.625" style="1" customWidth="1"/>
    <col min="4363" max="4607" width="9" style="1"/>
    <col min="4608" max="4608" width="25.375" style="1" customWidth="1"/>
    <col min="4609" max="4609" width="11.375" style="1" customWidth="1"/>
    <col min="4610" max="4610" width="12.875" style="1" customWidth="1"/>
    <col min="4611" max="4611" width="12.625" style="1" customWidth="1"/>
    <col min="4612" max="4612" width="12.375" style="1" customWidth="1"/>
    <col min="4613" max="4613" width="11.875" style="1" customWidth="1"/>
    <col min="4614" max="4614" width="0" style="1" hidden="1" customWidth="1"/>
    <col min="4615" max="4615" width="9" style="1" customWidth="1"/>
    <col min="4616" max="4616" width="12.25" style="1" customWidth="1"/>
    <col min="4617" max="4617" width="10.25" style="1" bestFit="1" customWidth="1"/>
    <col min="4618" max="4618" width="10.625" style="1" customWidth="1"/>
    <col min="4619" max="4863" width="9" style="1"/>
    <col min="4864" max="4864" width="25.375" style="1" customWidth="1"/>
    <col min="4865" max="4865" width="11.375" style="1" customWidth="1"/>
    <col min="4866" max="4866" width="12.875" style="1" customWidth="1"/>
    <col min="4867" max="4867" width="12.625" style="1" customWidth="1"/>
    <col min="4868" max="4868" width="12.375" style="1" customWidth="1"/>
    <col min="4869" max="4869" width="11.875" style="1" customWidth="1"/>
    <col min="4870" max="4870" width="0" style="1" hidden="1" customWidth="1"/>
    <col min="4871" max="4871" width="9" style="1" customWidth="1"/>
    <col min="4872" max="4872" width="12.25" style="1" customWidth="1"/>
    <col min="4873" max="4873" width="10.25" style="1" bestFit="1" customWidth="1"/>
    <col min="4874" max="4874" width="10.625" style="1" customWidth="1"/>
    <col min="4875" max="5119" width="9" style="1"/>
    <col min="5120" max="5120" width="25.375" style="1" customWidth="1"/>
    <col min="5121" max="5121" width="11.375" style="1" customWidth="1"/>
    <col min="5122" max="5122" width="12.875" style="1" customWidth="1"/>
    <col min="5123" max="5123" width="12.625" style="1" customWidth="1"/>
    <col min="5124" max="5124" width="12.375" style="1" customWidth="1"/>
    <col min="5125" max="5125" width="11.875" style="1" customWidth="1"/>
    <col min="5126" max="5126" width="0" style="1" hidden="1" customWidth="1"/>
    <col min="5127" max="5127" width="9" style="1" customWidth="1"/>
    <col min="5128" max="5128" width="12.25" style="1" customWidth="1"/>
    <col min="5129" max="5129" width="10.25" style="1" bestFit="1" customWidth="1"/>
    <col min="5130" max="5130" width="10.625" style="1" customWidth="1"/>
    <col min="5131" max="5375" width="9" style="1"/>
    <col min="5376" max="5376" width="25.375" style="1" customWidth="1"/>
    <col min="5377" max="5377" width="11.375" style="1" customWidth="1"/>
    <col min="5378" max="5378" width="12.875" style="1" customWidth="1"/>
    <col min="5379" max="5379" width="12.625" style="1" customWidth="1"/>
    <col min="5380" max="5380" width="12.375" style="1" customWidth="1"/>
    <col min="5381" max="5381" width="11.875" style="1" customWidth="1"/>
    <col min="5382" max="5382" width="0" style="1" hidden="1" customWidth="1"/>
    <col min="5383" max="5383" width="9" style="1" customWidth="1"/>
    <col min="5384" max="5384" width="12.25" style="1" customWidth="1"/>
    <col min="5385" max="5385" width="10.25" style="1" bestFit="1" customWidth="1"/>
    <col min="5386" max="5386" width="10.625" style="1" customWidth="1"/>
    <col min="5387" max="5631" width="9" style="1"/>
    <col min="5632" max="5632" width="25.375" style="1" customWidth="1"/>
    <col min="5633" max="5633" width="11.375" style="1" customWidth="1"/>
    <col min="5634" max="5634" width="12.875" style="1" customWidth="1"/>
    <col min="5635" max="5635" width="12.625" style="1" customWidth="1"/>
    <col min="5636" max="5636" width="12.375" style="1" customWidth="1"/>
    <col min="5637" max="5637" width="11.875" style="1" customWidth="1"/>
    <col min="5638" max="5638" width="0" style="1" hidden="1" customWidth="1"/>
    <col min="5639" max="5639" width="9" style="1" customWidth="1"/>
    <col min="5640" max="5640" width="12.25" style="1" customWidth="1"/>
    <col min="5641" max="5641" width="10.25" style="1" bestFit="1" customWidth="1"/>
    <col min="5642" max="5642" width="10.625" style="1" customWidth="1"/>
    <col min="5643" max="5887" width="9" style="1"/>
    <col min="5888" max="5888" width="25.375" style="1" customWidth="1"/>
    <col min="5889" max="5889" width="11.375" style="1" customWidth="1"/>
    <col min="5890" max="5890" width="12.875" style="1" customWidth="1"/>
    <col min="5891" max="5891" width="12.625" style="1" customWidth="1"/>
    <col min="5892" max="5892" width="12.375" style="1" customWidth="1"/>
    <col min="5893" max="5893" width="11.875" style="1" customWidth="1"/>
    <col min="5894" max="5894" width="0" style="1" hidden="1" customWidth="1"/>
    <col min="5895" max="5895" width="9" style="1" customWidth="1"/>
    <col min="5896" max="5896" width="12.25" style="1" customWidth="1"/>
    <col min="5897" max="5897" width="10.25" style="1" bestFit="1" customWidth="1"/>
    <col min="5898" max="5898" width="10.625" style="1" customWidth="1"/>
    <col min="5899" max="6143" width="9" style="1"/>
    <col min="6144" max="6144" width="25.375" style="1" customWidth="1"/>
    <col min="6145" max="6145" width="11.375" style="1" customWidth="1"/>
    <col min="6146" max="6146" width="12.875" style="1" customWidth="1"/>
    <col min="6147" max="6147" width="12.625" style="1" customWidth="1"/>
    <col min="6148" max="6148" width="12.375" style="1" customWidth="1"/>
    <col min="6149" max="6149" width="11.875" style="1" customWidth="1"/>
    <col min="6150" max="6150" width="0" style="1" hidden="1" customWidth="1"/>
    <col min="6151" max="6151" width="9" style="1" customWidth="1"/>
    <col min="6152" max="6152" width="12.25" style="1" customWidth="1"/>
    <col min="6153" max="6153" width="10.25" style="1" bestFit="1" customWidth="1"/>
    <col min="6154" max="6154" width="10.625" style="1" customWidth="1"/>
    <col min="6155" max="6399" width="9" style="1"/>
    <col min="6400" max="6400" width="25.375" style="1" customWidth="1"/>
    <col min="6401" max="6401" width="11.375" style="1" customWidth="1"/>
    <col min="6402" max="6402" width="12.875" style="1" customWidth="1"/>
    <col min="6403" max="6403" width="12.625" style="1" customWidth="1"/>
    <col min="6404" max="6404" width="12.375" style="1" customWidth="1"/>
    <col min="6405" max="6405" width="11.875" style="1" customWidth="1"/>
    <col min="6406" max="6406" width="0" style="1" hidden="1" customWidth="1"/>
    <col min="6407" max="6407" width="9" style="1" customWidth="1"/>
    <col min="6408" max="6408" width="12.25" style="1" customWidth="1"/>
    <col min="6409" max="6409" width="10.25" style="1" bestFit="1" customWidth="1"/>
    <col min="6410" max="6410" width="10.625" style="1" customWidth="1"/>
    <col min="6411" max="6655" width="9" style="1"/>
    <col min="6656" max="6656" width="25.375" style="1" customWidth="1"/>
    <col min="6657" max="6657" width="11.375" style="1" customWidth="1"/>
    <col min="6658" max="6658" width="12.875" style="1" customWidth="1"/>
    <col min="6659" max="6659" width="12.625" style="1" customWidth="1"/>
    <col min="6660" max="6660" width="12.375" style="1" customWidth="1"/>
    <col min="6661" max="6661" width="11.875" style="1" customWidth="1"/>
    <col min="6662" max="6662" width="0" style="1" hidden="1" customWidth="1"/>
    <col min="6663" max="6663" width="9" style="1" customWidth="1"/>
    <col min="6664" max="6664" width="12.25" style="1" customWidth="1"/>
    <col min="6665" max="6665" width="10.25" style="1" bestFit="1" customWidth="1"/>
    <col min="6666" max="6666" width="10.625" style="1" customWidth="1"/>
    <col min="6667" max="6911" width="9" style="1"/>
    <col min="6912" max="6912" width="25.375" style="1" customWidth="1"/>
    <col min="6913" max="6913" width="11.375" style="1" customWidth="1"/>
    <col min="6914" max="6914" width="12.875" style="1" customWidth="1"/>
    <col min="6915" max="6915" width="12.625" style="1" customWidth="1"/>
    <col min="6916" max="6916" width="12.375" style="1" customWidth="1"/>
    <col min="6917" max="6917" width="11.875" style="1" customWidth="1"/>
    <col min="6918" max="6918" width="0" style="1" hidden="1" customWidth="1"/>
    <col min="6919" max="6919" width="9" style="1" customWidth="1"/>
    <col min="6920" max="6920" width="12.25" style="1" customWidth="1"/>
    <col min="6921" max="6921" width="10.25" style="1" bestFit="1" customWidth="1"/>
    <col min="6922" max="6922" width="10.625" style="1" customWidth="1"/>
    <col min="6923" max="7167" width="9" style="1"/>
    <col min="7168" max="7168" width="25.375" style="1" customWidth="1"/>
    <col min="7169" max="7169" width="11.375" style="1" customWidth="1"/>
    <col min="7170" max="7170" width="12.875" style="1" customWidth="1"/>
    <col min="7171" max="7171" width="12.625" style="1" customWidth="1"/>
    <col min="7172" max="7172" width="12.375" style="1" customWidth="1"/>
    <col min="7173" max="7173" width="11.875" style="1" customWidth="1"/>
    <col min="7174" max="7174" width="0" style="1" hidden="1" customWidth="1"/>
    <col min="7175" max="7175" width="9" style="1" customWidth="1"/>
    <col min="7176" max="7176" width="12.25" style="1" customWidth="1"/>
    <col min="7177" max="7177" width="10.25" style="1" bestFit="1" customWidth="1"/>
    <col min="7178" max="7178" width="10.625" style="1" customWidth="1"/>
    <col min="7179" max="7423" width="9" style="1"/>
    <col min="7424" max="7424" width="25.375" style="1" customWidth="1"/>
    <col min="7425" max="7425" width="11.375" style="1" customWidth="1"/>
    <col min="7426" max="7426" width="12.875" style="1" customWidth="1"/>
    <col min="7427" max="7427" width="12.625" style="1" customWidth="1"/>
    <col min="7428" max="7428" width="12.375" style="1" customWidth="1"/>
    <col min="7429" max="7429" width="11.875" style="1" customWidth="1"/>
    <col min="7430" max="7430" width="0" style="1" hidden="1" customWidth="1"/>
    <col min="7431" max="7431" width="9" style="1" customWidth="1"/>
    <col min="7432" max="7432" width="12.25" style="1" customWidth="1"/>
    <col min="7433" max="7433" width="10.25" style="1" bestFit="1" customWidth="1"/>
    <col min="7434" max="7434" width="10.625" style="1" customWidth="1"/>
    <col min="7435" max="7679" width="9" style="1"/>
    <col min="7680" max="7680" width="25.375" style="1" customWidth="1"/>
    <col min="7681" max="7681" width="11.375" style="1" customWidth="1"/>
    <col min="7682" max="7682" width="12.875" style="1" customWidth="1"/>
    <col min="7683" max="7683" width="12.625" style="1" customWidth="1"/>
    <col min="7684" max="7684" width="12.375" style="1" customWidth="1"/>
    <col min="7685" max="7685" width="11.875" style="1" customWidth="1"/>
    <col min="7686" max="7686" width="0" style="1" hidden="1" customWidth="1"/>
    <col min="7687" max="7687" width="9" style="1" customWidth="1"/>
    <col min="7688" max="7688" width="12.25" style="1" customWidth="1"/>
    <col min="7689" max="7689" width="10.25" style="1" bestFit="1" customWidth="1"/>
    <col min="7690" max="7690" width="10.625" style="1" customWidth="1"/>
    <col min="7691" max="7935" width="9" style="1"/>
    <col min="7936" max="7936" width="25.375" style="1" customWidth="1"/>
    <col min="7937" max="7937" width="11.375" style="1" customWidth="1"/>
    <col min="7938" max="7938" width="12.875" style="1" customWidth="1"/>
    <col min="7939" max="7939" width="12.625" style="1" customWidth="1"/>
    <col min="7940" max="7940" width="12.375" style="1" customWidth="1"/>
    <col min="7941" max="7941" width="11.875" style="1" customWidth="1"/>
    <col min="7942" max="7942" width="0" style="1" hidden="1" customWidth="1"/>
    <col min="7943" max="7943" width="9" style="1" customWidth="1"/>
    <col min="7944" max="7944" width="12.25" style="1" customWidth="1"/>
    <col min="7945" max="7945" width="10.25" style="1" bestFit="1" customWidth="1"/>
    <col min="7946" max="7946" width="10.625" style="1" customWidth="1"/>
    <col min="7947" max="8191" width="9" style="1"/>
    <col min="8192" max="8192" width="25.375" style="1" customWidth="1"/>
    <col min="8193" max="8193" width="11.375" style="1" customWidth="1"/>
    <col min="8194" max="8194" width="12.875" style="1" customWidth="1"/>
    <col min="8195" max="8195" width="12.625" style="1" customWidth="1"/>
    <col min="8196" max="8196" width="12.375" style="1" customWidth="1"/>
    <col min="8197" max="8197" width="11.875" style="1" customWidth="1"/>
    <col min="8198" max="8198" width="0" style="1" hidden="1" customWidth="1"/>
    <col min="8199" max="8199" width="9" style="1" customWidth="1"/>
    <col min="8200" max="8200" width="12.25" style="1" customWidth="1"/>
    <col min="8201" max="8201" width="10.25" style="1" bestFit="1" customWidth="1"/>
    <col min="8202" max="8202" width="10.625" style="1" customWidth="1"/>
    <col min="8203" max="8447" width="9" style="1"/>
    <col min="8448" max="8448" width="25.375" style="1" customWidth="1"/>
    <col min="8449" max="8449" width="11.375" style="1" customWidth="1"/>
    <col min="8450" max="8450" width="12.875" style="1" customWidth="1"/>
    <col min="8451" max="8451" width="12.625" style="1" customWidth="1"/>
    <col min="8452" max="8452" width="12.375" style="1" customWidth="1"/>
    <col min="8453" max="8453" width="11.875" style="1" customWidth="1"/>
    <col min="8454" max="8454" width="0" style="1" hidden="1" customWidth="1"/>
    <col min="8455" max="8455" width="9" style="1" customWidth="1"/>
    <col min="8456" max="8456" width="12.25" style="1" customWidth="1"/>
    <col min="8457" max="8457" width="10.25" style="1" bestFit="1" customWidth="1"/>
    <col min="8458" max="8458" width="10.625" style="1" customWidth="1"/>
    <col min="8459" max="8703" width="9" style="1"/>
    <col min="8704" max="8704" width="25.375" style="1" customWidth="1"/>
    <col min="8705" max="8705" width="11.375" style="1" customWidth="1"/>
    <col min="8706" max="8706" width="12.875" style="1" customWidth="1"/>
    <col min="8707" max="8707" width="12.625" style="1" customWidth="1"/>
    <col min="8708" max="8708" width="12.375" style="1" customWidth="1"/>
    <col min="8709" max="8709" width="11.875" style="1" customWidth="1"/>
    <col min="8710" max="8710" width="0" style="1" hidden="1" customWidth="1"/>
    <col min="8711" max="8711" width="9" style="1" customWidth="1"/>
    <col min="8712" max="8712" width="12.25" style="1" customWidth="1"/>
    <col min="8713" max="8713" width="10.25" style="1" bestFit="1" customWidth="1"/>
    <col min="8714" max="8714" width="10.625" style="1" customWidth="1"/>
    <col min="8715" max="8959" width="9" style="1"/>
    <col min="8960" max="8960" width="25.375" style="1" customWidth="1"/>
    <col min="8961" max="8961" width="11.375" style="1" customWidth="1"/>
    <col min="8962" max="8962" width="12.875" style="1" customWidth="1"/>
    <col min="8963" max="8963" width="12.625" style="1" customWidth="1"/>
    <col min="8964" max="8964" width="12.375" style="1" customWidth="1"/>
    <col min="8965" max="8965" width="11.875" style="1" customWidth="1"/>
    <col min="8966" max="8966" width="0" style="1" hidden="1" customWidth="1"/>
    <col min="8967" max="8967" width="9" style="1" customWidth="1"/>
    <col min="8968" max="8968" width="12.25" style="1" customWidth="1"/>
    <col min="8969" max="8969" width="10.25" style="1" bestFit="1" customWidth="1"/>
    <col min="8970" max="8970" width="10.625" style="1" customWidth="1"/>
    <col min="8971" max="9215" width="9" style="1"/>
    <col min="9216" max="9216" width="25.375" style="1" customWidth="1"/>
    <col min="9217" max="9217" width="11.375" style="1" customWidth="1"/>
    <col min="9218" max="9218" width="12.875" style="1" customWidth="1"/>
    <col min="9219" max="9219" width="12.625" style="1" customWidth="1"/>
    <col min="9220" max="9220" width="12.375" style="1" customWidth="1"/>
    <col min="9221" max="9221" width="11.875" style="1" customWidth="1"/>
    <col min="9222" max="9222" width="0" style="1" hidden="1" customWidth="1"/>
    <col min="9223" max="9223" width="9" style="1" customWidth="1"/>
    <col min="9224" max="9224" width="12.25" style="1" customWidth="1"/>
    <col min="9225" max="9225" width="10.25" style="1" bestFit="1" customWidth="1"/>
    <col min="9226" max="9226" width="10.625" style="1" customWidth="1"/>
    <col min="9227" max="9471" width="9" style="1"/>
    <col min="9472" max="9472" width="25.375" style="1" customWidth="1"/>
    <col min="9473" max="9473" width="11.375" style="1" customWidth="1"/>
    <col min="9474" max="9474" width="12.875" style="1" customWidth="1"/>
    <col min="9475" max="9475" width="12.625" style="1" customWidth="1"/>
    <col min="9476" max="9476" width="12.375" style="1" customWidth="1"/>
    <col min="9477" max="9477" width="11.875" style="1" customWidth="1"/>
    <col min="9478" max="9478" width="0" style="1" hidden="1" customWidth="1"/>
    <col min="9479" max="9479" width="9" style="1" customWidth="1"/>
    <col min="9480" max="9480" width="12.25" style="1" customWidth="1"/>
    <col min="9481" max="9481" width="10.25" style="1" bestFit="1" customWidth="1"/>
    <col min="9482" max="9482" width="10.625" style="1" customWidth="1"/>
    <col min="9483" max="9727" width="9" style="1"/>
    <col min="9728" max="9728" width="25.375" style="1" customWidth="1"/>
    <col min="9729" max="9729" width="11.375" style="1" customWidth="1"/>
    <col min="9730" max="9730" width="12.875" style="1" customWidth="1"/>
    <col min="9731" max="9731" width="12.625" style="1" customWidth="1"/>
    <col min="9732" max="9732" width="12.375" style="1" customWidth="1"/>
    <col min="9733" max="9733" width="11.875" style="1" customWidth="1"/>
    <col min="9734" max="9734" width="0" style="1" hidden="1" customWidth="1"/>
    <col min="9735" max="9735" width="9" style="1" customWidth="1"/>
    <col min="9736" max="9736" width="12.25" style="1" customWidth="1"/>
    <col min="9737" max="9737" width="10.25" style="1" bestFit="1" customWidth="1"/>
    <col min="9738" max="9738" width="10.625" style="1" customWidth="1"/>
    <col min="9739" max="9983" width="9" style="1"/>
    <col min="9984" max="9984" width="25.375" style="1" customWidth="1"/>
    <col min="9985" max="9985" width="11.375" style="1" customWidth="1"/>
    <col min="9986" max="9986" width="12.875" style="1" customWidth="1"/>
    <col min="9987" max="9987" width="12.625" style="1" customWidth="1"/>
    <col min="9988" max="9988" width="12.375" style="1" customWidth="1"/>
    <col min="9989" max="9989" width="11.875" style="1" customWidth="1"/>
    <col min="9990" max="9990" width="0" style="1" hidden="1" customWidth="1"/>
    <col min="9991" max="9991" width="9" style="1" customWidth="1"/>
    <col min="9992" max="9992" width="12.25" style="1" customWidth="1"/>
    <col min="9993" max="9993" width="10.25" style="1" bestFit="1" customWidth="1"/>
    <col min="9994" max="9994" width="10.625" style="1" customWidth="1"/>
    <col min="9995" max="10239" width="9" style="1"/>
    <col min="10240" max="10240" width="25.375" style="1" customWidth="1"/>
    <col min="10241" max="10241" width="11.375" style="1" customWidth="1"/>
    <col min="10242" max="10242" width="12.875" style="1" customWidth="1"/>
    <col min="10243" max="10243" width="12.625" style="1" customWidth="1"/>
    <col min="10244" max="10244" width="12.375" style="1" customWidth="1"/>
    <col min="10245" max="10245" width="11.875" style="1" customWidth="1"/>
    <col min="10246" max="10246" width="0" style="1" hidden="1" customWidth="1"/>
    <col min="10247" max="10247" width="9" style="1" customWidth="1"/>
    <col min="10248" max="10248" width="12.25" style="1" customWidth="1"/>
    <col min="10249" max="10249" width="10.25" style="1" bestFit="1" customWidth="1"/>
    <col min="10250" max="10250" width="10.625" style="1" customWidth="1"/>
    <col min="10251" max="10495" width="9" style="1"/>
    <col min="10496" max="10496" width="25.375" style="1" customWidth="1"/>
    <col min="10497" max="10497" width="11.375" style="1" customWidth="1"/>
    <col min="10498" max="10498" width="12.875" style="1" customWidth="1"/>
    <col min="10499" max="10499" width="12.625" style="1" customWidth="1"/>
    <col min="10500" max="10500" width="12.375" style="1" customWidth="1"/>
    <col min="10501" max="10501" width="11.875" style="1" customWidth="1"/>
    <col min="10502" max="10502" width="0" style="1" hidden="1" customWidth="1"/>
    <col min="10503" max="10503" width="9" style="1" customWidth="1"/>
    <col min="10504" max="10504" width="12.25" style="1" customWidth="1"/>
    <col min="10505" max="10505" width="10.25" style="1" bestFit="1" customWidth="1"/>
    <col min="10506" max="10506" width="10.625" style="1" customWidth="1"/>
    <col min="10507" max="10751" width="9" style="1"/>
    <col min="10752" max="10752" width="25.375" style="1" customWidth="1"/>
    <col min="10753" max="10753" width="11.375" style="1" customWidth="1"/>
    <col min="10754" max="10754" width="12.875" style="1" customWidth="1"/>
    <col min="10755" max="10755" width="12.625" style="1" customWidth="1"/>
    <col min="10756" max="10756" width="12.375" style="1" customWidth="1"/>
    <col min="10757" max="10757" width="11.875" style="1" customWidth="1"/>
    <col min="10758" max="10758" width="0" style="1" hidden="1" customWidth="1"/>
    <col min="10759" max="10759" width="9" style="1" customWidth="1"/>
    <col min="10760" max="10760" width="12.25" style="1" customWidth="1"/>
    <col min="10761" max="10761" width="10.25" style="1" bestFit="1" customWidth="1"/>
    <col min="10762" max="10762" width="10.625" style="1" customWidth="1"/>
    <col min="10763" max="11007" width="9" style="1"/>
    <col min="11008" max="11008" width="25.375" style="1" customWidth="1"/>
    <col min="11009" max="11009" width="11.375" style="1" customWidth="1"/>
    <col min="11010" max="11010" width="12.875" style="1" customWidth="1"/>
    <col min="11011" max="11011" width="12.625" style="1" customWidth="1"/>
    <col min="11012" max="11012" width="12.375" style="1" customWidth="1"/>
    <col min="11013" max="11013" width="11.875" style="1" customWidth="1"/>
    <col min="11014" max="11014" width="0" style="1" hidden="1" customWidth="1"/>
    <col min="11015" max="11015" width="9" style="1" customWidth="1"/>
    <col min="11016" max="11016" width="12.25" style="1" customWidth="1"/>
    <col min="11017" max="11017" width="10.25" style="1" bestFit="1" customWidth="1"/>
    <col min="11018" max="11018" width="10.625" style="1" customWidth="1"/>
    <col min="11019" max="11263" width="9" style="1"/>
    <col min="11264" max="11264" width="25.375" style="1" customWidth="1"/>
    <col min="11265" max="11265" width="11.375" style="1" customWidth="1"/>
    <col min="11266" max="11266" width="12.875" style="1" customWidth="1"/>
    <col min="11267" max="11267" width="12.625" style="1" customWidth="1"/>
    <col min="11268" max="11268" width="12.375" style="1" customWidth="1"/>
    <col min="11269" max="11269" width="11.875" style="1" customWidth="1"/>
    <col min="11270" max="11270" width="0" style="1" hidden="1" customWidth="1"/>
    <col min="11271" max="11271" width="9" style="1" customWidth="1"/>
    <col min="11272" max="11272" width="12.25" style="1" customWidth="1"/>
    <col min="11273" max="11273" width="10.25" style="1" bestFit="1" customWidth="1"/>
    <col min="11274" max="11274" width="10.625" style="1" customWidth="1"/>
    <col min="11275" max="11519" width="9" style="1"/>
    <col min="11520" max="11520" width="25.375" style="1" customWidth="1"/>
    <col min="11521" max="11521" width="11.375" style="1" customWidth="1"/>
    <col min="11522" max="11522" width="12.875" style="1" customWidth="1"/>
    <col min="11523" max="11523" width="12.625" style="1" customWidth="1"/>
    <col min="11524" max="11524" width="12.375" style="1" customWidth="1"/>
    <col min="11525" max="11525" width="11.875" style="1" customWidth="1"/>
    <col min="11526" max="11526" width="0" style="1" hidden="1" customWidth="1"/>
    <col min="11527" max="11527" width="9" style="1" customWidth="1"/>
    <col min="11528" max="11528" width="12.25" style="1" customWidth="1"/>
    <col min="11529" max="11529" width="10.25" style="1" bestFit="1" customWidth="1"/>
    <col min="11530" max="11530" width="10.625" style="1" customWidth="1"/>
    <col min="11531" max="11775" width="9" style="1"/>
    <col min="11776" max="11776" width="25.375" style="1" customWidth="1"/>
    <col min="11777" max="11777" width="11.375" style="1" customWidth="1"/>
    <col min="11778" max="11778" width="12.875" style="1" customWidth="1"/>
    <col min="11779" max="11779" width="12.625" style="1" customWidth="1"/>
    <col min="11780" max="11780" width="12.375" style="1" customWidth="1"/>
    <col min="11781" max="11781" width="11.875" style="1" customWidth="1"/>
    <col min="11782" max="11782" width="0" style="1" hidden="1" customWidth="1"/>
    <col min="11783" max="11783" width="9" style="1" customWidth="1"/>
    <col min="11784" max="11784" width="12.25" style="1" customWidth="1"/>
    <col min="11785" max="11785" width="10.25" style="1" bestFit="1" customWidth="1"/>
    <col min="11786" max="11786" width="10.625" style="1" customWidth="1"/>
    <col min="11787" max="12031" width="9" style="1"/>
    <col min="12032" max="12032" width="25.375" style="1" customWidth="1"/>
    <col min="12033" max="12033" width="11.375" style="1" customWidth="1"/>
    <col min="12034" max="12034" width="12.875" style="1" customWidth="1"/>
    <col min="12035" max="12035" width="12.625" style="1" customWidth="1"/>
    <col min="12036" max="12036" width="12.375" style="1" customWidth="1"/>
    <col min="12037" max="12037" width="11.875" style="1" customWidth="1"/>
    <col min="12038" max="12038" width="0" style="1" hidden="1" customWidth="1"/>
    <col min="12039" max="12039" width="9" style="1" customWidth="1"/>
    <col min="12040" max="12040" width="12.25" style="1" customWidth="1"/>
    <col min="12041" max="12041" width="10.25" style="1" bestFit="1" customWidth="1"/>
    <col min="12042" max="12042" width="10.625" style="1" customWidth="1"/>
    <col min="12043" max="12287" width="9" style="1"/>
    <col min="12288" max="12288" width="25.375" style="1" customWidth="1"/>
    <col min="12289" max="12289" width="11.375" style="1" customWidth="1"/>
    <col min="12290" max="12290" width="12.875" style="1" customWidth="1"/>
    <col min="12291" max="12291" width="12.625" style="1" customWidth="1"/>
    <col min="12292" max="12292" width="12.375" style="1" customWidth="1"/>
    <col min="12293" max="12293" width="11.875" style="1" customWidth="1"/>
    <col min="12294" max="12294" width="0" style="1" hidden="1" customWidth="1"/>
    <col min="12295" max="12295" width="9" style="1" customWidth="1"/>
    <col min="12296" max="12296" width="12.25" style="1" customWidth="1"/>
    <col min="12297" max="12297" width="10.25" style="1" bestFit="1" customWidth="1"/>
    <col min="12298" max="12298" width="10.625" style="1" customWidth="1"/>
    <col min="12299" max="12543" width="9" style="1"/>
    <col min="12544" max="12544" width="25.375" style="1" customWidth="1"/>
    <col min="12545" max="12545" width="11.375" style="1" customWidth="1"/>
    <col min="12546" max="12546" width="12.875" style="1" customWidth="1"/>
    <col min="12547" max="12547" width="12.625" style="1" customWidth="1"/>
    <col min="12548" max="12548" width="12.375" style="1" customWidth="1"/>
    <col min="12549" max="12549" width="11.875" style="1" customWidth="1"/>
    <col min="12550" max="12550" width="0" style="1" hidden="1" customWidth="1"/>
    <col min="12551" max="12551" width="9" style="1" customWidth="1"/>
    <col min="12552" max="12552" width="12.25" style="1" customWidth="1"/>
    <col min="12553" max="12553" width="10.25" style="1" bestFit="1" customWidth="1"/>
    <col min="12554" max="12554" width="10.625" style="1" customWidth="1"/>
    <col min="12555" max="12799" width="9" style="1"/>
    <col min="12800" max="12800" width="25.375" style="1" customWidth="1"/>
    <col min="12801" max="12801" width="11.375" style="1" customWidth="1"/>
    <col min="12802" max="12802" width="12.875" style="1" customWidth="1"/>
    <col min="12803" max="12803" width="12.625" style="1" customWidth="1"/>
    <col min="12804" max="12804" width="12.375" style="1" customWidth="1"/>
    <col min="12805" max="12805" width="11.875" style="1" customWidth="1"/>
    <col min="12806" max="12806" width="0" style="1" hidden="1" customWidth="1"/>
    <col min="12807" max="12807" width="9" style="1" customWidth="1"/>
    <col min="12808" max="12808" width="12.25" style="1" customWidth="1"/>
    <col min="12809" max="12809" width="10.25" style="1" bestFit="1" customWidth="1"/>
    <col min="12810" max="12810" width="10.625" style="1" customWidth="1"/>
    <col min="12811" max="13055" width="9" style="1"/>
    <col min="13056" max="13056" width="25.375" style="1" customWidth="1"/>
    <col min="13057" max="13057" width="11.375" style="1" customWidth="1"/>
    <col min="13058" max="13058" width="12.875" style="1" customWidth="1"/>
    <col min="13059" max="13059" width="12.625" style="1" customWidth="1"/>
    <col min="13060" max="13060" width="12.375" style="1" customWidth="1"/>
    <col min="13061" max="13061" width="11.875" style="1" customWidth="1"/>
    <col min="13062" max="13062" width="0" style="1" hidden="1" customWidth="1"/>
    <col min="13063" max="13063" width="9" style="1" customWidth="1"/>
    <col min="13064" max="13064" width="12.25" style="1" customWidth="1"/>
    <col min="13065" max="13065" width="10.25" style="1" bestFit="1" customWidth="1"/>
    <col min="13066" max="13066" width="10.625" style="1" customWidth="1"/>
    <col min="13067" max="13311" width="9" style="1"/>
    <col min="13312" max="13312" width="25.375" style="1" customWidth="1"/>
    <col min="13313" max="13313" width="11.375" style="1" customWidth="1"/>
    <col min="13314" max="13314" width="12.875" style="1" customWidth="1"/>
    <col min="13315" max="13315" width="12.625" style="1" customWidth="1"/>
    <col min="13316" max="13316" width="12.375" style="1" customWidth="1"/>
    <col min="13317" max="13317" width="11.875" style="1" customWidth="1"/>
    <col min="13318" max="13318" width="0" style="1" hidden="1" customWidth="1"/>
    <col min="13319" max="13319" width="9" style="1" customWidth="1"/>
    <col min="13320" max="13320" width="12.25" style="1" customWidth="1"/>
    <col min="13321" max="13321" width="10.25" style="1" bestFit="1" customWidth="1"/>
    <col min="13322" max="13322" width="10.625" style="1" customWidth="1"/>
    <col min="13323" max="13567" width="9" style="1"/>
    <col min="13568" max="13568" width="25.375" style="1" customWidth="1"/>
    <col min="13569" max="13569" width="11.375" style="1" customWidth="1"/>
    <col min="13570" max="13570" width="12.875" style="1" customWidth="1"/>
    <col min="13571" max="13571" width="12.625" style="1" customWidth="1"/>
    <col min="13572" max="13572" width="12.375" style="1" customWidth="1"/>
    <col min="13573" max="13573" width="11.875" style="1" customWidth="1"/>
    <col min="13574" max="13574" width="0" style="1" hidden="1" customWidth="1"/>
    <col min="13575" max="13575" width="9" style="1" customWidth="1"/>
    <col min="13576" max="13576" width="12.25" style="1" customWidth="1"/>
    <col min="13577" max="13577" width="10.25" style="1" bestFit="1" customWidth="1"/>
    <col min="13578" max="13578" width="10.625" style="1" customWidth="1"/>
    <col min="13579" max="13823" width="9" style="1"/>
    <col min="13824" max="13824" width="25.375" style="1" customWidth="1"/>
    <col min="13825" max="13825" width="11.375" style="1" customWidth="1"/>
    <col min="13826" max="13826" width="12.875" style="1" customWidth="1"/>
    <col min="13827" max="13827" width="12.625" style="1" customWidth="1"/>
    <col min="13828" max="13828" width="12.375" style="1" customWidth="1"/>
    <col min="13829" max="13829" width="11.875" style="1" customWidth="1"/>
    <col min="13830" max="13830" width="0" style="1" hidden="1" customWidth="1"/>
    <col min="13831" max="13831" width="9" style="1" customWidth="1"/>
    <col min="13832" max="13832" width="12.25" style="1" customWidth="1"/>
    <col min="13833" max="13833" width="10.25" style="1" bestFit="1" customWidth="1"/>
    <col min="13834" max="13834" width="10.625" style="1" customWidth="1"/>
    <col min="13835" max="14079" width="9" style="1"/>
    <col min="14080" max="14080" width="25.375" style="1" customWidth="1"/>
    <col min="14081" max="14081" width="11.375" style="1" customWidth="1"/>
    <col min="14082" max="14082" width="12.875" style="1" customWidth="1"/>
    <col min="14083" max="14083" width="12.625" style="1" customWidth="1"/>
    <col min="14084" max="14084" width="12.375" style="1" customWidth="1"/>
    <col min="14085" max="14085" width="11.875" style="1" customWidth="1"/>
    <col min="14086" max="14086" width="0" style="1" hidden="1" customWidth="1"/>
    <col min="14087" max="14087" width="9" style="1" customWidth="1"/>
    <col min="14088" max="14088" width="12.25" style="1" customWidth="1"/>
    <col min="14089" max="14089" width="10.25" style="1" bestFit="1" customWidth="1"/>
    <col min="14090" max="14090" width="10.625" style="1" customWidth="1"/>
    <col min="14091" max="14335" width="9" style="1"/>
    <col min="14336" max="14336" width="25.375" style="1" customWidth="1"/>
    <col min="14337" max="14337" width="11.375" style="1" customWidth="1"/>
    <col min="14338" max="14338" width="12.875" style="1" customWidth="1"/>
    <col min="14339" max="14339" width="12.625" style="1" customWidth="1"/>
    <col min="14340" max="14340" width="12.375" style="1" customWidth="1"/>
    <col min="14341" max="14341" width="11.875" style="1" customWidth="1"/>
    <col min="14342" max="14342" width="0" style="1" hidden="1" customWidth="1"/>
    <col min="14343" max="14343" width="9" style="1" customWidth="1"/>
    <col min="14344" max="14344" width="12.25" style="1" customWidth="1"/>
    <col min="14345" max="14345" width="10.25" style="1" bestFit="1" customWidth="1"/>
    <col min="14346" max="14346" width="10.625" style="1" customWidth="1"/>
    <col min="14347" max="14591" width="9" style="1"/>
    <col min="14592" max="14592" width="25.375" style="1" customWidth="1"/>
    <col min="14593" max="14593" width="11.375" style="1" customWidth="1"/>
    <col min="14594" max="14594" width="12.875" style="1" customWidth="1"/>
    <col min="14595" max="14595" width="12.625" style="1" customWidth="1"/>
    <col min="14596" max="14596" width="12.375" style="1" customWidth="1"/>
    <col min="14597" max="14597" width="11.875" style="1" customWidth="1"/>
    <col min="14598" max="14598" width="0" style="1" hidden="1" customWidth="1"/>
    <col min="14599" max="14599" width="9" style="1" customWidth="1"/>
    <col min="14600" max="14600" width="12.25" style="1" customWidth="1"/>
    <col min="14601" max="14601" width="10.25" style="1" bestFit="1" customWidth="1"/>
    <col min="14602" max="14602" width="10.625" style="1" customWidth="1"/>
    <col min="14603" max="14847" width="9" style="1"/>
    <col min="14848" max="14848" width="25.375" style="1" customWidth="1"/>
    <col min="14849" max="14849" width="11.375" style="1" customWidth="1"/>
    <col min="14850" max="14850" width="12.875" style="1" customWidth="1"/>
    <col min="14851" max="14851" width="12.625" style="1" customWidth="1"/>
    <col min="14852" max="14852" width="12.375" style="1" customWidth="1"/>
    <col min="14853" max="14853" width="11.875" style="1" customWidth="1"/>
    <col min="14854" max="14854" width="0" style="1" hidden="1" customWidth="1"/>
    <col min="14855" max="14855" width="9" style="1" customWidth="1"/>
    <col min="14856" max="14856" width="12.25" style="1" customWidth="1"/>
    <col min="14857" max="14857" width="10.25" style="1" bestFit="1" customWidth="1"/>
    <col min="14858" max="14858" width="10.625" style="1" customWidth="1"/>
    <col min="14859" max="15103" width="9" style="1"/>
    <col min="15104" max="15104" width="25.375" style="1" customWidth="1"/>
    <col min="15105" max="15105" width="11.375" style="1" customWidth="1"/>
    <col min="15106" max="15106" width="12.875" style="1" customWidth="1"/>
    <col min="15107" max="15107" width="12.625" style="1" customWidth="1"/>
    <col min="15108" max="15108" width="12.375" style="1" customWidth="1"/>
    <col min="15109" max="15109" width="11.875" style="1" customWidth="1"/>
    <col min="15110" max="15110" width="0" style="1" hidden="1" customWidth="1"/>
    <col min="15111" max="15111" width="9" style="1" customWidth="1"/>
    <col min="15112" max="15112" width="12.25" style="1" customWidth="1"/>
    <col min="15113" max="15113" width="10.25" style="1" bestFit="1" customWidth="1"/>
    <col min="15114" max="15114" width="10.625" style="1" customWidth="1"/>
    <col min="15115" max="15359" width="9" style="1"/>
    <col min="15360" max="15360" width="25.375" style="1" customWidth="1"/>
    <col min="15361" max="15361" width="11.375" style="1" customWidth="1"/>
    <col min="15362" max="15362" width="12.875" style="1" customWidth="1"/>
    <col min="15363" max="15363" width="12.625" style="1" customWidth="1"/>
    <col min="15364" max="15364" width="12.375" style="1" customWidth="1"/>
    <col min="15365" max="15365" width="11.875" style="1" customWidth="1"/>
    <col min="15366" max="15366" width="0" style="1" hidden="1" customWidth="1"/>
    <col min="15367" max="15367" width="9" style="1" customWidth="1"/>
    <col min="15368" max="15368" width="12.25" style="1" customWidth="1"/>
    <col min="15369" max="15369" width="10.25" style="1" bestFit="1" customWidth="1"/>
    <col min="15370" max="15370" width="10.625" style="1" customWidth="1"/>
    <col min="15371" max="15615" width="9" style="1"/>
    <col min="15616" max="15616" width="25.375" style="1" customWidth="1"/>
    <col min="15617" max="15617" width="11.375" style="1" customWidth="1"/>
    <col min="15618" max="15618" width="12.875" style="1" customWidth="1"/>
    <col min="15619" max="15619" width="12.625" style="1" customWidth="1"/>
    <col min="15620" max="15620" width="12.375" style="1" customWidth="1"/>
    <col min="15621" max="15621" width="11.875" style="1" customWidth="1"/>
    <col min="15622" max="15622" width="0" style="1" hidden="1" customWidth="1"/>
    <col min="15623" max="15623" width="9" style="1" customWidth="1"/>
    <col min="15624" max="15624" width="12.25" style="1" customWidth="1"/>
    <col min="15625" max="15625" width="10.25" style="1" bestFit="1" customWidth="1"/>
    <col min="15626" max="15626" width="10.625" style="1" customWidth="1"/>
    <col min="15627" max="15871" width="9" style="1"/>
    <col min="15872" max="15872" width="25.375" style="1" customWidth="1"/>
    <col min="15873" max="15873" width="11.375" style="1" customWidth="1"/>
    <col min="15874" max="15874" width="12.875" style="1" customWidth="1"/>
    <col min="15875" max="15875" width="12.625" style="1" customWidth="1"/>
    <col min="15876" max="15876" width="12.375" style="1" customWidth="1"/>
    <col min="15877" max="15877" width="11.875" style="1" customWidth="1"/>
    <col min="15878" max="15878" width="0" style="1" hidden="1" customWidth="1"/>
    <col min="15879" max="15879" width="9" style="1" customWidth="1"/>
    <col min="15880" max="15880" width="12.25" style="1" customWidth="1"/>
    <col min="15881" max="15881" width="10.25" style="1" bestFit="1" customWidth="1"/>
    <col min="15882" max="15882" width="10.625" style="1" customWidth="1"/>
    <col min="15883" max="16127" width="9" style="1"/>
    <col min="16128" max="16128" width="25.375" style="1" customWidth="1"/>
    <col min="16129" max="16129" width="11.375" style="1" customWidth="1"/>
    <col min="16130" max="16130" width="12.875" style="1" customWidth="1"/>
    <col min="16131" max="16131" width="12.625" style="1" customWidth="1"/>
    <col min="16132" max="16132" width="12.375" style="1" customWidth="1"/>
    <col min="16133" max="16133" width="11.875" style="1" customWidth="1"/>
    <col min="16134" max="16134" width="0" style="1" hidden="1" customWidth="1"/>
    <col min="16135" max="16135" width="9" style="1" customWidth="1"/>
    <col min="16136" max="16136" width="12.25" style="1" customWidth="1"/>
    <col min="16137" max="16137" width="10.25" style="1" bestFit="1" customWidth="1"/>
    <col min="16138" max="16138" width="10.625" style="1" customWidth="1"/>
    <col min="16139" max="16384" width="9" style="1"/>
  </cols>
  <sheetData>
    <row r="1" spans="1:15" ht="23.25" customHeight="1">
      <c r="A1" s="703" t="str">
        <f>'Tab 4 (16)'!A1:H1</f>
        <v>II. FUNDUSZ EMERYTALNO-RENTOWY</v>
      </c>
      <c r="B1" s="703"/>
      <c r="C1" s="703"/>
      <c r="D1" s="703"/>
      <c r="E1" s="703"/>
      <c r="F1" s="703"/>
      <c r="G1" s="703"/>
      <c r="H1" s="703"/>
      <c r="I1" s="703"/>
    </row>
    <row r="2" spans="1:15" ht="9.75" customHeight="1">
      <c r="A2" s="8"/>
      <c r="B2" s="8"/>
      <c r="C2" s="8"/>
      <c r="D2" s="15"/>
      <c r="E2" s="15"/>
      <c r="F2" s="15"/>
      <c r="G2" s="8"/>
      <c r="H2" s="8"/>
      <c r="I2" s="8"/>
    </row>
    <row r="3" spans="1:15" ht="28.5" customHeight="1">
      <c r="A3" s="741" t="s">
        <v>573</v>
      </c>
      <c r="B3" s="741"/>
      <c r="C3" s="741"/>
      <c r="D3" s="741"/>
      <c r="E3" s="741"/>
      <c r="F3" s="741"/>
      <c r="G3" s="741"/>
      <c r="H3" s="741"/>
      <c r="I3" s="741"/>
      <c r="J3" s="552" t="s">
        <v>539</v>
      </c>
    </row>
    <row r="4" spans="1:15" ht="21" customHeight="1">
      <c r="A4" s="657" t="s">
        <v>13</v>
      </c>
      <c r="B4" s="640" t="str">
        <f>'Tab 1 (13)'!B3:C3</f>
        <v>2022 rok</v>
      </c>
      <c r="C4" s="641"/>
      <c r="D4" s="640" t="str">
        <f>'Tab 1 (13)'!D3:I3</f>
        <v>2023 rok</v>
      </c>
      <c r="E4" s="642"/>
      <c r="F4" s="642"/>
      <c r="G4" s="642"/>
      <c r="H4" s="642"/>
      <c r="I4" s="641"/>
    </row>
    <row r="5" spans="1:15" ht="21" customHeight="1">
      <c r="A5" s="663"/>
      <c r="B5" s="643" t="str">
        <f>'Tab 2 i 3'!B5:B6</f>
        <v>II kwartał</v>
      </c>
      <c r="C5" s="643" t="str">
        <f>'Tab 2 i 3'!C5:C6</f>
        <v>I półrocze</v>
      </c>
      <c r="D5" s="643" t="str">
        <f>'Tab 2 i 3'!D5:D6</f>
        <v>I kwartał</v>
      </c>
      <c r="E5" s="643" t="str">
        <f>'Tab 2 i 3'!E5:E6</f>
        <v>II kwartał</v>
      </c>
      <c r="F5" s="643" t="str">
        <f>'Tab 2 i 3'!F5:F6</f>
        <v>I półrocze</v>
      </c>
      <c r="G5" s="654" t="s">
        <v>14</v>
      </c>
      <c r="H5" s="644"/>
      <c r="I5" s="645"/>
    </row>
    <row r="6" spans="1:15" ht="54.75" customHeight="1">
      <c r="A6" s="663"/>
      <c r="B6" s="643"/>
      <c r="C6" s="643"/>
      <c r="D6" s="643"/>
      <c r="E6" s="643"/>
      <c r="F6" s="643"/>
      <c r="G6" s="657" t="str">
        <f>'Tab 1'!G5</f>
        <v xml:space="preserve">II kwartału 
2023 r. 
z 
I 
kwartałem 
2023 r. </v>
      </c>
      <c r="H6" s="657" t="str">
        <f>'Tab 1'!H5</f>
        <v xml:space="preserve">II kwartału 
2023 r. 
z 
II 
kwartałem 
2022 r. </v>
      </c>
      <c r="I6" s="657" t="str">
        <f>'Tab 1'!I5</f>
        <v xml:space="preserve">I półrocza 
2023 r. 
z 
I 
półroczem 
2022 r. </v>
      </c>
    </row>
    <row r="7" spans="1:15" ht="21.75" customHeight="1">
      <c r="A7" s="658"/>
      <c r="B7" s="742" t="s">
        <v>332</v>
      </c>
      <c r="C7" s="743"/>
      <c r="D7" s="743"/>
      <c r="E7" s="743"/>
      <c r="F7" s="744"/>
      <c r="G7" s="658"/>
      <c r="H7" s="658"/>
      <c r="I7" s="658"/>
      <c r="J7" s="8"/>
    </row>
    <row r="8" spans="1:15" ht="21.75" customHeight="1">
      <c r="A8" s="706" t="s">
        <v>494</v>
      </c>
      <c r="B8" s="707"/>
      <c r="C8" s="707"/>
      <c r="D8" s="707"/>
      <c r="E8" s="707"/>
      <c r="F8" s="707"/>
      <c r="G8" s="707"/>
      <c r="H8" s="707"/>
      <c r="I8" s="708"/>
      <c r="J8" s="8"/>
    </row>
    <row r="9" spans="1:15" s="5" customFormat="1" ht="21" customHeight="1">
      <c r="A9" s="201" t="s">
        <v>62</v>
      </c>
      <c r="B9" s="261">
        <f t="shared" ref="B9:C9" si="0">B10+B11</f>
        <v>4226286619.6999998</v>
      </c>
      <c r="C9" s="261">
        <f t="shared" si="0"/>
        <v>8350456350.3899994</v>
      </c>
      <c r="D9" s="262">
        <f>D10+D11</f>
        <v>4585050372.0600014</v>
      </c>
      <c r="E9" s="262">
        <f>E10+E11</f>
        <v>5325096823.0699997</v>
      </c>
      <c r="F9" s="262">
        <f>F10+F11</f>
        <v>9910147195.1300011</v>
      </c>
      <c r="G9" s="203">
        <f>E9/D9-1</f>
        <v>0.16140421390343529</v>
      </c>
      <c r="H9" s="204">
        <f>E9/B9-1</f>
        <v>0.25999424607127053</v>
      </c>
      <c r="I9" s="204">
        <f>F9/C9-1</f>
        <v>0.18677911473271247</v>
      </c>
      <c r="J9" s="16"/>
      <c r="K9" s="17"/>
      <c r="N9" s="18"/>
      <c r="O9" s="18"/>
    </row>
    <row r="10" spans="1:15" ht="21" customHeight="1">
      <c r="A10" s="209" t="s">
        <v>132</v>
      </c>
      <c r="B10" s="263">
        <f t="shared" ref="B10:C10" si="1">B13</f>
        <v>3294428482.2800002</v>
      </c>
      <c r="C10" s="263">
        <f t="shared" si="1"/>
        <v>6513831879.4200001</v>
      </c>
      <c r="D10" s="264">
        <f>D13</f>
        <v>3600192135.3600006</v>
      </c>
      <c r="E10" s="264">
        <f>E13</f>
        <v>4200504457.79</v>
      </c>
      <c r="F10" s="264">
        <f>F13</f>
        <v>7800696593.1500015</v>
      </c>
      <c r="G10" s="207">
        <f t="shared" ref="G10:G11" si="2">E10/D10-1</f>
        <v>0.16674452358637004</v>
      </c>
      <c r="H10" s="208">
        <f t="shared" ref="H10:H11" si="3">E10/B10-1</f>
        <v>0.27503282599199874</v>
      </c>
      <c r="I10" s="208">
        <f t="shared" ref="I10:I11" si="4">F10/C10-1</f>
        <v>0.19755878529744697</v>
      </c>
      <c r="J10" s="16"/>
      <c r="K10" s="17"/>
      <c r="L10" s="5"/>
      <c r="M10" s="5"/>
      <c r="N10" s="5"/>
    </row>
    <row r="11" spans="1:15" ht="21" customHeight="1">
      <c r="A11" s="209" t="s">
        <v>16</v>
      </c>
      <c r="B11" s="263">
        <f t="shared" ref="B11:C11" si="5">B19</f>
        <v>931858137.41999972</v>
      </c>
      <c r="C11" s="263">
        <f t="shared" si="5"/>
        <v>1836624470.9699998</v>
      </c>
      <c r="D11" s="264">
        <f>D19</f>
        <v>984858236.70000029</v>
      </c>
      <c r="E11" s="264">
        <f>E19</f>
        <v>1124592365.28</v>
      </c>
      <c r="F11" s="264">
        <f>F19</f>
        <v>2109450601.98</v>
      </c>
      <c r="G11" s="207">
        <f t="shared" si="2"/>
        <v>0.14188247950102117</v>
      </c>
      <c r="H11" s="208">
        <f t="shared" si="3"/>
        <v>0.20682786372785911</v>
      </c>
      <c r="I11" s="208">
        <f t="shared" si="4"/>
        <v>0.14854758570537241</v>
      </c>
      <c r="J11" s="16"/>
      <c r="K11" s="17"/>
      <c r="L11" s="5"/>
      <c r="M11" s="5"/>
      <c r="N11" s="5"/>
    </row>
    <row r="12" spans="1:15" ht="21" customHeight="1">
      <c r="A12" s="706" t="s">
        <v>105</v>
      </c>
      <c r="B12" s="707"/>
      <c r="C12" s="707"/>
      <c r="D12" s="707"/>
      <c r="E12" s="707"/>
      <c r="F12" s="707"/>
      <c r="G12" s="707"/>
      <c r="H12" s="707"/>
      <c r="I12" s="708"/>
      <c r="J12" s="16"/>
      <c r="K12" s="17"/>
      <c r="L12" s="5"/>
      <c r="M12" s="5"/>
      <c r="N12" s="5"/>
    </row>
    <row r="13" spans="1:15" s="5" customFormat="1" ht="21" customHeight="1">
      <c r="A13" s="221" t="s">
        <v>63</v>
      </c>
      <c r="B13" s="265">
        <f t="shared" ref="B13:C13" si="6">SUM(B14:B17)</f>
        <v>3294428482.2800002</v>
      </c>
      <c r="C13" s="265">
        <f t="shared" si="6"/>
        <v>6513831879.4200001</v>
      </c>
      <c r="D13" s="266">
        <f>SUM(D14:D17)</f>
        <v>3600192135.3600006</v>
      </c>
      <c r="E13" s="266">
        <f>SUM(E14:E17)</f>
        <v>4200504457.79</v>
      </c>
      <c r="F13" s="266">
        <f>SUM(F14:F17)</f>
        <v>7800696593.1500015</v>
      </c>
      <c r="G13" s="203">
        <f t="shared" ref="G13:G17" si="7">E13/D13-1</f>
        <v>0.16674452358637004</v>
      </c>
      <c r="H13" s="204">
        <f t="shared" ref="H13:H17" si="8">E13/B13-1</f>
        <v>0.27503282599199874</v>
      </c>
      <c r="I13" s="204">
        <f t="shared" ref="I13:I17" si="9">F13/C13-1</f>
        <v>0.19755878529744697</v>
      </c>
      <c r="J13" s="16"/>
      <c r="K13" s="17"/>
    </row>
    <row r="14" spans="1:15" ht="21" customHeight="1">
      <c r="A14" s="214" t="s">
        <v>17</v>
      </c>
      <c r="B14" s="268">
        <v>2955088801.2000003</v>
      </c>
      <c r="C14" s="267">
        <v>5832007141.1000004</v>
      </c>
      <c r="D14" s="267">
        <v>3282277376.4400005</v>
      </c>
      <c r="E14" s="267">
        <v>3859190787.5999999</v>
      </c>
      <c r="F14" s="267">
        <v>7141468164.0400009</v>
      </c>
      <c r="G14" s="207">
        <f t="shared" si="7"/>
        <v>0.17576619675748639</v>
      </c>
      <c r="H14" s="208">
        <f t="shared" si="8"/>
        <v>0.30594748490565249</v>
      </c>
      <c r="I14" s="208">
        <f t="shared" si="9"/>
        <v>0.22453007879771181</v>
      </c>
      <c r="J14" s="16"/>
      <c r="K14" s="17"/>
      <c r="L14" s="5"/>
      <c r="M14" s="5"/>
      <c r="N14" s="18"/>
    </row>
    <row r="15" spans="1:15" ht="28.5" customHeight="1">
      <c r="A15" s="214" t="s">
        <v>18</v>
      </c>
      <c r="B15" s="268">
        <v>51760633.109999977</v>
      </c>
      <c r="C15" s="267">
        <v>104080377.72999999</v>
      </c>
      <c r="D15" s="267">
        <v>48645519.010000013</v>
      </c>
      <c r="E15" s="267">
        <v>52458615.519999981</v>
      </c>
      <c r="F15" s="267">
        <v>101104134.53</v>
      </c>
      <c r="G15" s="207">
        <f t="shared" si="7"/>
        <v>7.8385359794724607E-2</v>
      </c>
      <c r="H15" s="208">
        <f t="shared" si="8"/>
        <v>1.3484812067825258E-2</v>
      </c>
      <c r="I15" s="208">
        <f t="shared" si="9"/>
        <v>-2.8595622584314695E-2</v>
      </c>
      <c r="J15" s="16"/>
      <c r="K15" s="17"/>
      <c r="L15" s="19"/>
      <c r="M15" s="5"/>
      <c r="N15" s="5"/>
    </row>
    <row r="16" spans="1:15" ht="28.5" customHeight="1">
      <c r="A16" s="214" t="s">
        <v>19</v>
      </c>
      <c r="B16" s="268">
        <v>275902549.87</v>
      </c>
      <c r="C16" s="267">
        <v>554725762.16999996</v>
      </c>
      <c r="D16" s="267">
        <v>257372724.94000006</v>
      </c>
      <c r="E16" s="267">
        <v>275773989.1700002</v>
      </c>
      <c r="F16" s="267">
        <v>533146714.11000025</v>
      </c>
      <c r="G16" s="207">
        <f t="shared" si="7"/>
        <v>7.149655906347463E-2</v>
      </c>
      <c r="H16" s="208">
        <f t="shared" si="8"/>
        <v>-4.6596416039068611E-4</v>
      </c>
      <c r="I16" s="208">
        <f t="shared" si="9"/>
        <v>-3.8900389222209286E-2</v>
      </c>
      <c r="J16" s="16"/>
      <c r="K16" s="17"/>
      <c r="L16" s="5"/>
      <c r="M16" s="5"/>
      <c r="N16" s="5"/>
    </row>
    <row r="17" spans="1:14" ht="28.5" customHeight="1">
      <c r="A17" s="214" t="s">
        <v>20</v>
      </c>
      <c r="B17" s="268">
        <v>11676498.100000007</v>
      </c>
      <c r="C17" s="267">
        <v>23018598.420000009</v>
      </c>
      <c r="D17" s="267">
        <v>11896514.969999999</v>
      </c>
      <c r="E17" s="267">
        <v>13081065.499999998</v>
      </c>
      <c r="F17" s="267">
        <v>24977580.469999999</v>
      </c>
      <c r="G17" s="207">
        <f t="shared" si="7"/>
        <v>9.9571221739066962E-2</v>
      </c>
      <c r="H17" s="208">
        <f t="shared" si="8"/>
        <v>0.12029012362876079</v>
      </c>
      <c r="I17" s="208">
        <f t="shared" si="9"/>
        <v>8.5104314965497752E-2</v>
      </c>
      <c r="J17" s="16"/>
      <c r="K17" s="17"/>
      <c r="L17" s="5"/>
      <c r="M17" s="5"/>
      <c r="N17" s="5"/>
    </row>
    <row r="18" spans="1:14" ht="21" customHeight="1">
      <c r="A18" s="736" t="s">
        <v>64</v>
      </c>
      <c r="B18" s="737"/>
      <c r="C18" s="737"/>
      <c r="D18" s="737"/>
      <c r="E18" s="737"/>
      <c r="F18" s="737"/>
      <c r="G18" s="737"/>
      <c r="H18" s="737"/>
      <c r="I18" s="738"/>
      <c r="J18" s="16"/>
      <c r="K18" s="17"/>
      <c r="L18" s="5"/>
      <c r="M18" s="5"/>
      <c r="N18" s="5"/>
    </row>
    <row r="19" spans="1:14" ht="21" customHeight="1">
      <c r="A19" s="580" t="s">
        <v>65</v>
      </c>
      <c r="B19" s="269">
        <f t="shared" ref="B19:C19" si="10">B20+B26</f>
        <v>931858137.41999972</v>
      </c>
      <c r="C19" s="269">
        <f t="shared" si="10"/>
        <v>1836624470.9699998</v>
      </c>
      <c r="D19" s="270">
        <f>D20+D26</f>
        <v>984858236.70000029</v>
      </c>
      <c r="E19" s="270">
        <f>E20+E26</f>
        <v>1124592365.28</v>
      </c>
      <c r="F19" s="270">
        <f>F20+F26</f>
        <v>2109450601.98</v>
      </c>
      <c r="G19" s="271">
        <f t="shared" ref="G19:G31" si="11">E19/D19-1</f>
        <v>0.14188247950102117</v>
      </c>
      <c r="H19" s="272">
        <f t="shared" ref="H19:H31" si="12">E19/B19-1</f>
        <v>0.20682786372785911</v>
      </c>
      <c r="I19" s="272">
        <f t="shared" ref="I19:I31" si="13">F19/C19-1</f>
        <v>0.14854758570537241</v>
      </c>
      <c r="J19" s="16"/>
      <c r="K19" s="17"/>
      <c r="L19" s="5"/>
      <c r="M19" s="5"/>
      <c r="N19" s="5"/>
    </row>
    <row r="20" spans="1:14" s="5" customFormat="1" ht="30.75" customHeight="1">
      <c r="A20" s="221" t="s">
        <v>23</v>
      </c>
      <c r="B20" s="265">
        <f t="shared" ref="B20:C20" si="14">SUM(B22:B25)</f>
        <v>730429982.94999981</v>
      </c>
      <c r="C20" s="265">
        <f t="shared" si="14"/>
        <v>1442689030.52</v>
      </c>
      <c r="D20" s="266">
        <f>SUM(D22:D25)</f>
        <v>774007445.14000022</v>
      </c>
      <c r="E20" s="266">
        <f>SUM(E22:E25)</f>
        <v>890092892.65999985</v>
      </c>
      <c r="F20" s="266">
        <f>SUM(F22:F25)</f>
        <v>1664100337.8</v>
      </c>
      <c r="G20" s="203">
        <f t="shared" si="11"/>
        <v>0.14997975568439448</v>
      </c>
      <c r="H20" s="204">
        <f t="shared" si="12"/>
        <v>0.21858756271910806</v>
      </c>
      <c r="I20" s="204">
        <f t="shared" si="13"/>
        <v>0.15347126275729361</v>
      </c>
      <c r="J20" s="16"/>
      <c r="K20" s="17"/>
    </row>
    <row r="21" spans="1:14" ht="27.75" customHeight="1">
      <c r="A21" s="214" t="s">
        <v>244</v>
      </c>
      <c r="B21" s="268">
        <v>48672428.770000018</v>
      </c>
      <c r="C21" s="264">
        <v>96609725.460000023</v>
      </c>
      <c r="D21" s="264">
        <v>51919425.480000004</v>
      </c>
      <c r="E21" s="264">
        <v>60969880.200000003</v>
      </c>
      <c r="F21" s="264">
        <v>112889305.68000001</v>
      </c>
      <c r="G21" s="207">
        <f t="shared" si="11"/>
        <v>0.17431731257285077</v>
      </c>
      <c r="H21" s="208">
        <f t="shared" si="12"/>
        <v>0.25265744366510234</v>
      </c>
      <c r="I21" s="208">
        <f t="shared" si="13"/>
        <v>0.16850871009606916</v>
      </c>
      <c r="J21" s="16"/>
      <c r="K21" s="17"/>
      <c r="L21" s="5"/>
      <c r="M21" s="5"/>
      <c r="N21" s="5"/>
    </row>
    <row r="22" spans="1:14" ht="21" customHeight="1">
      <c r="A22" s="273" t="s">
        <v>25</v>
      </c>
      <c r="B22" s="268">
        <v>721814320.04999983</v>
      </c>
      <c r="C22" s="264">
        <v>1425487058.8499999</v>
      </c>
      <c r="D22" s="264">
        <v>765897150.07000017</v>
      </c>
      <c r="E22" s="264">
        <v>881334250.58999979</v>
      </c>
      <c r="F22" s="264">
        <v>1647231400.6599998</v>
      </c>
      <c r="G22" s="207">
        <f t="shared" si="11"/>
        <v>0.15072141280255336</v>
      </c>
      <c r="H22" s="208">
        <f t="shared" si="12"/>
        <v>0.22099856723395295</v>
      </c>
      <c r="I22" s="208">
        <f t="shared" si="13"/>
        <v>0.15555689575245268</v>
      </c>
      <c r="J22" s="16"/>
      <c r="K22" s="17"/>
      <c r="L22" s="5"/>
      <c r="M22" s="5"/>
      <c r="N22" s="5"/>
    </row>
    <row r="23" spans="1:14" ht="27.75" customHeight="1">
      <c r="A23" s="214" t="s">
        <v>26</v>
      </c>
      <c r="B23" s="268">
        <v>647741.85</v>
      </c>
      <c r="C23" s="264">
        <v>1248341.9300000002</v>
      </c>
      <c r="D23" s="264">
        <v>512356.66000000003</v>
      </c>
      <c r="E23" s="264">
        <v>545949.03</v>
      </c>
      <c r="F23" s="264">
        <v>1058305.69</v>
      </c>
      <c r="G23" s="207">
        <f t="shared" si="11"/>
        <v>6.556442537508933E-2</v>
      </c>
      <c r="H23" s="208">
        <f t="shared" si="12"/>
        <v>-0.15715029065977437</v>
      </c>
      <c r="I23" s="208">
        <f t="shared" si="13"/>
        <v>-0.15223091961671131</v>
      </c>
      <c r="J23" s="16"/>
      <c r="K23" s="17"/>
      <c r="L23" s="5"/>
      <c r="M23" s="5"/>
      <c r="N23" s="5"/>
    </row>
    <row r="24" spans="1:14" ht="27.75" customHeight="1">
      <c r="A24" s="214" t="s">
        <v>27</v>
      </c>
      <c r="B24" s="268">
        <v>1603488.8699999999</v>
      </c>
      <c r="C24" s="264">
        <v>3251388.13</v>
      </c>
      <c r="D24" s="264">
        <v>1519662.3300000003</v>
      </c>
      <c r="E24" s="264">
        <v>1641064.19</v>
      </c>
      <c r="F24" s="264">
        <v>3160726.5200000005</v>
      </c>
      <c r="G24" s="207">
        <f t="shared" si="11"/>
        <v>7.988739182605098E-2</v>
      </c>
      <c r="H24" s="208">
        <f t="shared" si="12"/>
        <v>2.3433477277581716E-2</v>
      </c>
      <c r="I24" s="208">
        <f t="shared" si="13"/>
        <v>-2.788397028440881E-2</v>
      </c>
      <c r="J24" s="16"/>
      <c r="K24" s="17"/>
      <c r="L24" s="5"/>
      <c r="M24" s="5"/>
      <c r="N24" s="5"/>
    </row>
    <row r="25" spans="1:14" ht="27.75" customHeight="1">
      <c r="A25" s="214" t="s">
        <v>28</v>
      </c>
      <c r="B25" s="268">
        <v>6364432.1800000006</v>
      </c>
      <c r="C25" s="264">
        <v>12702241.609999999</v>
      </c>
      <c r="D25" s="264">
        <v>6078276.0800000001</v>
      </c>
      <c r="E25" s="264">
        <v>6571628.8499999996</v>
      </c>
      <c r="F25" s="264">
        <v>12649904.93</v>
      </c>
      <c r="G25" s="207">
        <f t="shared" si="11"/>
        <v>8.1166561621531352E-2</v>
      </c>
      <c r="H25" s="208">
        <f t="shared" si="12"/>
        <v>3.2555405437598495E-2</v>
      </c>
      <c r="I25" s="208">
        <f t="shared" si="13"/>
        <v>-4.1202711778680623E-3</v>
      </c>
      <c r="J25" s="16"/>
      <c r="K25" s="17"/>
      <c r="L25" s="5"/>
      <c r="M25" s="5"/>
      <c r="N25" s="5"/>
    </row>
    <row r="26" spans="1:14" s="5" customFormat="1" ht="21" customHeight="1">
      <c r="A26" s="221" t="s">
        <v>29</v>
      </c>
      <c r="B26" s="265">
        <f t="shared" ref="B26:C26" si="15">SUM(B28:B31)</f>
        <v>201428154.46999994</v>
      </c>
      <c r="C26" s="265">
        <f t="shared" si="15"/>
        <v>393935440.44999993</v>
      </c>
      <c r="D26" s="266">
        <f>SUM(D28:D31)</f>
        <v>210850791.56000012</v>
      </c>
      <c r="E26" s="266">
        <f>SUM(E28:E31)</f>
        <v>234499472.62000003</v>
      </c>
      <c r="F26" s="266">
        <f>SUM(F28:F31)</f>
        <v>445350264.18000013</v>
      </c>
      <c r="G26" s="203">
        <f t="shared" si="11"/>
        <v>0.11215836983600025</v>
      </c>
      <c r="H26" s="204">
        <f t="shared" si="12"/>
        <v>0.16418418883406694</v>
      </c>
      <c r="I26" s="204">
        <f t="shared" si="13"/>
        <v>0.13051586237396684</v>
      </c>
      <c r="J26" s="16"/>
      <c r="K26" s="17"/>
    </row>
    <row r="27" spans="1:14" ht="21" customHeight="1">
      <c r="A27" s="214" t="s">
        <v>66</v>
      </c>
      <c r="B27" s="268">
        <v>4015783.5799999996</v>
      </c>
      <c r="C27" s="264">
        <v>7938464.0199999996</v>
      </c>
      <c r="D27" s="264">
        <v>4113564.9000000004</v>
      </c>
      <c r="E27" s="264">
        <v>4666697.22</v>
      </c>
      <c r="F27" s="264">
        <v>8780262.120000001</v>
      </c>
      <c r="G27" s="207">
        <f t="shared" si="11"/>
        <v>0.13446544139852978</v>
      </c>
      <c r="H27" s="208">
        <f t="shared" si="12"/>
        <v>0.1620888245177794</v>
      </c>
      <c r="I27" s="208">
        <f t="shared" si="13"/>
        <v>0.10604042518542545</v>
      </c>
      <c r="J27" s="16"/>
      <c r="K27" s="17"/>
      <c r="L27" s="5"/>
      <c r="M27" s="5"/>
      <c r="N27" s="5"/>
    </row>
    <row r="28" spans="1:14" ht="21" customHeight="1">
      <c r="A28" s="214" t="s">
        <v>31</v>
      </c>
      <c r="B28" s="268">
        <v>193281342.84999993</v>
      </c>
      <c r="C28" s="264">
        <v>377939002.94999993</v>
      </c>
      <c r="D28" s="264">
        <v>202604139.41000012</v>
      </c>
      <c r="E28" s="264">
        <v>225489407.37000003</v>
      </c>
      <c r="F28" s="264">
        <v>428093546.78000015</v>
      </c>
      <c r="G28" s="207">
        <f t="shared" si="11"/>
        <v>0.11295557942026102</v>
      </c>
      <c r="H28" s="208">
        <f t="shared" si="12"/>
        <v>0.16663824891260126</v>
      </c>
      <c r="I28" s="208">
        <f t="shared" si="13"/>
        <v>0.13270539277110682</v>
      </c>
      <c r="J28" s="16"/>
      <c r="K28" s="17"/>
      <c r="L28" s="5"/>
      <c r="M28" s="5"/>
      <c r="N28" s="5"/>
    </row>
    <row r="29" spans="1:14" ht="27.75" customHeight="1">
      <c r="A29" s="214" t="s">
        <v>32</v>
      </c>
      <c r="B29" s="268">
        <v>1825662</v>
      </c>
      <c r="C29" s="264">
        <v>3583990.46</v>
      </c>
      <c r="D29" s="264">
        <v>1753724.2599999998</v>
      </c>
      <c r="E29" s="264">
        <v>1906681.19</v>
      </c>
      <c r="F29" s="264">
        <v>3660405.4499999997</v>
      </c>
      <c r="G29" s="207">
        <f t="shared" si="11"/>
        <v>8.7218346400705027E-2</v>
      </c>
      <c r="H29" s="208">
        <f t="shared" si="12"/>
        <v>4.4377979056364092E-2</v>
      </c>
      <c r="I29" s="208">
        <f t="shared" si="13"/>
        <v>2.1321203516819542E-2</v>
      </c>
      <c r="J29" s="16"/>
      <c r="K29" s="17"/>
      <c r="L29" s="5"/>
      <c r="M29" s="5"/>
      <c r="N29" s="5"/>
    </row>
    <row r="30" spans="1:14" ht="27.75" customHeight="1">
      <c r="A30" s="214" t="s">
        <v>33</v>
      </c>
      <c r="B30" s="268">
        <v>4475466.5600000005</v>
      </c>
      <c r="C30" s="264">
        <v>8804675.5600000024</v>
      </c>
      <c r="D30" s="264">
        <v>4592269.6800000016</v>
      </c>
      <c r="E30" s="264">
        <v>4982652.07</v>
      </c>
      <c r="F30" s="264">
        <v>9574921.7500000019</v>
      </c>
      <c r="G30" s="207">
        <f t="shared" si="11"/>
        <v>8.5008594268792814E-2</v>
      </c>
      <c r="H30" s="208">
        <f t="shared" si="12"/>
        <v>0.11332572888221959</v>
      </c>
      <c r="I30" s="208">
        <f t="shared" si="13"/>
        <v>8.7481496024596206E-2</v>
      </c>
      <c r="J30" s="16"/>
      <c r="K30" s="17"/>
      <c r="L30" s="5"/>
      <c r="M30" s="5"/>
      <c r="N30" s="5"/>
    </row>
    <row r="31" spans="1:14" ht="27.75" customHeight="1">
      <c r="A31" s="223" t="s">
        <v>67</v>
      </c>
      <c r="B31" s="274">
        <v>1845683.0599999996</v>
      </c>
      <c r="C31" s="275">
        <v>3607771.4799999995</v>
      </c>
      <c r="D31" s="275">
        <v>1900658.2099999997</v>
      </c>
      <c r="E31" s="275">
        <v>2120731.9899999998</v>
      </c>
      <c r="F31" s="275">
        <v>4021390.1999999993</v>
      </c>
      <c r="G31" s="224">
        <f t="shared" si="11"/>
        <v>0.11578819318598055</v>
      </c>
      <c r="H31" s="225">
        <f t="shared" si="12"/>
        <v>0.14902283927339077</v>
      </c>
      <c r="I31" s="225">
        <f t="shared" si="13"/>
        <v>0.11464659618629724</v>
      </c>
      <c r="J31" s="16"/>
      <c r="K31" s="17"/>
      <c r="L31" s="5"/>
      <c r="M31" s="5"/>
      <c r="N31" s="5"/>
    </row>
    <row r="32" spans="1:14" ht="14.25" customHeight="1">
      <c r="A32" s="739" t="s">
        <v>469</v>
      </c>
      <c r="B32" s="740"/>
      <c r="C32" s="740"/>
      <c r="D32" s="740"/>
      <c r="E32" s="740"/>
      <c r="F32" s="740"/>
      <c r="G32" s="740"/>
      <c r="H32" s="740"/>
      <c r="I32" s="740"/>
    </row>
    <row r="33" spans="1:9">
      <c r="A33" s="702"/>
      <c r="B33" s="702"/>
      <c r="C33" s="702"/>
      <c r="D33" s="702"/>
      <c r="E33" s="702"/>
      <c r="F33" s="702"/>
      <c r="G33" s="702"/>
      <c r="H33" s="702"/>
      <c r="I33" s="702"/>
    </row>
    <row r="39" spans="1:9">
      <c r="G39" s="507"/>
    </row>
  </sheetData>
  <mergeCells count="20">
    <mergeCell ref="A1:I1"/>
    <mergeCell ref="A3:I3"/>
    <mergeCell ref="A4:A7"/>
    <mergeCell ref="B4:C4"/>
    <mergeCell ref="B5:B6"/>
    <mergeCell ref="C5:C6"/>
    <mergeCell ref="D5:D6"/>
    <mergeCell ref="G5:I5"/>
    <mergeCell ref="G6:G7"/>
    <mergeCell ref="I6:I7"/>
    <mergeCell ref="D4:I4"/>
    <mergeCell ref="H6:H7"/>
    <mergeCell ref="F5:F6"/>
    <mergeCell ref="E5:E6"/>
    <mergeCell ref="B7:F7"/>
    <mergeCell ref="A33:I33"/>
    <mergeCell ref="A8:I8"/>
    <mergeCell ref="A12:I12"/>
    <mergeCell ref="A18:I18"/>
    <mergeCell ref="A32:I32"/>
  </mergeCells>
  <hyperlinks>
    <hyperlink ref="J3" location="'Spis treści'!A1" display="Powrót do spisu" xr:uid="{416347E2-7248-4960-8249-439037EC2953}"/>
  </hyperlinks>
  <printOptions horizontalCentered="1"/>
  <pageMargins left="0.51181102362204722" right="0.42" top="0.6692913385826772" bottom="0.55118110236220474" header="0.31496062992125984" footer="0.31496062992125984"/>
  <pageSetup paperSize="9" scale="77" orientation="portrait" r:id="rId1"/>
  <headerFooter differentFirst="1" alignWithMargins="0">
    <oddFooter>&amp;C&amp;"Arial,Normalny"&amp;9&amp;P</oddFooter>
  </headerFooter>
  <ignoredErrors>
    <ignoredError sqref="B13:F13 B20:F20 B26:D26"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dimension ref="A1:G40"/>
  <sheetViews>
    <sheetView view="pageBreakPreview" zoomScale="80" zoomScaleNormal="100" zoomScaleSheetLayoutView="80" workbookViewId="0"/>
  </sheetViews>
  <sheetFormatPr defaultRowHeight="15"/>
  <cols>
    <col min="1" max="1" width="22.875" customWidth="1"/>
    <col min="2" max="2" width="17.125" customWidth="1"/>
    <col min="3" max="4" width="16.5" customWidth="1"/>
    <col min="5" max="5" width="23.75" customWidth="1"/>
    <col min="6" max="6" width="19" customWidth="1"/>
  </cols>
  <sheetData>
    <row r="1" spans="1:7" ht="24" customHeight="1">
      <c r="A1" s="703" t="str">
        <f>'Tab 2 (14) i wykres 1'!A1:E1</f>
        <v>II. FUNDUSZ EMERYTALNO-RENTOWY</v>
      </c>
      <c r="B1" s="703"/>
      <c r="C1" s="703"/>
      <c r="D1" s="703"/>
      <c r="E1" s="703"/>
      <c r="F1" s="703"/>
      <c r="G1" s="552" t="s">
        <v>539</v>
      </c>
    </row>
    <row r="2" spans="1:7" ht="393" customHeight="1"/>
    <row r="3" spans="1:7" ht="41.25" customHeight="1">
      <c r="A3" s="745" t="s">
        <v>437</v>
      </c>
      <c r="B3" s="745"/>
      <c r="C3" s="745"/>
      <c r="D3" s="745"/>
      <c r="E3" s="745"/>
      <c r="F3" s="745"/>
    </row>
    <row r="4" spans="1:7" ht="50.25" customHeight="1">
      <c r="A4" s="403" t="s">
        <v>13</v>
      </c>
      <c r="B4" s="403" t="s">
        <v>132</v>
      </c>
      <c r="C4" s="403" t="s">
        <v>262</v>
      </c>
      <c r="D4" s="403" t="s">
        <v>263</v>
      </c>
      <c r="E4" s="403" t="s">
        <v>678</v>
      </c>
      <c r="F4" s="403" t="s">
        <v>118</v>
      </c>
    </row>
    <row r="5" spans="1:7" ht="27" customHeight="1">
      <c r="A5" s="276" t="s">
        <v>261</v>
      </c>
      <c r="B5" s="277">
        <f>'Tab 5 (17)'!E13-'Wykres 3'!E5</f>
        <v>4199369375.1100001</v>
      </c>
      <c r="C5" s="277">
        <f>'Tab 5 (17)'!E20</f>
        <v>890092892.65999985</v>
      </c>
      <c r="D5" s="277">
        <f>'Tab 5 (17)'!E26</f>
        <v>234499472.62000003</v>
      </c>
      <c r="E5" s="277">
        <v>1135082.68</v>
      </c>
      <c r="F5" s="277">
        <f>SUM(B5:E5)</f>
        <v>5325096823.0700006</v>
      </c>
    </row>
    <row r="6" spans="1:7" ht="18.75" customHeight="1">
      <c r="A6" s="276" t="s">
        <v>256</v>
      </c>
      <c r="B6" s="278">
        <f>ROUND(B5/$F$5,4)</f>
        <v>0.78859999999999997</v>
      </c>
      <c r="C6" s="278">
        <f t="shared" ref="C6:E6" si="0">ROUND(C5/$F$5,4)</f>
        <v>0.16719999999999999</v>
      </c>
      <c r="D6" s="278">
        <f t="shared" si="0"/>
        <v>4.3999999999999997E-2</v>
      </c>
      <c r="E6" s="278">
        <f t="shared" si="0"/>
        <v>2.0000000000000001E-4</v>
      </c>
      <c r="F6" s="278">
        <f>F5/$F$5</f>
        <v>1</v>
      </c>
    </row>
    <row r="40" spans="7:7">
      <c r="G40" s="509"/>
    </row>
  </sheetData>
  <mergeCells count="2">
    <mergeCell ref="A3:F3"/>
    <mergeCell ref="A1:F1"/>
  </mergeCells>
  <hyperlinks>
    <hyperlink ref="G1" location="'Spis treści'!A1" display="Powrót do spisu" xr:uid="{FC0D9529-22A3-47E9-8753-20643BDCDCB0}"/>
  </hyperlink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0"/>
  <dimension ref="A1:I40"/>
  <sheetViews>
    <sheetView showGridLines="0" view="pageBreakPreview" zoomScale="90" zoomScaleNormal="100" zoomScaleSheetLayoutView="90" workbookViewId="0"/>
  </sheetViews>
  <sheetFormatPr defaultColWidth="8" defaultRowHeight="12.75"/>
  <cols>
    <col min="1" max="1" width="23.125" style="13" customWidth="1"/>
    <col min="2" max="3" width="13.75" style="13" customWidth="1"/>
    <col min="4" max="4" width="12.375" style="13" customWidth="1"/>
    <col min="5" max="5" width="12.75" style="13" customWidth="1"/>
    <col min="6" max="6" width="11.625" style="13" customWidth="1"/>
    <col min="7" max="7" width="11.75" style="13" customWidth="1"/>
    <col min="8" max="8" width="11.25" style="13" customWidth="1"/>
    <col min="9" max="9" width="8.5" style="13" customWidth="1"/>
    <col min="10" max="16383" width="8" style="13"/>
    <col min="16384" max="16384" width="0.625" style="13" customWidth="1"/>
  </cols>
  <sheetData>
    <row r="1" spans="1:9" ht="30" customHeight="1">
      <c r="A1" s="703" t="str">
        <f>'Tab 1 (13)'!A1</f>
        <v>II. FUNDUSZ EMERYTALNO-RENTOWY</v>
      </c>
      <c r="B1" s="703"/>
      <c r="C1" s="703"/>
      <c r="D1" s="703"/>
      <c r="E1" s="703"/>
      <c r="F1" s="703"/>
      <c r="G1" s="703"/>
      <c r="H1" s="703"/>
    </row>
    <row r="2" spans="1:9" ht="27" customHeight="1">
      <c r="A2" s="21"/>
      <c r="B2" s="21"/>
      <c r="C2" s="21"/>
      <c r="D2" s="21"/>
      <c r="E2" s="21"/>
      <c r="F2" s="21"/>
      <c r="G2" s="21"/>
      <c r="H2" s="22"/>
    </row>
    <row r="3" spans="1:9" ht="37.5" customHeight="1">
      <c r="A3" s="747" t="s">
        <v>574</v>
      </c>
      <c r="B3" s="747"/>
      <c r="C3" s="747"/>
      <c r="D3" s="747"/>
      <c r="E3" s="747"/>
      <c r="F3" s="747"/>
      <c r="G3" s="747"/>
      <c r="H3" s="747"/>
      <c r="I3" s="552" t="s">
        <v>539</v>
      </c>
    </row>
    <row r="4" spans="1:9" ht="14.25" customHeight="1">
      <c r="A4" s="719" t="s">
        <v>13</v>
      </c>
      <c r="B4" s="719" t="s">
        <v>495</v>
      </c>
      <c r="C4" s="728" t="s">
        <v>35</v>
      </c>
      <c r="D4" s="729"/>
      <c r="E4" s="729"/>
      <c r="F4" s="729"/>
      <c r="G4" s="729"/>
      <c r="H4" s="730"/>
    </row>
    <row r="5" spans="1:9" ht="13.5" customHeight="1">
      <c r="A5" s="727"/>
      <c r="B5" s="727"/>
      <c r="C5" s="719" t="s">
        <v>431</v>
      </c>
      <c r="D5" s="719" t="s">
        <v>36</v>
      </c>
      <c r="E5" s="288" t="s">
        <v>35</v>
      </c>
      <c r="F5" s="289"/>
      <c r="G5" s="289"/>
      <c r="H5" s="290"/>
    </row>
    <row r="6" spans="1:9" ht="27" customHeight="1">
      <c r="A6" s="727"/>
      <c r="B6" s="727"/>
      <c r="C6" s="727"/>
      <c r="D6" s="727"/>
      <c r="E6" s="734" t="s">
        <v>37</v>
      </c>
      <c r="F6" s="735"/>
      <c r="G6" s="734" t="s">
        <v>38</v>
      </c>
      <c r="H6" s="735"/>
    </row>
    <row r="7" spans="1:9" ht="13.5" customHeight="1">
      <c r="A7" s="727"/>
      <c r="B7" s="727"/>
      <c r="C7" s="727"/>
      <c r="D7" s="727"/>
      <c r="E7" s="719" t="s">
        <v>39</v>
      </c>
      <c r="F7" s="748" t="s">
        <v>40</v>
      </c>
      <c r="G7" s="719" t="s">
        <v>41</v>
      </c>
      <c r="H7" s="748" t="s">
        <v>40</v>
      </c>
    </row>
    <row r="8" spans="1:9" ht="18" customHeight="1">
      <c r="A8" s="727"/>
      <c r="B8" s="720"/>
      <c r="C8" s="720"/>
      <c r="D8" s="720"/>
      <c r="E8" s="720"/>
      <c r="F8" s="749"/>
      <c r="G8" s="720"/>
      <c r="H8" s="749"/>
    </row>
    <row r="9" spans="1:9" ht="18" customHeight="1">
      <c r="A9" s="727"/>
      <c r="B9" s="723" t="str">
        <f>'Tab 4 (16)'!B9:H9</f>
        <v>I PÓŁROCZE 2023 R.</v>
      </c>
      <c r="C9" s="724"/>
      <c r="D9" s="724"/>
      <c r="E9" s="724"/>
      <c r="F9" s="724"/>
      <c r="G9" s="724"/>
      <c r="H9" s="725"/>
    </row>
    <row r="10" spans="1:9" ht="20.25" customHeight="1">
      <c r="A10" s="720"/>
      <c r="B10" s="750" t="s">
        <v>332</v>
      </c>
      <c r="C10" s="751"/>
      <c r="D10" s="751"/>
      <c r="E10" s="751"/>
      <c r="F10" s="751"/>
      <c r="G10" s="751"/>
      <c r="H10" s="752"/>
    </row>
    <row r="11" spans="1:9" ht="21.75" customHeight="1">
      <c r="A11" s="280" t="s">
        <v>68</v>
      </c>
      <c r="B11" s="281">
        <f>SUM(B12:B28)</f>
        <v>9910147195.1300011</v>
      </c>
      <c r="C11" s="281">
        <f>SUM(C12:C28)</f>
        <v>7800696593.1499996</v>
      </c>
      <c r="D11" s="281">
        <f>SUM(D12:D27)</f>
        <v>2109450601.9800003</v>
      </c>
      <c r="E11" s="281">
        <f>SUM(E12:E27)</f>
        <v>1664100337.8000004</v>
      </c>
      <c r="F11" s="281">
        <f>SUM(F12:F27)</f>
        <v>112889305.67999999</v>
      </c>
      <c r="G11" s="281">
        <f>SUM(G12:G27)</f>
        <v>445350264.17999995</v>
      </c>
      <c r="H11" s="282">
        <f>SUM(H12:H27)</f>
        <v>8780262.120000001</v>
      </c>
    </row>
    <row r="12" spans="1:9" ht="21" customHeight="1">
      <c r="A12" s="283" t="s">
        <v>42</v>
      </c>
      <c r="B12" s="284">
        <f>SUM(C12:D12)</f>
        <v>366312808.11000001</v>
      </c>
      <c r="C12" s="284">
        <v>292209869.23000002</v>
      </c>
      <c r="D12" s="285">
        <v>74102938.879999995</v>
      </c>
      <c r="E12" s="284">
        <v>58876362.170000002</v>
      </c>
      <c r="F12" s="284">
        <v>4240371.4000000004</v>
      </c>
      <c r="G12" s="284">
        <v>15226576.710000001</v>
      </c>
      <c r="H12" s="286">
        <v>222711.24</v>
      </c>
    </row>
    <row r="13" spans="1:9" ht="21" customHeight="1">
      <c r="A13" s="283" t="s">
        <v>43</v>
      </c>
      <c r="B13" s="284">
        <f t="shared" ref="B13:B27" si="0">SUM(C13:D13)</f>
        <v>690189569.82000005</v>
      </c>
      <c r="C13" s="284">
        <v>541026536.71000004</v>
      </c>
      <c r="D13" s="285">
        <v>149163033.11000001</v>
      </c>
      <c r="E13" s="284">
        <v>120659098</v>
      </c>
      <c r="F13" s="284">
        <v>9912673.7199999988</v>
      </c>
      <c r="G13" s="284">
        <v>28503935.109999999</v>
      </c>
      <c r="H13" s="286">
        <v>701733.54999999993</v>
      </c>
    </row>
    <row r="14" spans="1:9" ht="21" customHeight="1">
      <c r="A14" s="283" t="s">
        <v>44</v>
      </c>
      <c r="B14" s="284">
        <f t="shared" si="0"/>
        <v>1261688603.5400002</v>
      </c>
      <c r="C14" s="284">
        <v>992502346.09000015</v>
      </c>
      <c r="D14" s="285">
        <v>269186257.45000005</v>
      </c>
      <c r="E14" s="284">
        <v>214770682.89000002</v>
      </c>
      <c r="F14" s="284">
        <v>14146499.289999999</v>
      </c>
      <c r="G14" s="284">
        <v>54415574.559999987</v>
      </c>
      <c r="H14" s="286">
        <v>1182075.33</v>
      </c>
    </row>
    <row r="15" spans="1:9" ht="21" customHeight="1">
      <c r="A15" s="283" t="s">
        <v>45</v>
      </c>
      <c r="B15" s="284">
        <f t="shared" si="0"/>
        <v>125653166.5</v>
      </c>
      <c r="C15" s="284">
        <v>93734680.710000008</v>
      </c>
      <c r="D15" s="285">
        <v>31918485.789999995</v>
      </c>
      <c r="E15" s="284">
        <v>26185508.709999997</v>
      </c>
      <c r="F15" s="284">
        <v>1611866.78</v>
      </c>
      <c r="G15" s="284">
        <v>5732977.0800000001</v>
      </c>
      <c r="H15" s="286">
        <v>94266.4</v>
      </c>
    </row>
    <row r="16" spans="1:9" ht="21" customHeight="1">
      <c r="A16" s="283" t="s">
        <v>46</v>
      </c>
      <c r="B16" s="284">
        <f t="shared" si="0"/>
        <v>847788879.93999994</v>
      </c>
      <c r="C16" s="284">
        <v>710167245.5999999</v>
      </c>
      <c r="D16" s="285">
        <v>137621634.34</v>
      </c>
      <c r="E16" s="284">
        <v>98975509.659999996</v>
      </c>
      <c r="F16" s="284">
        <v>8569982.9900000002</v>
      </c>
      <c r="G16" s="284">
        <v>38646124.68</v>
      </c>
      <c r="H16" s="286">
        <v>686955.56</v>
      </c>
    </row>
    <row r="17" spans="1:9" ht="21" customHeight="1">
      <c r="A17" s="283" t="s">
        <v>47</v>
      </c>
      <c r="B17" s="284">
        <f t="shared" si="0"/>
        <v>845728729.73000002</v>
      </c>
      <c r="C17" s="284">
        <v>580198073.77999997</v>
      </c>
      <c r="D17" s="285">
        <v>265530655.95000002</v>
      </c>
      <c r="E17" s="284">
        <v>226082305.67000002</v>
      </c>
      <c r="F17" s="284">
        <v>10781405.959999999</v>
      </c>
      <c r="G17" s="284">
        <v>39448350.280000001</v>
      </c>
      <c r="H17" s="286">
        <v>719387.37000000011</v>
      </c>
    </row>
    <row r="18" spans="1:9" ht="21" customHeight="1">
      <c r="A18" s="283" t="s">
        <v>48</v>
      </c>
      <c r="B18" s="284">
        <f t="shared" si="0"/>
        <v>1539770476.8599999</v>
      </c>
      <c r="C18" s="284">
        <v>1262085479.0799999</v>
      </c>
      <c r="D18" s="285">
        <v>277684997.77999997</v>
      </c>
      <c r="E18" s="284">
        <v>206121099.95000002</v>
      </c>
      <c r="F18" s="284">
        <v>15340654.6</v>
      </c>
      <c r="G18" s="284">
        <v>71563897.829999998</v>
      </c>
      <c r="H18" s="286">
        <v>1217267.1200000001</v>
      </c>
    </row>
    <row r="19" spans="1:9" ht="21" customHeight="1">
      <c r="A19" s="283" t="s">
        <v>49</v>
      </c>
      <c r="B19" s="284">
        <f t="shared" si="0"/>
        <v>198761370.81</v>
      </c>
      <c r="C19" s="284">
        <v>170856452.87</v>
      </c>
      <c r="D19" s="285">
        <v>27904917.939999998</v>
      </c>
      <c r="E19" s="284">
        <v>19997997.219999999</v>
      </c>
      <c r="F19" s="284">
        <v>1534233.95</v>
      </c>
      <c r="G19" s="284">
        <v>7906920.7199999997</v>
      </c>
      <c r="H19" s="286">
        <v>162205.33000000002</v>
      </c>
    </row>
    <row r="20" spans="1:9" ht="21" customHeight="1">
      <c r="A20" s="283" t="s">
        <v>50</v>
      </c>
      <c r="B20" s="284">
        <f t="shared" si="0"/>
        <v>560637386.74000001</v>
      </c>
      <c r="C20" s="284">
        <v>425272543.38</v>
      </c>
      <c r="D20" s="285">
        <v>135364843.35999998</v>
      </c>
      <c r="E20" s="284">
        <v>110673408.51999998</v>
      </c>
      <c r="F20" s="284">
        <v>5738866.1500000004</v>
      </c>
      <c r="G20" s="284">
        <v>24691434.84</v>
      </c>
      <c r="H20" s="286">
        <v>319724.57</v>
      </c>
    </row>
    <row r="21" spans="1:9" ht="21" customHeight="1">
      <c r="A21" s="283" t="s">
        <v>51</v>
      </c>
      <c r="B21" s="284">
        <f t="shared" si="0"/>
        <v>715100121.07000005</v>
      </c>
      <c r="C21" s="284">
        <v>577376164.16000009</v>
      </c>
      <c r="D21" s="285">
        <v>137723956.91</v>
      </c>
      <c r="E21" s="284">
        <v>105114020.48999999</v>
      </c>
      <c r="F21" s="284">
        <v>7566551.1200000001</v>
      </c>
      <c r="G21" s="284">
        <v>32609936.420000002</v>
      </c>
      <c r="H21" s="286">
        <v>702255.51</v>
      </c>
    </row>
    <row r="22" spans="1:9" ht="21" customHeight="1">
      <c r="A22" s="283" t="s">
        <v>52</v>
      </c>
      <c r="B22" s="284">
        <f t="shared" si="0"/>
        <v>328663012.03000003</v>
      </c>
      <c r="C22" s="284">
        <v>248045501.62000003</v>
      </c>
      <c r="D22" s="285">
        <v>80617510.410000011</v>
      </c>
      <c r="E22" s="284">
        <v>64037139.20000001</v>
      </c>
      <c r="F22" s="284">
        <v>4219696.96</v>
      </c>
      <c r="G22" s="284">
        <v>16580371.210000001</v>
      </c>
      <c r="H22" s="286">
        <v>325061.66000000003</v>
      </c>
    </row>
    <row r="23" spans="1:9" ht="21" customHeight="1">
      <c r="A23" s="283" t="s">
        <v>53</v>
      </c>
      <c r="B23" s="284">
        <f t="shared" si="0"/>
        <v>266697837.66999999</v>
      </c>
      <c r="C23" s="284">
        <v>214261521.19999999</v>
      </c>
      <c r="D23" s="285">
        <v>52436316.469999999</v>
      </c>
      <c r="E23" s="284">
        <v>42224694.899999999</v>
      </c>
      <c r="F23" s="284">
        <v>2992361.12</v>
      </c>
      <c r="G23" s="284">
        <v>10211621.57</v>
      </c>
      <c r="H23" s="286">
        <v>221924.72999999998</v>
      </c>
    </row>
    <row r="24" spans="1:9" ht="21" customHeight="1">
      <c r="A24" s="283" t="s">
        <v>54</v>
      </c>
      <c r="B24" s="284">
        <f t="shared" si="0"/>
        <v>536398672.78000003</v>
      </c>
      <c r="C24" s="284">
        <v>430350572.72000003</v>
      </c>
      <c r="D24" s="285">
        <v>106048100.06</v>
      </c>
      <c r="E24" s="284">
        <v>81857723.620000005</v>
      </c>
      <c r="F24" s="284">
        <v>5835589.5999999996</v>
      </c>
      <c r="G24" s="284">
        <v>24190376.439999998</v>
      </c>
      <c r="H24" s="286">
        <v>536161.64000000013</v>
      </c>
    </row>
    <row r="25" spans="1:9" ht="21" customHeight="1">
      <c r="A25" s="283" t="s">
        <v>55</v>
      </c>
      <c r="B25" s="284">
        <f t="shared" si="0"/>
        <v>367713802.63</v>
      </c>
      <c r="C25" s="284">
        <v>283476518.88</v>
      </c>
      <c r="D25" s="285">
        <v>84237283.75</v>
      </c>
      <c r="E25" s="284">
        <v>64363676.679999992</v>
      </c>
      <c r="F25" s="284">
        <v>4886649.08</v>
      </c>
      <c r="G25" s="284">
        <v>19873607.069999997</v>
      </c>
      <c r="H25" s="286">
        <v>436748.73</v>
      </c>
    </row>
    <row r="26" spans="1:9" ht="21" customHeight="1">
      <c r="A26" s="283" t="s">
        <v>56</v>
      </c>
      <c r="B26" s="284">
        <f t="shared" si="0"/>
        <v>1042634862.5400001</v>
      </c>
      <c r="C26" s="284">
        <v>807366223.63000011</v>
      </c>
      <c r="D26" s="285">
        <v>235268638.91</v>
      </c>
      <c r="E26" s="284">
        <v>189232267.38</v>
      </c>
      <c r="F26" s="284">
        <v>13032337.300000001</v>
      </c>
      <c r="G26" s="284">
        <v>46036371.529999994</v>
      </c>
      <c r="H26" s="286">
        <v>1070371.6000000001</v>
      </c>
    </row>
    <row r="27" spans="1:9" ht="21" customHeight="1">
      <c r="A27" s="283" t="s">
        <v>57</v>
      </c>
      <c r="B27" s="284">
        <f t="shared" si="0"/>
        <v>214312690.81999999</v>
      </c>
      <c r="C27" s="284">
        <v>169671659.94999999</v>
      </c>
      <c r="D27" s="285">
        <v>44641030.869999997</v>
      </c>
      <c r="E27" s="284">
        <v>34928842.739999995</v>
      </c>
      <c r="F27" s="284">
        <v>2479565.66</v>
      </c>
      <c r="G27" s="284">
        <v>9712188.129999999</v>
      </c>
      <c r="H27" s="286">
        <v>181411.78000000003</v>
      </c>
      <c r="I27" s="23"/>
    </row>
    <row r="28" spans="1:9" ht="42" customHeight="1">
      <c r="A28" s="504" t="s">
        <v>58</v>
      </c>
      <c r="B28" s="287">
        <f>B29+B30+B31</f>
        <v>2095203.5399999998</v>
      </c>
      <c r="C28" s="287">
        <f>C29+C30+C31</f>
        <v>2095203.5399999998</v>
      </c>
      <c r="D28" s="251">
        <v>0</v>
      </c>
      <c r="E28" s="251">
        <v>0</v>
      </c>
      <c r="F28" s="251">
        <v>0</v>
      </c>
      <c r="G28" s="251">
        <v>0</v>
      </c>
      <c r="H28" s="252">
        <v>0</v>
      </c>
    </row>
    <row r="29" spans="1:9" ht="21" customHeight="1">
      <c r="A29" s="253" t="s">
        <v>59</v>
      </c>
      <c r="B29" s="513">
        <f>C29</f>
        <v>400826.22</v>
      </c>
      <c r="C29" s="513">
        <v>400826.22</v>
      </c>
      <c r="D29" s="255">
        <v>0</v>
      </c>
      <c r="E29" s="255">
        <v>0</v>
      </c>
      <c r="F29" s="255">
        <v>0</v>
      </c>
      <c r="G29" s="255">
        <v>0</v>
      </c>
      <c r="H29" s="256">
        <v>0</v>
      </c>
    </row>
    <row r="30" spans="1:9" ht="21" customHeight="1">
      <c r="A30" s="253" t="s">
        <v>60</v>
      </c>
      <c r="B30" s="513">
        <f t="shared" ref="B30:B31" si="1">C30</f>
        <v>1540485.9</v>
      </c>
      <c r="C30" s="513">
        <v>1540485.9</v>
      </c>
      <c r="D30" s="255">
        <v>0</v>
      </c>
      <c r="E30" s="255">
        <v>0</v>
      </c>
      <c r="F30" s="255">
        <v>0</v>
      </c>
      <c r="G30" s="255">
        <v>0</v>
      </c>
      <c r="H30" s="256">
        <v>0</v>
      </c>
    </row>
    <row r="31" spans="1:9" ht="21" customHeight="1">
      <c r="A31" s="257" t="s">
        <v>61</v>
      </c>
      <c r="B31" s="275">
        <f t="shared" si="1"/>
        <v>153891.41999999998</v>
      </c>
      <c r="C31" s="594">
        <v>153891.41999999998</v>
      </c>
      <c r="D31" s="259">
        <v>0</v>
      </c>
      <c r="E31" s="259">
        <v>0</v>
      </c>
      <c r="F31" s="259">
        <v>0</v>
      </c>
      <c r="G31" s="259">
        <v>0</v>
      </c>
      <c r="H31" s="260">
        <v>0</v>
      </c>
    </row>
    <row r="32" spans="1:9" s="1" customFormat="1" ht="12.75" customHeight="1">
      <c r="A32" s="746" t="s">
        <v>469</v>
      </c>
      <c r="B32" s="746"/>
      <c r="C32" s="746"/>
      <c r="D32" s="746"/>
      <c r="E32" s="746"/>
      <c r="F32" s="746"/>
      <c r="G32" s="746"/>
      <c r="H32" s="746"/>
    </row>
    <row r="33" spans="1:7">
      <c r="A33" s="24"/>
      <c r="B33" s="23"/>
      <c r="C33" s="23"/>
      <c r="D33" s="23"/>
      <c r="E33" s="25"/>
    </row>
    <row r="34" spans="1:7">
      <c r="B34" s="23"/>
      <c r="C34" s="23"/>
      <c r="D34" s="23"/>
      <c r="E34" s="25"/>
    </row>
    <row r="35" spans="1:7">
      <c r="C35" s="25"/>
      <c r="D35" s="25"/>
      <c r="E35" s="25"/>
    </row>
    <row r="36" spans="1:7">
      <c r="C36" s="23"/>
      <c r="D36" s="23"/>
      <c r="E36" s="23"/>
    </row>
    <row r="37" spans="1:7">
      <c r="C37" s="23"/>
      <c r="D37" s="23"/>
    </row>
    <row r="38" spans="1:7">
      <c r="C38" s="23"/>
      <c r="D38" s="23"/>
    </row>
    <row r="40" spans="1:7">
      <c r="G40" s="508"/>
    </row>
  </sheetData>
  <mergeCells count="16">
    <mergeCell ref="A32:H32"/>
    <mergeCell ref="A1:H1"/>
    <mergeCell ref="A3:H3"/>
    <mergeCell ref="A4:A10"/>
    <mergeCell ref="B4:B8"/>
    <mergeCell ref="C4:H4"/>
    <mergeCell ref="C5:C8"/>
    <mergeCell ref="D5:D8"/>
    <mergeCell ref="E6:F6"/>
    <mergeCell ref="G6:H6"/>
    <mergeCell ref="E7:E8"/>
    <mergeCell ref="F7:F8"/>
    <mergeCell ref="G7:G8"/>
    <mergeCell ref="H7:H8"/>
    <mergeCell ref="B10:H10"/>
    <mergeCell ref="B9:H9"/>
  </mergeCells>
  <hyperlinks>
    <hyperlink ref="I3" location="'Spis treści'!A1" display="Powrót do spisu" xr:uid="{BADC9893-A9D2-4F07-9846-A41D7AFD373B}"/>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D11:H11 B12:B27"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1"/>
  <dimension ref="A1:Q39"/>
  <sheetViews>
    <sheetView showGridLines="0" view="pageBreakPreview" zoomScale="90" zoomScaleNormal="100" zoomScaleSheetLayoutView="90" workbookViewId="0"/>
  </sheetViews>
  <sheetFormatPr defaultColWidth="8" defaultRowHeight="12.75"/>
  <cols>
    <col min="1" max="1" width="32.375" style="1" customWidth="1"/>
    <col min="2" max="3" width="10.375" style="1" customWidth="1"/>
    <col min="4" max="6" width="10.375" style="20" customWidth="1"/>
    <col min="7" max="7" width="8.25" style="1" customWidth="1"/>
    <col min="8" max="8" width="9" style="1" customWidth="1"/>
    <col min="9" max="9" width="8.75" style="1" customWidth="1"/>
    <col min="10" max="10" width="9.625" style="1" customWidth="1"/>
    <col min="11" max="16383" width="8" style="1"/>
    <col min="16384" max="16384" width="0.375" style="1" customWidth="1"/>
  </cols>
  <sheetData>
    <row r="1" spans="1:17" ht="23.25" customHeight="1">
      <c r="A1" s="703" t="str">
        <f>'Tab 1 (13)'!A1</f>
        <v>II. FUNDUSZ EMERYTALNO-RENTOWY</v>
      </c>
      <c r="B1" s="703"/>
      <c r="C1" s="703"/>
      <c r="D1" s="703"/>
      <c r="E1" s="703"/>
      <c r="F1" s="703"/>
      <c r="G1" s="703"/>
      <c r="H1" s="703"/>
      <c r="I1" s="703"/>
      <c r="K1" s="26"/>
    </row>
    <row r="2" spans="1:17" ht="23.25" customHeight="1">
      <c r="A2" s="3"/>
      <c r="B2" s="3"/>
      <c r="C2" s="3"/>
      <c r="D2" s="27"/>
      <c r="E2" s="27"/>
      <c r="F2" s="27"/>
      <c r="G2" s="3"/>
      <c r="H2" s="3"/>
      <c r="I2" s="3"/>
    </row>
    <row r="3" spans="1:17" ht="28.5" customHeight="1">
      <c r="A3" s="704" t="s">
        <v>575</v>
      </c>
      <c r="B3" s="704"/>
      <c r="C3" s="704"/>
      <c r="D3" s="704"/>
      <c r="E3" s="704"/>
      <c r="F3" s="704"/>
      <c r="G3" s="704"/>
      <c r="H3" s="704"/>
      <c r="I3" s="704"/>
      <c r="J3" s="552" t="s">
        <v>539</v>
      </c>
    </row>
    <row r="4" spans="1:17" ht="21" customHeight="1">
      <c r="A4" s="657" t="s">
        <v>13</v>
      </c>
      <c r="B4" s="640" t="str">
        <f>'Tab 5 (17)'!B4:C4</f>
        <v>2022 rok</v>
      </c>
      <c r="C4" s="641"/>
      <c r="D4" s="640" t="str">
        <f>'Tab 5 (17)'!D4:I4</f>
        <v>2023 rok</v>
      </c>
      <c r="E4" s="642"/>
      <c r="F4" s="642"/>
      <c r="G4" s="642"/>
      <c r="H4" s="642"/>
      <c r="I4" s="641"/>
      <c r="J4" s="28"/>
    </row>
    <row r="5" spans="1:17" ht="20.25" customHeight="1">
      <c r="A5" s="663"/>
      <c r="B5" s="643" t="str">
        <f>'Tab 5 (17)'!B5:B6</f>
        <v>II kwartał</v>
      </c>
      <c r="C5" s="643" t="str">
        <f>'Tab 5 (17)'!C5:C6</f>
        <v>I półrocze</v>
      </c>
      <c r="D5" s="643" t="str">
        <f>'Tab 5 (17)'!D5:D6</f>
        <v>I kwartał</v>
      </c>
      <c r="E5" s="643" t="str">
        <f>'Tab 5 (17)'!E5:E6</f>
        <v>II kwartał</v>
      </c>
      <c r="F5" s="643" t="str">
        <f>'Tab 5 (17)'!F5:F6</f>
        <v>I półrocze</v>
      </c>
      <c r="G5" s="654" t="s">
        <v>14</v>
      </c>
      <c r="H5" s="644"/>
      <c r="I5" s="645"/>
      <c r="J5" s="28"/>
    </row>
    <row r="6" spans="1:17" ht="54.75" customHeight="1">
      <c r="A6" s="663"/>
      <c r="B6" s="643"/>
      <c r="C6" s="643"/>
      <c r="D6" s="643"/>
      <c r="E6" s="643"/>
      <c r="F6" s="643"/>
      <c r="G6" s="657" t="str">
        <f>'Tab 5 (17)'!G6:G7</f>
        <v xml:space="preserve">II kwartału 
2023 r. 
z 
I 
kwartałem 
2023 r. </v>
      </c>
      <c r="H6" s="657" t="str">
        <f>'Tab 5 (17)'!H6:H7</f>
        <v xml:space="preserve">II kwartału 
2023 r. 
z 
II 
kwartałem 
2022 r. </v>
      </c>
      <c r="I6" s="657" t="str">
        <f>'Tab 5 (17)'!I6:I7</f>
        <v xml:space="preserve">I półrocza 
2023 r. 
z 
I 
półroczem 
2022 r. </v>
      </c>
      <c r="J6" s="28"/>
      <c r="K6" s="759"/>
      <c r="L6" s="759"/>
      <c r="M6" s="759"/>
      <c r="O6" s="759"/>
      <c r="P6" s="759"/>
      <c r="Q6" s="759"/>
    </row>
    <row r="7" spans="1:17" ht="21" customHeight="1">
      <c r="A7" s="658"/>
      <c r="B7" s="742" t="s">
        <v>332</v>
      </c>
      <c r="C7" s="743"/>
      <c r="D7" s="743"/>
      <c r="E7" s="743"/>
      <c r="F7" s="744"/>
      <c r="G7" s="658"/>
      <c r="H7" s="658"/>
      <c r="I7" s="658"/>
      <c r="J7" s="28"/>
    </row>
    <row r="8" spans="1:17" ht="21" customHeight="1">
      <c r="A8" s="706" t="s">
        <v>494</v>
      </c>
      <c r="B8" s="707"/>
      <c r="C8" s="707"/>
      <c r="D8" s="707"/>
      <c r="E8" s="707"/>
      <c r="F8" s="707"/>
      <c r="G8" s="707"/>
      <c r="H8" s="707"/>
      <c r="I8" s="708"/>
      <c r="J8" s="28"/>
    </row>
    <row r="9" spans="1:17" ht="21" customHeight="1">
      <c r="A9" s="201" t="s">
        <v>62</v>
      </c>
      <c r="B9" s="512">
        <v>1416.7</v>
      </c>
      <c r="C9" s="266">
        <v>1392.63</v>
      </c>
      <c r="D9" s="266">
        <v>1561.66</v>
      </c>
      <c r="E9" s="266">
        <v>1817.67</v>
      </c>
      <c r="F9" s="266">
        <v>1689.53</v>
      </c>
      <c r="G9" s="203">
        <f>E9/D9-1</f>
        <v>0.16393453120397528</v>
      </c>
      <c r="H9" s="204">
        <f>E9/B9-1</f>
        <v>0.28303098750617628</v>
      </c>
      <c r="I9" s="204">
        <f>F9/C9-1</f>
        <v>0.21319374133833091</v>
      </c>
      <c r="J9" s="28"/>
      <c r="K9" s="29"/>
      <c r="L9" s="30"/>
      <c r="M9" s="18"/>
      <c r="N9" s="18"/>
      <c r="O9" s="31"/>
      <c r="P9" s="31"/>
      <c r="Q9" s="5"/>
    </row>
    <row r="10" spans="1:17" s="34" customFormat="1" ht="21" customHeight="1">
      <c r="A10" s="205" t="s">
        <v>132</v>
      </c>
      <c r="B10" s="513">
        <v>1419.5</v>
      </c>
      <c r="C10" s="264">
        <v>1394.83</v>
      </c>
      <c r="D10" s="264">
        <v>1572.57</v>
      </c>
      <c r="E10" s="264">
        <v>1837.1</v>
      </c>
      <c r="F10" s="264">
        <v>1704.75</v>
      </c>
      <c r="G10" s="207">
        <f t="shared" ref="G10:G11" si="0">E10/D10-1</f>
        <v>0.16821508740469415</v>
      </c>
      <c r="H10" s="208">
        <f t="shared" ref="H10:H11" si="1">E10/B10-1</f>
        <v>0.29418809439943638</v>
      </c>
      <c r="I10" s="208">
        <f t="shared" ref="I10:I11" si="2">F10/C10-1</f>
        <v>0.22219195170737649</v>
      </c>
      <c r="J10" s="32"/>
      <c r="K10" s="29"/>
      <c r="L10" s="30"/>
      <c r="M10" s="18"/>
      <c r="N10" s="18"/>
      <c r="O10" s="33"/>
      <c r="P10" s="33"/>
      <c r="Q10" s="5"/>
    </row>
    <row r="11" spans="1:17" s="34" customFormat="1" ht="21" customHeight="1">
      <c r="A11" s="205" t="s">
        <v>16</v>
      </c>
      <c r="B11" s="513">
        <v>1406.9</v>
      </c>
      <c r="C11" s="264">
        <v>1384.86</v>
      </c>
      <c r="D11" s="264">
        <v>1523.03</v>
      </c>
      <c r="E11" s="264">
        <v>1748.59</v>
      </c>
      <c r="F11" s="264">
        <v>1635.5</v>
      </c>
      <c r="G11" s="207">
        <f t="shared" si="0"/>
        <v>0.14809951215668771</v>
      </c>
      <c r="H11" s="208">
        <f t="shared" si="1"/>
        <v>0.24286729689388009</v>
      </c>
      <c r="I11" s="208">
        <f t="shared" si="2"/>
        <v>0.18098580361913852</v>
      </c>
      <c r="J11" s="32"/>
      <c r="K11" s="29"/>
      <c r="L11" s="30"/>
      <c r="M11" s="18"/>
      <c r="N11" s="18"/>
      <c r="O11" s="33"/>
      <c r="P11" s="33"/>
      <c r="Q11" s="5"/>
    </row>
    <row r="12" spans="1:17" ht="22.15" customHeight="1">
      <c r="A12" s="753" t="s">
        <v>105</v>
      </c>
      <c r="B12" s="754"/>
      <c r="C12" s="754"/>
      <c r="D12" s="754"/>
      <c r="E12" s="754"/>
      <c r="F12" s="754"/>
      <c r="G12" s="754"/>
      <c r="H12" s="754"/>
      <c r="I12" s="755"/>
      <c r="J12" s="28"/>
      <c r="K12" s="29"/>
      <c r="L12" s="30"/>
      <c r="M12" s="18"/>
      <c r="N12" s="18"/>
      <c r="O12" s="31"/>
      <c r="P12" s="31"/>
      <c r="Q12" s="5"/>
    </row>
    <row r="13" spans="1:17" s="5" customFormat="1" ht="21" customHeight="1">
      <c r="A13" s="514" t="s">
        <v>63</v>
      </c>
      <c r="B13" s="515">
        <v>1419.5</v>
      </c>
      <c r="C13" s="266">
        <v>1394.83</v>
      </c>
      <c r="D13" s="266">
        <v>1572.57</v>
      </c>
      <c r="E13" s="266">
        <v>1837.1</v>
      </c>
      <c r="F13" s="266">
        <v>1704.75</v>
      </c>
      <c r="G13" s="203">
        <f t="shared" ref="G13:G17" si="3">E13/D13-1</f>
        <v>0.16821508740469415</v>
      </c>
      <c r="H13" s="204">
        <f t="shared" ref="H13:H17" si="4">E13/B13-1</f>
        <v>0.29418809439943638</v>
      </c>
      <c r="I13" s="204">
        <f t="shared" ref="I13:I17" si="5">F13/C13-1</f>
        <v>0.22219195170737649</v>
      </c>
      <c r="J13" s="35"/>
      <c r="K13" s="29"/>
      <c r="L13" s="30"/>
      <c r="M13" s="18"/>
      <c r="N13" s="18"/>
      <c r="O13" s="18"/>
      <c r="P13" s="18"/>
    </row>
    <row r="14" spans="1:17" s="34" customFormat="1" ht="21" customHeight="1">
      <c r="A14" s="214" t="s">
        <v>17</v>
      </c>
      <c r="B14" s="268">
        <v>1433.78</v>
      </c>
      <c r="C14" s="264">
        <v>1410.13</v>
      </c>
      <c r="D14" s="264">
        <v>1591.4</v>
      </c>
      <c r="E14" s="264">
        <v>1864.77</v>
      </c>
      <c r="F14" s="264">
        <v>1728.32</v>
      </c>
      <c r="G14" s="207">
        <f t="shared" si="3"/>
        <v>0.17177956516274961</v>
      </c>
      <c r="H14" s="208">
        <f t="shared" si="4"/>
        <v>0.30059702325321869</v>
      </c>
      <c r="I14" s="208">
        <f t="shared" si="5"/>
        <v>0.22564586243821472</v>
      </c>
      <c r="J14" s="32"/>
      <c r="K14" s="29"/>
      <c r="L14" s="30"/>
      <c r="M14" s="36"/>
      <c r="N14" s="18"/>
      <c r="O14" s="33"/>
      <c r="P14" s="33"/>
      <c r="Q14" s="5"/>
    </row>
    <row r="15" spans="1:17" s="34" customFormat="1" ht="28.5" customHeight="1">
      <c r="A15" s="214" t="s">
        <v>18</v>
      </c>
      <c r="B15" s="268">
        <v>1230.3499999999999</v>
      </c>
      <c r="C15" s="264">
        <v>1202.96</v>
      </c>
      <c r="D15" s="264">
        <v>1327.63</v>
      </c>
      <c r="E15" s="264">
        <v>1497.28</v>
      </c>
      <c r="F15" s="264">
        <v>1410.55</v>
      </c>
      <c r="G15" s="207">
        <f t="shared" si="3"/>
        <v>0.12778409647266176</v>
      </c>
      <c r="H15" s="208">
        <f t="shared" si="4"/>
        <v>0.21695452513512414</v>
      </c>
      <c r="I15" s="208">
        <f t="shared" si="5"/>
        <v>0.17256600385715237</v>
      </c>
      <c r="J15" s="32"/>
      <c r="K15" s="29"/>
      <c r="L15" s="30"/>
      <c r="M15" s="18"/>
      <c r="N15" s="18"/>
      <c r="O15" s="33"/>
      <c r="P15" s="33"/>
      <c r="Q15" s="5"/>
    </row>
    <row r="16" spans="1:17" s="34" customFormat="1" ht="28.5" customHeight="1">
      <c r="A16" s="214" t="s">
        <v>19</v>
      </c>
      <c r="B16" s="268">
        <v>1313.87</v>
      </c>
      <c r="C16" s="264">
        <v>1283.81</v>
      </c>
      <c r="D16" s="264">
        <v>1408.02</v>
      </c>
      <c r="E16" s="264">
        <v>1579.52</v>
      </c>
      <c r="F16" s="264">
        <v>1491.8</v>
      </c>
      <c r="G16" s="207">
        <f t="shared" si="3"/>
        <v>0.12180224712717158</v>
      </c>
      <c r="H16" s="208">
        <f t="shared" si="4"/>
        <v>0.20218895324499386</v>
      </c>
      <c r="I16" s="208">
        <f t="shared" si="5"/>
        <v>0.16200995474408209</v>
      </c>
      <c r="J16" s="32"/>
      <c r="K16" s="29"/>
      <c r="L16" s="30"/>
      <c r="M16" s="18"/>
      <c r="N16" s="18"/>
      <c r="O16" s="33"/>
      <c r="P16" s="33"/>
      <c r="Q16" s="5"/>
    </row>
    <row r="17" spans="1:17" s="34" customFormat="1" ht="28.5" customHeight="1">
      <c r="A17" s="214" t="s">
        <v>20</v>
      </c>
      <c r="B17" s="268">
        <v>1510.74</v>
      </c>
      <c r="C17" s="264">
        <v>1477.64</v>
      </c>
      <c r="D17" s="264">
        <v>1600.5</v>
      </c>
      <c r="E17" s="264">
        <v>1785.57</v>
      </c>
      <c r="F17" s="264">
        <v>1692.36</v>
      </c>
      <c r="G17" s="207">
        <f t="shared" si="3"/>
        <v>0.11563261480787257</v>
      </c>
      <c r="H17" s="208">
        <f t="shared" si="4"/>
        <v>0.18191747090829646</v>
      </c>
      <c r="I17" s="208">
        <f t="shared" si="5"/>
        <v>0.14531279608023584</v>
      </c>
      <c r="J17" s="32"/>
      <c r="K17" s="29"/>
      <c r="L17" s="30"/>
      <c r="M17" s="18"/>
      <c r="N17" s="18"/>
      <c r="O17" s="33"/>
      <c r="P17" s="33"/>
      <c r="Q17" s="5"/>
    </row>
    <row r="18" spans="1:17" ht="21" customHeight="1">
      <c r="A18" s="756" t="s">
        <v>64</v>
      </c>
      <c r="B18" s="757"/>
      <c r="C18" s="757"/>
      <c r="D18" s="757"/>
      <c r="E18" s="757"/>
      <c r="F18" s="757"/>
      <c r="G18" s="757"/>
      <c r="H18" s="757"/>
      <c r="I18" s="758"/>
      <c r="J18" s="28"/>
      <c r="K18" s="29"/>
      <c r="L18" s="30"/>
      <c r="M18" s="18"/>
      <c r="N18" s="18"/>
      <c r="O18" s="31"/>
      <c r="P18" s="31"/>
      <c r="Q18" s="5"/>
    </row>
    <row r="19" spans="1:17" ht="21" customHeight="1">
      <c r="A19" s="516" t="s">
        <v>65</v>
      </c>
      <c r="B19" s="517">
        <v>1406.9</v>
      </c>
      <c r="C19" s="266">
        <v>1384.86</v>
      </c>
      <c r="D19" s="266">
        <v>1523.03</v>
      </c>
      <c r="E19" s="266">
        <v>1748.59</v>
      </c>
      <c r="F19" s="266">
        <v>1635.5</v>
      </c>
      <c r="G19" s="271">
        <f t="shared" ref="G19:G31" si="6">E19/D19-1</f>
        <v>0.14809951215668771</v>
      </c>
      <c r="H19" s="204">
        <f t="shared" ref="H19:H31" si="7">E19/B19-1</f>
        <v>0.24286729689388009</v>
      </c>
      <c r="I19" s="204">
        <f t="shared" ref="I19:I31" si="8">F19/C19-1</f>
        <v>0.18098580361913852</v>
      </c>
      <c r="J19" s="28"/>
      <c r="K19" s="29"/>
      <c r="L19" s="30"/>
      <c r="M19" s="18"/>
      <c r="N19" s="18"/>
      <c r="O19" s="31"/>
      <c r="P19" s="31"/>
      <c r="Q19" s="5"/>
    </row>
    <row r="20" spans="1:17" s="5" customFormat="1" ht="29.25" customHeight="1">
      <c r="A20" s="221" t="s">
        <v>23</v>
      </c>
      <c r="B20" s="265">
        <v>1361.16</v>
      </c>
      <c r="C20" s="266">
        <v>1341.37</v>
      </c>
      <c r="D20" s="266">
        <v>1478.85</v>
      </c>
      <c r="E20" s="266">
        <v>1712.46</v>
      </c>
      <c r="F20" s="266">
        <v>1595.25</v>
      </c>
      <c r="G20" s="203">
        <f t="shared" si="6"/>
        <v>0.15796733948676356</v>
      </c>
      <c r="H20" s="204">
        <f t="shared" si="7"/>
        <v>0.25808868905933169</v>
      </c>
      <c r="I20" s="204">
        <f t="shared" si="8"/>
        <v>0.18926918001744486</v>
      </c>
      <c r="J20" s="35"/>
      <c r="K20" s="29"/>
      <c r="L20" s="30"/>
      <c r="M20" s="18"/>
      <c r="N20" s="18"/>
      <c r="O20" s="18"/>
      <c r="P20" s="18"/>
    </row>
    <row r="21" spans="1:17" s="34" customFormat="1" ht="28.5" customHeight="1">
      <c r="A21" s="214" t="s">
        <v>534</v>
      </c>
      <c r="B21" s="268">
        <v>1350.02</v>
      </c>
      <c r="C21" s="264">
        <v>1338.49</v>
      </c>
      <c r="D21" s="264">
        <v>1481.04</v>
      </c>
      <c r="E21" s="264">
        <v>1751.15</v>
      </c>
      <c r="F21" s="264">
        <v>1615.64</v>
      </c>
      <c r="G21" s="207">
        <f t="shared" si="6"/>
        <v>0.18237859882244911</v>
      </c>
      <c r="H21" s="208">
        <f t="shared" si="7"/>
        <v>0.29712893142323815</v>
      </c>
      <c r="I21" s="208">
        <f t="shared" si="8"/>
        <v>0.20706168891810939</v>
      </c>
      <c r="J21" s="32"/>
      <c r="K21" s="29"/>
      <c r="L21" s="30"/>
      <c r="M21" s="18"/>
      <c r="N21" s="18"/>
      <c r="O21" s="33"/>
      <c r="P21" s="33"/>
      <c r="Q21" s="5"/>
    </row>
    <row r="22" spans="1:17" s="34" customFormat="1" ht="28.5" customHeight="1">
      <c r="A22" s="214" t="s">
        <v>69</v>
      </c>
      <c r="B22" s="268">
        <v>1361.31</v>
      </c>
      <c r="C22" s="264">
        <v>1341.68</v>
      </c>
      <c r="D22" s="264">
        <v>1479.61</v>
      </c>
      <c r="E22" s="264">
        <v>1713.84</v>
      </c>
      <c r="F22" s="264">
        <v>1596.34</v>
      </c>
      <c r="G22" s="207">
        <f t="shared" si="6"/>
        <v>0.15830522908063616</v>
      </c>
      <c r="H22" s="208">
        <f t="shared" si="7"/>
        <v>0.25896379222954358</v>
      </c>
      <c r="I22" s="208">
        <f t="shared" si="8"/>
        <v>0.18980680937332295</v>
      </c>
      <c r="J22" s="32"/>
      <c r="K22" s="29"/>
      <c r="L22" s="30"/>
      <c r="M22" s="18"/>
      <c r="N22" s="18"/>
      <c r="O22" s="33" t="s">
        <v>70</v>
      </c>
      <c r="P22" s="33"/>
      <c r="Q22" s="5"/>
    </row>
    <row r="23" spans="1:17" s="34" customFormat="1" ht="28.5" customHeight="1">
      <c r="A23" s="214" t="s">
        <v>473</v>
      </c>
      <c r="B23" s="268">
        <v>1338.31</v>
      </c>
      <c r="C23" s="264">
        <v>1247.0899999999999</v>
      </c>
      <c r="D23" s="264">
        <v>1208.3900000000001</v>
      </c>
      <c r="E23" s="264">
        <v>1429.19</v>
      </c>
      <c r="F23" s="264">
        <v>1313.03</v>
      </c>
      <c r="G23" s="207">
        <f t="shared" si="6"/>
        <v>0.18272246542920745</v>
      </c>
      <c r="H23" s="208">
        <f t="shared" si="7"/>
        <v>6.7906538843765629E-2</v>
      </c>
      <c r="I23" s="208">
        <f t="shared" si="8"/>
        <v>5.2875093217009228E-2</v>
      </c>
      <c r="J23" s="32"/>
      <c r="K23" s="29"/>
      <c r="L23" s="30"/>
      <c r="M23" s="18"/>
      <c r="N23" s="18"/>
      <c r="O23" s="33"/>
      <c r="P23" s="33"/>
      <c r="Q23" s="5"/>
    </row>
    <row r="24" spans="1:17" s="34" customFormat="1" ht="28.5" customHeight="1">
      <c r="A24" s="214" t="s">
        <v>474</v>
      </c>
      <c r="B24" s="268">
        <v>1121.32</v>
      </c>
      <c r="C24" s="264">
        <v>1103.6600000000001</v>
      </c>
      <c r="D24" s="264">
        <v>1181.7</v>
      </c>
      <c r="E24" s="264">
        <v>1320.24</v>
      </c>
      <c r="F24" s="264">
        <v>1249.79</v>
      </c>
      <c r="G24" s="207">
        <f t="shared" si="6"/>
        <v>0.11723787763391713</v>
      </c>
      <c r="H24" s="208">
        <f t="shared" si="7"/>
        <v>0.17739806656440638</v>
      </c>
      <c r="I24" s="208">
        <f t="shared" si="8"/>
        <v>0.13240490730841015</v>
      </c>
      <c r="J24" s="32"/>
      <c r="K24" s="29"/>
      <c r="L24" s="30"/>
      <c r="M24" s="18"/>
      <c r="N24" s="18"/>
      <c r="O24" s="33"/>
      <c r="P24" s="33"/>
      <c r="Q24" s="5"/>
    </row>
    <row r="25" spans="1:17" s="34" customFormat="1" ht="28.5" customHeight="1">
      <c r="A25" s="214" t="s">
        <v>28</v>
      </c>
      <c r="B25" s="268">
        <v>1422.54</v>
      </c>
      <c r="C25" s="264">
        <v>1392.94</v>
      </c>
      <c r="D25" s="264">
        <v>1504.15</v>
      </c>
      <c r="E25" s="264">
        <v>1683.31</v>
      </c>
      <c r="F25" s="264">
        <v>1592.18</v>
      </c>
      <c r="G25" s="207">
        <f t="shared" si="6"/>
        <v>0.11911046105774026</v>
      </c>
      <c r="H25" s="208">
        <f t="shared" si="7"/>
        <v>0.1833129472633459</v>
      </c>
      <c r="I25" s="208">
        <f t="shared" si="8"/>
        <v>0.14303559378006225</v>
      </c>
      <c r="J25" s="32"/>
      <c r="K25" s="29"/>
      <c r="L25" s="30"/>
      <c r="M25" s="18"/>
      <c r="N25" s="18"/>
      <c r="O25" s="33"/>
      <c r="P25" s="33"/>
      <c r="Q25" s="5"/>
    </row>
    <row r="26" spans="1:17" s="5" customFormat="1" ht="21" customHeight="1">
      <c r="A26" s="221" t="s">
        <v>29</v>
      </c>
      <c r="B26" s="265">
        <v>1602.13</v>
      </c>
      <c r="C26" s="266">
        <v>1571.47</v>
      </c>
      <c r="D26" s="266">
        <v>1710.65</v>
      </c>
      <c r="E26" s="266">
        <v>1900.8</v>
      </c>
      <c r="F26" s="266">
        <v>1805.76</v>
      </c>
      <c r="G26" s="203">
        <f t="shared" si="6"/>
        <v>0.11115657790898181</v>
      </c>
      <c r="H26" s="204">
        <f t="shared" si="7"/>
        <v>0.1864205776060619</v>
      </c>
      <c r="I26" s="204">
        <f t="shared" si="8"/>
        <v>0.14908970581684655</v>
      </c>
      <c r="J26" s="35"/>
      <c r="K26" s="29"/>
      <c r="L26" s="30"/>
      <c r="M26" s="18"/>
      <c r="N26" s="18"/>
      <c r="O26" s="18"/>
      <c r="P26" s="18"/>
    </row>
    <row r="27" spans="1:17" s="34" customFormat="1" ht="21" customHeight="1">
      <c r="A27" s="214" t="s">
        <v>30</v>
      </c>
      <c r="B27" s="268">
        <v>1637.76</v>
      </c>
      <c r="C27" s="264">
        <v>1609.26</v>
      </c>
      <c r="D27" s="264">
        <v>1740.82</v>
      </c>
      <c r="E27" s="264">
        <v>1983.3</v>
      </c>
      <c r="F27" s="264">
        <v>1861.8</v>
      </c>
      <c r="G27" s="207">
        <f t="shared" si="6"/>
        <v>0.13929067910524928</v>
      </c>
      <c r="H27" s="208">
        <f t="shared" si="7"/>
        <v>0.2109832942555685</v>
      </c>
      <c r="I27" s="208">
        <f t="shared" si="8"/>
        <v>0.15692927183923033</v>
      </c>
      <c r="J27" s="32"/>
      <c r="K27" s="29"/>
      <c r="L27" s="30"/>
      <c r="M27" s="18"/>
      <c r="N27" s="18"/>
      <c r="O27" s="33"/>
      <c r="P27" s="33"/>
      <c r="Q27" s="5"/>
    </row>
    <row r="28" spans="1:17" s="34" customFormat="1" ht="21" customHeight="1">
      <c r="A28" s="214" t="s">
        <v>31</v>
      </c>
      <c r="B28" s="268">
        <v>1591.74</v>
      </c>
      <c r="C28" s="264">
        <v>1561.52</v>
      </c>
      <c r="D28" s="264">
        <v>1700.21</v>
      </c>
      <c r="E28" s="264">
        <v>1889.39</v>
      </c>
      <c r="F28" s="264">
        <v>1794.87</v>
      </c>
      <c r="G28" s="207">
        <f t="shared" si="6"/>
        <v>0.11126860799548299</v>
      </c>
      <c r="H28" s="208">
        <f t="shared" si="7"/>
        <v>0.18699662005101336</v>
      </c>
      <c r="I28" s="208">
        <f t="shared" si="8"/>
        <v>0.14943772734258931</v>
      </c>
      <c r="J28" s="32"/>
      <c r="K28" s="29"/>
      <c r="L28" s="30"/>
      <c r="M28" s="18"/>
      <c r="N28" s="18"/>
      <c r="O28" s="33"/>
      <c r="P28" s="33"/>
      <c r="Q28" s="5"/>
    </row>
    <row r="29" spans="1:17" s="34" customFormat="1" ht="28.5" customHeight="1">
      <c r="A29" s="214" t="s">
        <v>32</v>
      </c>
      <c r="B29" s="268">
        <v>1965.19</v>
      </c>
      <c r="C29" s="264">
        <v>1918.62</v>
      </c>
      <c r="D29" s="264">
        <v>2068.0700000000002</v>
      </c>
      <c r="E29" s="264">
        <v>2305.54</v>
      </c>
      <c r="F29" s="264">
        <v>2185.3200000000002</v>
      </c>
      <c r="G29" s="567">
        <f t="shared" si="6"/>
        <v>0.11482686756250993</v>
      </c>
      <c r="H29" s="208">
        <f t="shared" si="7"/>
        <v>0.17318936082516179</v>
      </c>
      <c r="I29" s="208">
        <f t="shared" si="8"/>
        <v>0.13900616067798754</v>
      </c>
      <c r="J29" s="32"/>
      <c r="K29" s="29"/>
      <c r="L29" s="30"/>
      <c r="M29" s="18"/>
      <c r="N29" s="18"/>
      <c r="O29" s="33"/>
      <c r="P29" s="33"/>
      <c r="Q29" s="5"/>
    </row>
    <row r="30" spans="1:17" s="34" customFormat="1" ht="28.5" customHeight="1">
      <c r="A30" s="214" t="s">
        <v>33</v>
      </c>
      <c r="B30" s="268">
        <v>1908.51</v>
      </c>
      <c r="C30" s="264">
        <v>1863.42</v>
      </c>
      <c r="D30" s="264">
        <v>2037.39</v>
      </c>
      <c r="E30" s="264">
        <v>2249.5</v>
      </c>
      <c r="F30" s="264">
        <v>2142.52</v>
      </c>
      <c r="G30" s="207">
        <f t="shared" si="6"/>
        <v>0.10410868807641149</v>
      </c>
      <c r="H30" s="208">
        <f t="shared" si="7"/>
        <v>0.17866817569727167</v>
      </c>
      <c r="I30" s="208">
        <f t="shared" si="8"/>
        <v>0.14977836451256277</v>
      </c>
      <c r="J30" s="32"/>
      <c r="K30" s="29"/>
      <c r="L30" s="30"/>
      <c r="M30" s="18"/>
      <c r="N30" s="18"/>
      <c r="O30" s="33"/>
      <c r="P30" s="33"/>
      <c r="Q30" s="5"/>
    </row>
    <row r="31" spans="1:17" s="34" customFormat="1" ht="28.5" customHeight="1">
      <c r="A31" s="223" t="s">
        <v>34</v>
      </c>
      <c r="B31" s="274">
        <v>1804.19</v>
      </c>
      <c r="C31" s="275">
        <v>1755.61</v>
      </c>
      <c r="D31" s="275">
        <v>1915.99</v>
      </c>
      <c r="E31" s="275">
        <v>2159.6</v>
      </c>
      <c r="F31" s="275">
        <v>2037.18</v>
      </c>
      <c r="G31" s="224">
        <f t="shared" si="6"/>
        <v>0.12714575754570734</v>
      </c>
      <c r="H31" s="225">
        <f t="shared" si="7"/>
        <v>0.1969914476856649</v>
      </c>
      <c r="I31" s="225">
        <f t="shared" si="8"/>
        <v>0.16038300078035572</v>
      </c>
      <c r="J31" s="32"/>
      <c r="K31" s="29"/>
      <c r="L31" s="30"/>
      <c r="M31" s="18"/>
      <c r="N31" s="18"/>
      <c r="O31" s="33"/>
      <c r="P31" s="33"/>
      <c r="Q31" s="5"/>
    </row>
    <row r="32" spans="1:17" ht="26.25" customHeight="1">
      <c r="A32" s="739" t="s">
        <v>469</v>
      </c>
      <c r="B32" s="740"/>
      <c r="C32" s="740"/>
      <c r="D32" s="740"/>
      <c r="E32" s="740"/>
      <c r="F32" s="740"/>
      <c r="G32" s="740"/>
      <c r="H32" s="740"/>
      <c r="I32" s="740"/>
    </row>
    <row r="39" spans="7:7">
      <c r="G39" s="507"/>
    </row>
  </sheetData>
  <mergeCells count="21">
    <mergeCell ref="O6:Q6"/>
    <mergeCell ref="A1:I1"/>
    <mergeCell ref="A3:I3"/>
    <mergeCell ref="A4:A7"/>
    <mergeCell ref="B4:C4"/>
    <mergeCell ref="B5:B6"/>
    <mergeCell ref="C5:C6"/>
    <mergeCell ref="D5:D6"/>
    <mergeCell ref="G5:I5"/>
    <mergeCell ref="G6:G7"/>
    <mergeCell ref="I6:I7"/>
    <mergeCell ref="D4:I4"/>
    <mergeCell ref="A32:I32"/>
    <mergeCell ref="A8:I8"/>
    <mergeCell ref="A12:I12"/>
    <mergeCell ref="A18:I18"/>
    <mergeCell ref="K6:M6"/>
    <mergeCell ref="B7:F7"/>
    <mergeCell ref="H6:H7"/>
    <mergeCell ref="F5:F6"/>
    <mergeCell ref="E5:E6"/>
  </mergeCells>
  <hyperlinks>
    <hyperlink ref="J3" location="'Spis treści'!A1" display="Powrót do spisu" xr:uid="{7E41E712-2A83-41A7-8317-83B55B36969B}"/>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H59"/>
  <sheetViews>
    <sheetView showGridLines="0" view="pageBreakPreview" zoomScale="90" zoomScaleNormal="100" zoomScaleSheetLayoutView="90" workbookViewId="0"/>
  </sheetViews>
  <sheetFormatPr defaultRowHeight="15"/>
  <cols>
    <col min="1" max="1" width="77.125" customWidth="1"/>
    <col min="2" max="2" width="6.625" customWidth="1"/>
    <col min="3" max="3" width="6" customWidth="1"/>
  </cols>
  <sheetData>
    <row r="1" spans="1:3" ht="15" customHeight="1">
      <c r="A1" s="114" t="s">
        <v>0</v>
      </c>
      <c r="B1" s="70"/>
      <c r="C1" s="70"/>
    </row>
    <row r="2" spans="1:3" ht="15" customHeight="1">
      <c r="A2" s="77"/>
      <c r="B2" s="86" t="s">
        <v>283</v>
      </c>
      <c r="C2" s="87" t="s">
        <v>281</v>
      </c>
    </row>
    <row r="3" spans="1:3" ht="18.75" customHeight="1">
      <c r="A3" s="561" t="s">
        <v>279</v>
      </c>
      <c r="B3" s="475" t="s">
        <v>284</v>
      </c>
      <c r="C3" s="482">
        <v>5</v>
      </c>
    </row>
    <row r="4" spans="1:3" ht="24" customHeight="1">
      <c r="A4" s="562" t="s">
        <v>280</v>
      </c>
      <c r="B4" s="84" t="s">
        <v>284</v>
      </c>
      <c r="C4" s="88">
        <v>11</v>
      </c>
    </row>
    <row r="5" spans="1:3" ht="24" customHeight="1">
      <c r="A5" s="555" t="s">
        <v>471</v>
      </c>
      <c r="B5" s="84" t="s">
        <v>284</v>
      </c>
      <c r="C5" s="88">
        <v>11</v>
      </c>
    </row>
    <row r="6" spans="1:3" ht="24.75" customHeight="1">
      <c r="A6" s="113" t="s">
        <v>282</v>
      </c>
      <c r="B6" s="91"/>
      <c r="C6" s="88"/>
    </row>
    <row r="7" spans="1:3" ht="27" customHeight="1">
      <c r="A7" s="82" t="s">
        <v>459</v>
      </c>
      <c r="B7" s="89"/>
      <c r="C7" s="89"/>
    </row>
    <row r="8" spans="1:3" ht="24" customHeight="1">
      <c r="A8" s="552" t="s">
        <v>336</v>
      </c>
      <c r="B8" s="592">
        <v>1</v>
      </c>
      <c r="C8" s="85">
        <v>12</v>
      </c>
    </row>
    <row r="9" spans="1:3" ht="36" customHeight="1">
      <c r="A9" s="553" t="s">
        <v>337</v>
      </c>
      <c r="B9" s="554">
        <v>2</v>
      </c>
      <c r="C9" s="85">
        <v>13</v>
      </c>
    </row>
    <row r="10" spans="1:3" ht="24" customHeight="1">
      <c r="A10" s="552" t="s">
        <v>596</v>
      </c>
      <c r="B10" s="592">
        <v>3</v>
      </c>
      <c r="C10" s="85">
        <v>13</v>
      </c>
    </row>
    <row r="11" spans="1:3" ht="24" customHeight="1">
      <c r="A11" s="552" t="s">
        <v>271</v>
      </c>
      <c r="B11" s="554">
        <v>4</v>
      </c>
      <c r="C11" s="85">
        <v>14</v>
      </c>
    </row>
    <row r="12" spans="1:3" ht="24" customHeight="1">
      <c r="A12" s="552" t="s">
        <v>597</v>
      </c>
      <c r="B12" s="592">
        <v>5</v>
      </c>
      <c r="C12" s="85">
        <v>14</v>
      </c>
    </row>
    <row r="13" spans="1:3" ht="24" customHeight="1">
      <c r="A13" s="591" t="s">
        <v>480</v>
      </c>
      <c r="B13" s="592">
        <v>6</v>
      </c>
      <c r="C13" s="85">
        <v>15</v>
      </c>
    </row>
    <row r="14" spans="1:3" ht="24" customHeight="1">
      <c r="A14" s="591" t="s">
        <v>479</v>
      </c>
      <c r="B14" s="592">
        <v>7</v>
      </c>
      <c r="C14" s="85">
        <v>15</v>
      </c>
    </row>
    <row r="15" spans="1:3" ht="24" customHeight="1">
      <c r="A15" s="593" t="s">
        <v>326</v>
      </c>
      <c r="B15" s="595">
        <v>8</v>
      </c>
      <c r="C15" s="85">
        <v>16</v>
      </c>
    </row>
    <row r="16" spans="1:3" ht="36" customHeight="1">
      <c r="A16" s="552" t="s">
        <v>481</v>
      </c>
      <c r="B16" s="595">
        <v>9</v>
      </c>
      <c r="C16" s="85">
        <v>16</v>
      </c>
    </row>
    <row r="17" spans="1:3" ht="36" customHeight="1">
      <c r="A17" s="552" t="s">
        <v>327</v>
      </c>
      <c r="B17" s="595">
        <v>10</v>
      </c>
      <c r="C17" s="85">
        <v>17</v>
      </c>
    </row>
    <row r="18" spans="1:3" ht="36" customHeight="1">
      <c r="A18" s="552" t="s">
        <v>482</v>
      </c>
      <c r="B18" s="595">
        <v>11</v>
      </c>
      <c r="C18" s="85">
        <v>17</v>
      </c>
    </row>
    <row r="19" spans="1:3" ht="36" customHeight="1">
      <c r="A19" s="552" t="s">
        <v>506</v>
      </c>
      <c r="B19" s="595">
        <v>12</v>
      </c>
      <c r="C19" s="85">
        <v>18</v>
      </c>
    </row>
    <row r="20" spans="1:3" ht="30" customHeight="1">
      <c r="A20" s="82" t="s">
        <v>460</v>
      </c>
      <c r="B20" s="90"/>
      <c r="C20" s="90"/>
    </row>
    <row r="21" spans="1:3" ht="21.75" customHeight="1">
      <c r="A21" s="83" t="s">
        <v>461</v>
      </c>
      <c r="B21" s="84"/>
      <c r="C21" s="91"/>
    </row>
    <row r="22" spans="1:3" ht="24" customHeight="1">
      <c r="A22" s="593" t="s">
        <v>270</v>
      </c>
      <c r="B22" s="585" t="s">
        <v>599</v>
      </c>
      <c r="C22" s="85">
        <v>19</v>
      </c>
    </row>
    <row r="23" spans="1:3" ht="24" customHeight="1">
      <c r="A23" s="593" t="s">
        <v>598</v>
      </c>
      <c r="B23" s="585" t="s">
        <v>600</v>
      </c>
      <c r="C23" s="85">
        <v>20</v>
      </c>
    </row>
    <row r="24" spans="1:3" ht="24" customHeight="1">
      <c r="A24" s="593" t="s">
        <v>520</v>
      </c>
      <c r="B24" s="585" t="s">
        <v>601</v>
      </c>
      <c r="C24" s="85">
        <v>21</v>
      </c>
    </row>
    <row r="25" spans="1:3" ht="36" customHeight="1">
      <c r="A25" s="552" t="s">
        <v>511</v>
      </c>
      <c r="B25" s="585" t="s">
        <v>602</v>
      </c>
      <c r="C25" s="85">
        <v>22</v>
      </c>
    </row>
    <row r="26" spans="1:3" ht="24" customHeight="1">
      <c r="A26" s="593" t="s">
        <v>338</v>
      </c>
      <c r="B26" s="585" t="s">
        <v>603</v>
      </c>
      <c r="C26" s="85">
        <v>23</v>
      </c>
    </row>
    <row r="27" spans="1:3" ht="36" customHeight="1">
      <c r="A27" s="552" t="s">
        <v>512</v>
      </c>
      <c r="B27" s="585" t="s">
        <v>604</v>
      </c>
      <c r="C27" s="85">
        <v>25</v>
      </c>
    </row>
    <row r="28" spans="1:3" ht="24" customHeight="1">
      <c r="A28" s="593" t="s">
        <v>339</v>
      </c>
      <c r="B28" s="585" t="s">
        <v>605</v>
      </c>
      <c r="C28" s="85">
        <v>26</v>
      </c>
    </row>
    <row r="29" spans="1:3" ht="36" customHeight="1">
      <c r="A29" s="552" t="s">
        <v>513</v>
      </c>
      <c r="B29" s="585" t="s">
        <v>606</v>
      </c>
      <c r="C29" s="85">
        <v>27</v>
      </c>
    </row>
    <row r="30" spans="1:3" ht="24" customHeight="1">
      <c r="A30" s="83" t="s">
        <v>470</v>
      </c>
      <c r="B30" s="86" t="s">
        <v>283</v>
      </c>
      <c r="C30" s="87" t="s">
        <v>281</v>
      </c>
    </row>
    <row r="31" spans="1:3" ht="24" customHeight="1">
      <c r="A31" s="593" t="s">
        <v>483</v>
      </c>
      <c r="B31" s="585" t="s">
        <v>607</v>
      </c>
      <c r="C31" s="85">
        <v>28</v>
      </c>
    </row>
    <row r="32" spans="1:3" ht="24" customHeight="1">
      <c r="A32" s="593" t="s">
        <v>340</v>
      </c>
      <c r="B32" s="585" t="s">
        <v>608</v>
      </c>
      <c r="C32" s="85">
        <v>28</v>
      </c>
    </row>
    <row r="33" spans="1:6" ht="24" customHeight="1">
      <c r="A33" s="593" t="s">
        <v>80</v>
      </c>
      <c r="B33" s="585" t="s">
        <v>609</v>
      </c>
      <c r="C33" s="85">
        <v>29</v>
      </c>
    </row>
    <row r="34" spans="1:6" ht="24" customHeight="1">
      <c r="A34" s="593" t="s">
        <v>342</v>
      </c>
      <c r="B34" s="585" t="s">
        <v>610</v>
      </c>
      <c r="C34" s="85">
        <v>29</v>
      </c>
    </row>
    <row r="35" spans="1:6" ht="30" customHeight="1">
      <c r="A35" s="83" t="s">
        <v>555</v>
      </c>
      <c r="B35" s="92"/>
      <c r="C35" s="92"/>
    </row>
    <row r="36" spans="1:6" ht="24.75" customHeight="1">
      <c r="A36" s="552" t="s">
        <v>556</v>
      </c>
      <c r="B36" s="592" t="s">
        <v>611</v>
      </c>
      <c r="C36" s="85">
        <v>30</v>
      </c>
    </row>
    <row r="37" spans="1:6" ht="24" customHeight="1">
      <c r="A37" s="83" t="s">
        <v>462</v>
      </c>
      <c r="B37" s="92"/>
      <c r="C37" s="92"/>
    </row>
    <row r="38" spans="1:6" ht="24" customHeight="1">
      <c r="A38" s="552" t="s">
        <v>272</v>
      </c>
      <c r="B38" s="592" t="s">
        <v>612</v>
      </c>
      <c r="C38" s="85">
        <v>31</v>
      </c>
    </row>
    <row r="39" spans="1:6" ht="24" customHeight="1">
      <c r="A39" s="552" t="s">
        <v>341</v>
      </c>
      <c r="B39" s="592" t="s">
        <v>613</v>
      </c>
      <c r="C39" s="85">
        <v>31</v>
      </c>
    </row>
    <row r="40" spans="1:6" ht="24" customHeight="1">
      <c r="A40" s="593" t="s">
        <v>273</v>
      </c>
      <c r="B40" s="592" t="s">
        <v>614</v>
      </c>
      <c r="C40" s="570">
        <v>33</v>
      </c>
    </row>
    <row r="41" spans="1:6" ht="24" customHeight="1">
      <c r="A41" s="593" t="s">
        <v>274</v>
      </c>
      <c r="B41" s="592" t="s">
        <v>615</v>
      </c>
      <c r="C41" s="570">
        <v>33</v>
      </c>
    </row>
    <row r="42" spans="1:6" ht="24" customHeight="1">
      <c r="A42" s="82" t="s">
        <v>330</v>
      </c>
      <c r="B42" s="89"/>
      <c r="C42" s="89"/>
    </row>
    <row r="43" spans="1:6" ht="24" customHeight="1">
      <c r="A43" s="593" t="s">
        <v>484</v>
      </c>
      <c r="B43" s="585" t="s">
        <v>616</v>
      </c>
      <c r="C43" s="85">
        <v>35</v>
      </c>
    </row>
    <row r="44" spans="1:6" ht="24" customHeight="1">
      <c r="A44" s="593" t="s">
        <v>485</v>
      </c>
      <c r="B44" s="585" t="s">
        <v>617</v>
      </c>
      <c r="C44" s="85">
        <v>36</v>
      </c>
    </row>
    <row r="45" spans="1:6" ht="24" customHeight="1">
      <c r="A45" s="593" t="s">
        <v>486</v>
      </c>
      <c r="B45" s="585" t="s">
        <v>618</v>
      </c>
      <c r="C45" s="85">
        <v>36</v>
      </c>
      <c r="D45" s="629"/>
      <c r="E45" s="629"/>
      <c r="F45" s="629"/>
    </row>
    <row r="46" spans="1:6" ht="24" customHeight="1">
      <c r="A46" s="593" t="s">
        <v>487</v>
      </c>
      <c r="B46" s="585" t="s">
        <v>619</v>
      </c>
      <c r="C46" s="85">
        <v>37</v>
      </c>
      <c r="D46" s="629"/>
      <c r="E46" s="629"/>
      <c r="F46" s="629"/>
    </row>
    <row r="47" spans="1:6" ht="36" customHeight="1">
      <c r="A47" s="552" t="s">
        <v>488</v>
      </c>
      <c r="B47" s="585" t="s">
        <v>620</v>
      </c>
      <c r="C47" s="85">
        <v>38</v>
      </c>
    </row>
    <row r="48" spans="1:6" ht="36" customHeight="1">
      <c r="A48" s="552" t="s">
        <v>544</v>
      </c>
      <c r="B48" s="585" t="s">
        <v>621</v>
      </c>
      <c r="C48" s="85">
        <v>38</v>
      </c>
    </row>
    <row r="49" spans="1:8" ht="24" customHeight="1">
      <c r="A49" s="593" t="s">
        <v>343</v>
      </c>
      <c r="B49" s="585" t="s">
        <v>622</v>
      </c>
      <c r="C49" s="85">
        <v>39</v>
      </c>
    </row>
    <row r="50" spans="1:8" ht="24" customHeight="1">
      <c r="A50" s="593" t="s">
        <v>489</v>
      </c>
      <c r="B50" s="585" t="s">
        <v>623</v>
      </c>
      <c r="C50" s="85">
        <v>39</v>
      </c>
    </row>
    <row r="51" spans="1:8" ht="24" customHeight="1">
      <c r="A51" s="82" t="s">
        <v>463</v>
      </c>
    </row>
    <row r="52" spans="1:8" ht="24" customHeight="1">
      <c r="A52" s="593" t="s">
        <v>521</v>
      </c>
      <c r="B52" s="585" t="s">
        <v>624</v>
      </c>
      <c r="C52" s="85">
        <v>40</v>
      </c>
    </row>
    <row r="53" spans="1:8" s="79" customFormat="1" ht="24" customHeight="1">
      <c r="A53" s="593" t="s">
        <v>490</v>
      </c>
      <c r="B53" s="585" t="s">
        <v>625</v>
      </c>
      <c r="C53" s="85">
        <v>40</v>
      </c>
    </row>
    <row r="54" spans="1:8" ht="36" customHeight="1">
      <c r="A54" s="113" t="s">
        <v>278</v>
      </c>
      <c r="B54" s="86" t="s">
        <v>283</v>
      </c>
      <c r="C54" s="87" t="s">
        <v>281</v>
      </c>
    </row>
    <row r="55" spans="1:8" ht="24" customHeight="1">
      <c r="A55" s="593" t="s">
        <v>519</v>
      </c>
      <c r="B55" s="585">
        <v>1</v>
      </c>
      <c r="C55" s="85">
        <v>20</v>
      </c>
      <c r="H55" s="556"/>
    </row>
    <row r="56" spans="1:8" ht="36" customHeight="1">
      <c r="A56" s="552" t="s">
        <v>540</v>
      </c>
      <c r="B56" s="585">
        <v>2</v>
      </c>
      <c r="C56" s="85">
        <v>21</v>
      </c>
      <c r="H56" s="556"/>
    </row>
    <row r="57" spans="1:8" ht="24" customHeight="1">
      <c r="A57" s="593" t="s">
        <v>276</v>
      </c>
      <c r="B57" s="595">
        <v>3</v>
      </c>
      <c r="C57" s="85">
        <v>24</v>
      </c>
    </row>
    <row r="58" spans="1:8" ht="24" customHeight="1">
      <c r="A58" s="593" t="s">
        <v>277</v>
      </c>
      <c r="B58" s="590">
        <v>4</v>
      </c>
      <c r="C58" s="85">
        <v>32</v>
      </c>
    </row>
    <row r="59" spans="1:8" ht="24" customHeight="1">
      <c r="A59" s="593" t="s">
        <v>275</v>
      </c>
      <c r="B59" s="590">
        <v>5</v>
      </c>
      <c r="C59" s="85">
        <v>34</v>
      </c>
    </row>
  </sheetData>
  <mergeCells count="2">
    <mergeCell ref="D45:F45"/>
    <mergeCell ref="D46:F46"/>
  </mergeCells>
  <hyperlinks>
    <hyperlink ref="A9:B9" location="'Tab 2 i 3'!A1" display="Zwiększenia do emerytur i rent finansowane z Funduszu Emerytalno-Rentowego, wypłacane przy świadczeniach pracowniczych" xr:uid="{66EB9234-B048-47D8-9E2F-9BD35DA6FAD2}"/>
    <hyperlink ref="A11:B11" location="'Tab 2 i 3'!A1" display="Wnioski o przyznanie emerytur i rent według rodzajów świadczeń" xr:uid="{924D7C10-ABF7-423D-8F06-9F866AEC07F0}"/>
    <hyperlink ref="A13:B13" location="'Tab 4 i 5'!A1" display="Decyzje i postępowania umorzone w sprawach o emerytury i renty według rodzajów świadczeń" xr:uid="{E5690EA9-B93D-4EC9-A342-6A002562EA73}"/>
    <hyperlink ref="A14:B14" location="'Tab 4 i 5'!A1" display="Decyzje i postępowania umorzone w sprawach o emerytury i renty według województw" xr:uid="{9B980843-1C6F-4CEC-A8AC-5199791233BD}"/>
    <hyperlink ref="A3" location="'Uwagi wstępne'!A1" display="Uwagi wstępne" xr:uid="{4094DD70-EFE5-4DDD-B717-74D12394BE5C}"/>
    <hyperlink ref="A4:A5" location="'Objaśnienia i skróty'!A1" display="Objaśnienia znaków umownych" xr:uid="{D389989B-283F-4851-9584-000FDDE73426}"/>
    <hyperlink ref="A40:B40" location="'Tab 3 (28) i 4 (29)'!A1" display="Wypadki przy pracy rolniczej i choroby zawodowe rolników" xr:uid="{05515072-C471-40F2-BAA0-5BAAC0078405}"/>
    <hyperlink ref="A15:B15" location="'Tab 8 i 9'!Obszar_wydruku" display="'Tab 8 i 9'!Obszar_wydruku" xr:uid="{897B44EB-3F09-4912-866F-A000C6B05903}"/>
    <hyperlink ref="A16:B16" location="'Tab 8 i 9'!Obszar_wydruku" display="Decyzje w sprawach wniosków o przyznanie emerytur i rent rolniczych z zastosowaniem przepisów wspólnotowych UE" xr:uid="{29B94933-1A40-497B-90D6-BE4E511E154A}"/>
    <hyperlink ref="A17:B17" location="'Tab 10 i 11'!Obszar_wydruku" display="'Tab 10 i 11'!Obszar_wydruku" xr:uid="{3DDC5A1F-1745-4B48-980C-28FA3E227174}"/>
    <hyperlink ref="A18:B18" location="'Tab 10 i 11'!Obszar_wydruku" display="Decyzje w sprawach wniosków o przyznanie emerytur i rent rolniczych z zastosowaniem postanowień umów dwustronnych o zabezpieczeniu społecznym" xr:uid="{D66BE138-D42D-4D0D-9B5F-86866BD89394}"/>
    <hyperlink ref="A19:B19" location="'Tab 12'!Obszar_wydruku" display="Świadczenia emerytalno-rentowe transferowane do poszczególnych państw UE/EFTA i Wielkiej Brytanii oraz do innych państw na podstawie umów dwustronnych" xr:uid="{38A851E3-D7A9-4E6C-9F36-48A542E80372}"/>
    <hyperlink ref="A22:B22" location="'Tab 1 (13)'!A1" display="Przeciętna miesięczna liczba emerytur i rent według rodzajów świadczeń" xr:uid="{289DC139-A611-4D80-B61D-97BE9377F676}"/>
    <hyperlink ref="A23:B23" location="'Tab 2 (14) i wykres 1'!Obszar_wydruku" display="Przeciętna miesięczna liczba świadczeniobiorców oraz liczba ubezpieczonych według województw" xr:uid="{3D416758-7404-46A1-A888-C991328E9B01}"/>
    <hyperlink ref="A55:B55" location="'Tab 2 (14) i wykres 1'!Obszar_wydruku" display="Przeciętna miesięczna liczba świadczeniobiorców na tle liczby ubezpieczonych" xr:uid="{6A039A16-4291-49D7-AEF2-A9C2B4BDE6E6}"/>
    <hyperlink ref="A24:B24" location="'Tab 3 (15) i wykres 2'!A1" display="Przeciętne miesięczne świadczenia emerytalno-rentowe według województw" xr:uid="{ECBB5FF5-3B61-4A87-8E34-9E1E6121D550}"/>
    <hyperlink ref="A56:B56" location="'Tab 3 (15) i wykres 2'!A1" display="Przeciętne miesięczne świadczenia rolne wypłacane z FER w odniesieniu do świadczeń realizowanych przez KRUS ogółem " xr:uid="{DB3AB437-A7AB-492A-9720-1124CDB2AB9E}"/>
    <hyperlink ref="A25:B25" location="'Tab 4 (16)'!A1" display="Przeciętna miesięczna liczba emerytur i rent według województw oraz świadczeń emerytalnych wypłaconych przez MON, MSWiA i MS" xr:uid="{1068F3F2-6E3A-4EC0-B4F5-50CAF37CF25D}"/>
    <hyperlink ref="A26:B26" location="'Tab 5 (17)'!A1" display="Wydatki na świadczenia emerytalno-rentowe według rodzajów świadczeń" xr:uid="{8201A737-EE2A-47E3-A8D9-756A4EB5B97C}"/>
    <hyperlink ref="A57:B57" location="'Wykres 3'!Obszar_wydruku" display="Struktura wydatków na świadczenia finansowane z Funduszu Emerytalno-Rentowego" xr:uid="{9EE13809-F626-4D02-B429-8160E2108C8A}"/>
    <hyperlink ref="A27:B27" location="'Tab 6 (18)'!A1" display="Wydatki na świadczenia emerytalno-rentowe według województw oraz świadczenia emerytalne wypłacone przez MON, MSWiA i MS" xr:uid="{B7649053-4E20-4AB2-953A-35C16FF6FCA3}"/>
    <hyperlink ref="A28:B28" location="'Tab 7 (19)'!A1" display="Przeciętne miesięczne świadczenie emerytalno-rentowe według rodzajów świadczeń" xr:uid="{189F24A9-6BDE-4A84-B4A9-2859F26FEC28}"/>
    <hyperlink ref="A29:B29" location="'Tab 8 (20)'!A1" display="Przeciętne miesięczne świadczenie emerytalno-rentowe według województw oraz przeciętne miesięczne świadczenie emerytalne wypłacone przez MON, MSWiA i MS" xr:uid="{3B8E4BE9-DD20-4784-A29E-9FF06F905810}"/>
    <hyperlink ref="A31:B32" location="'Tab 14 (27) i 15 (28)'!Obszar_wydruku" display="Zasiłki macierzyńskie" xr:uid="{A1324B69-7D20-42EE-B664-BEA5D85250FE}"/>
    <hyperlink ref="A33:B34" location="'Tab 16 (29) i 17 (30)'!Obszar_wydruku" display="Zasiłki pogrzebowe" xr:uid="{C8BD0FD0-EBCC-4C09-9B9F-5423A0CED00E}"/>
    <hyperlink ref="A36:B36" location="'Tab 1 (25)'!A1" display="Świadczenia zlecone do wypłaty Kasie Rolniczego Ubezpieczenia Społecznego" xr:uid="{D44CCE19-A1B8-4C61-ADB7-160C144070A7}"/>
    <hyperlink ref="A38:B39" location="'Tab 1 (32) i 2 (33)'!Obszar_wydruku" display="Zasiłki chorobowe i jednorazowe odszkodowania" xr:uid="{91C4685F-84C9-4EDA-B276-C954E0CF17B1}"/>
    <hyperlink ref="A58:B58" location="'Wykres 4'!A1" display="Struktura wydatków na świadczenia finansowane z Funduszu Składkowego" xr:uid="{FD3C20A7-4C08-40A5-BEB2-852AFAD86B76}"/>
    <hyperlink ref="A41:B41" location="'Tab 3 (28) i 4 (29)'!A1" display="Wypadki i choroby zawodowe, z tytułu których przyznano jednorazowe odszkodowania według województw " xr:uid="{B1E6C929-414B-4CCC-BAB6-1DE51605145E}"/>
    <hyperlink ref="A59:B59" location="'Wykres 5'!A1" display="Wypadki przy pracy rolniczej" xr:uid="{F1017799-3C06-454A-A529-1F07BC06D1FE}"/>
    <hyperlink ref="A43:B43" location="'Tab 1 (30)'!A1" display="Liczba płatników składek według województw" xr:uid="{F2F860A1-F459-4256-B8AC-6B0A8E27BCE0}"/>
    <hyperlink ref="A44:B45" location="'Tab 2 (37) i 3 (38)'!Obszar_wydruku" display="Liczba ubezpieczonych według statusu ubezpieczonego" xr:uid="{E15EF40B-097C-48BC-B78B-5866AA6BBF26}"/>
    <hyperlink ref="A46:B46" location="'Tab 4 (33)'!A1" display="Liczba ubezpieczonych według województw" xr:uid="{6881323C-1A86-4D94-A83C-A68DB237A714}"/>
    <hyperlink ref="A47:B48" location="'Tab 6 (41) i 7 (42)'!Obszar_wydruku" display="Liczba ubezpieczonych z tytułu prowadzenia jednocześnie działalności rolniczej i pozarolniczej działalności gospodarczej według województw" xr:uid="{70A8AB8F-324E-4A7E-B5C1-8FDAB9126D38}"/>
    <hyperlink ref="A49:B50" location="'Tab 7 (36) i 8 (37)'!A1" display="Przypis i wpływy należności z tytułu składek na ubezpieczenie społeczne rolników według województw" xr:uid="{E7169288-886E-4FAD-9143-0424B03DE54A}"/>
    <hyperlink ref="A52:B53" location="'Tab 1 (38) i 2 (39)'!A1" display="Liczba osób podlegających ubezpieczeniu zdrowotnemu według województw" xr:uid="{867205A3-7207-4735-BABB-1D164DEFC374}"/>
    <hyperlink ref="A12:B12" location="'Tab 2 i 3'!A1" display="Wnioski o przyznanie emerytur i rent według rodzajów świadczeń" xr:uid="{130FBD25-B1E7-43A8-97DE-2227A0D97368}"/>
    <hyperlink ref="A10" location="'Tab 2 i 3'!A1" display="Wnioski i decyzje w sprawach o przyznanie rodzicielskich świadczeń uzupełniających według województw " xr:uid="{7CCC84AE-D022-497E-8924-04824806B8C9}"/>
    <hyperlink ref="A11" location="'Tab 4 i 5'!A1" display="Wnioski o przyznanie emerytur i rent według rodzajów świadczeń" xr:uid="{7F8E0CB7-1CBD-46DB-9A66-2BD21D1C9468}"/>
    <hyperlink ref="A12" location="'Tab 4 i 5'!A1" display="Wnioski o przyznanie emerytur i rent według województw" xr:uid="{26DCAEF6-1396-4191-97D9-7A33C57C3675}"/>
    <hyperlink ref="A13" location="'Tab 6 i 7'!A1" display="Decyzje i postępowania umorzone w sprawach o emerytury i renty według rodzajów świadczeń" xr:uid="{9C219846-301A-470F-A149-264ADA533E81}"/>
    <hyperlink ref="A14" location="'Tab 6 i 7'!A1" display="Decyzje i postępowania umorzone w sprawach o emerytury i renty według województw" xr:uid="{A41C4778-BBD8-4650-9C05-F07E49F2E8AF}"/>
    <hyperlink ref="B10" location="'Tab 2 i 3'!A1" display="'Tab 2 i 3'!A1" xr:uid="{40B3D51D-8519-44D4-80E2-E5C6A9816524}"/>
    <hyperlink ref="B12" location="'Tab 4 i 5'!A1" display="'Tab 4 i 5'!A1" xr:uid="{18DE95DE-24C1-40C9-8FF9-69650F494A0D}"/>
    <hyperlink ref="B13" location="'Tab 6 i 7'!A1" display="'Tab 6 i 7'!A1" xr:uid="{1D541844-FFBD-4798-98D0-069144DF84F2}"/>
    <hyperlink ref="B14" location="'Tab 6 i 7'!A1" display="'Tab 6 i 7'!A1" xr:uid="{B0BFE763-6E9A-44A9-9571-C0D0EC3EA384}"/>
    <hyperlink ref="A31:B31" location="'Tab 9 (21) i 10 (22)'!Obszar_wydruku" display="Zasiłki macierzyńskie" xr:uid="{2E69FE44-1C7B-495E-A866-06D7EA32405D}"/>
    <hyperlink ref="A32:B32" location="'Tab 9 (21) i 10 (22)'!A1" display="Zasiłki macierzyńskie według województw" xr:uid="{1087AA4E-B888-4FA7-B2A7-EBF14C534D89}"/>
    <hyperlink ref="A33:B33" location="'Tab 11 (23) i 12 (24)'!A1" display="Zasiłki pogrzebowe" xr:uid="{8C3B578E-B6F7-4C15-9FDD-72A9116729CB}"/>
    <hyperlink ref="A34:B34" location="'Tab 11 (23) i 12 (24)'!A1" display="Zasiłki pogrzebowe według województw" xr:uid="{1FBAED55-6A91-4832-AD1F-1F0BB1AFF3D5}"/>
    <hyperlink ref="A38:B38" location="'Tab 1 (26) i 2 (27)'!A1" display="Zasiłki chorobowe i jednorazowe odszkodowania" xr:uid="{55F42118-31AC-4327-985A-01BEC13A2343}"/>
    <hyperlink ref="A39:B39" location="'Tab 1 (26) i 2 (27)'!A1" display="Zasiłki chorobowe i jednorazowe odszkodowania według województw" xr:uid="{D2D3FCAE-1432-4873-8B71-EE63D93554CB}"/>
    <hyperlink ref="A44:B44" location="'Tab 2 (31) i 3 (32)'!A1" display="Liczba ubezpieczonych według statusu ubezpieczonego" xr:uid="{C151FA33-C6AB-4DEC-83A4-25BC815AAB5F}"/>
    <hyperlink ref="A45:B45" location="'Tab 2 (31) i 3 (32)'!A1" display="Liczba ubezpieczonych i płatników składek" xr:uid="{A683316E-3FF8-4E5F-B574-928AE6A7281B}"/>
    <hyperlink ref="A48:B48" location="'Tab 5 (34) i 6 (35)'!A1" display="Liczba ubezpieczonych w KRUS przy jednoczesnym objęciu ubezpieczeniem społecznym w ZUS z innego tytułu według województw" xr:uid="{CB78C9C5-1A24-48D5-95AD-79CE0EA14B78}"/>
    <hyperlink ref="A47:B47" location="'Tab 5 (34) i 6 (35)'!A1" display="Liczba ubezpieczonych z tytułu prowadzenia jednocześnie działalności rolniczej i pozarolniczej działalności gospodarczej według województw" xr:uid="{2DEE4F36-A299-4226-A0DB-831732869239}"/>
    <hyperlink ref="A8:B8" location="'Tab 1'!A1" display="Emerytury i renty" xr:uid="{50C7525B-D4A7-4257-8871-0071DAE3204E}"/>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2" manualBreakCount="2">
    <brk id="29" max="2" man="1"/>
    <brk id="53"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2"/>
  <dimension ref="A1:I40"/>
  <sheetViews>
    <sheetView showGridLines="0" view="pageBreakPreview" zoomScale="90" zoomScaleNormal="100" zoomScaleSheetLayoutView="90" workbookViewId="0"/>
  </sheetViews>
  <sheetFormatPr defaultColWidth="8" defaultRowHeight="12.75"/>
  <cols>
    <col min="1" max="1" width="28.875" style="1" customWidth="1"/>
    <col min="2" max="8" width="10.875" style="1" customWidth="1"/>
    <col min="9" max="9" width="10.25" style="1" customWidth="1"/>
    <col min="10" max="16384" width="8" style="1"/>
  </cols>
  <sheetData>
    <row r="1" spans="1:9" ht="24.75" customHeight="1">
      <c r="A1" s="703" t="str">
        <f>'Tab 1 (13)'!A1</f>
        <v>II. FUNDUSZ EMERYTALNO-RENTOWY</v>
      </c>
      <c r="B1" s="703"/>
      <c r="C1" s="703"/>
      <c r="D1" s="703"/>
      <c r="E1" s="703"/>
      <c r="F1" s="703"/>
      <c r="G1" s="703"/>
      <c r="H1" s="703"/>
    </row>
    <row r="2" spans="1:9" ht="23.25" customHeight="1">
      <c r="A2" s="10"/>
      <c r="B2" s="10"/>
      <c r="C2" s="10"/>
      <c r="D2" s="10"/>
      <c r="E2" s="10"/>
      <c r="F2" s="10"/>
      <c r="G2" s="10"/>
      <c r="H2" s="10"/>
    </row>
    <row r="3" spans="1:9" ht="34.5" customHeight="1">
      <c r="A3" s="704" t="s">
        <v>576</v>
      </c>
      <c r="B3" s="704"/>
      <c r="C3" s="704"/>
      <c r="D3" s="704"/>
      <c r="E3" s="704"/>
      <c r="F3" s="704"/>
      <c r="G3" s="704"/>
      <c r="H3" s="704"/>
      <c r="I3" s="552" t="s">
        <v>539</v>
      </c>
    </row>
    <row r="4" spans="1:9">
      <c r="A4" s="719" t="s">
        <v>13</v>
      </c>
      <c r="B4" s="719" t="s">
        <v>495</v>
      </c>
      <c r="C4" s="731" t="s">
        <v>71</v>
      </c>
      <c r="D4" s="732"/>
      <c r="E4" s="732"/>
      <c r="F4" s="732"/>
      <c r="G4" s="732"/>
      <c r="H4" s="733"/>
    </row>
    <row r="5" spans="1:9">
      <c r="A5" s="727"/>
      <c r="B5" s="727"/>
      <c r="C5" s="719" t="s">
        <v>431</v>
      </c>
      <c r="D5" s="719" t="s">
        <v>36</v>
      </c>
      <c r="E5" s="731" t="s">
        <v>35</v>
      </c>
      <c r="F5" s="732"/>
      <c r="G5" s="732"/>
      <c r="H5" s="733"/>
    </row>
    <row r="6" spans="1:9" ht="29.25" customHeight="1">
      <c r="A6" s="727"/>
      <c r="B6" s="727"/>
      <c r="C6" s="727"/>
      <c r="D6" s="727"/>
      <c r="E6" s="734" t="s">
        <v>72</v>
      </c>
      <c r="F6" s="735"/>
      <c r="G6" s="717" t="s">
        <v>434</v>
      </c>
      <c r="H6" s="717"/>
    </row>
    <row r="7" spans="1:9">
      <c r="A7" s="727"/>
      <c r="B7" s="727"/>
      <c r="C7" s="727"/>
      <c r="D7" s="727"/>
      <c r="E7" s="717" t="s">
        <v>39</v>
      </c>
      <c r="F7" s="718" t="s">
        <v>40</v>
      </c>
      <c r="G7" s="719" t="s">
        <v>41</v>
      </c>
      <c r="H7" s="718" t="s">
        <v>40</v>
      </c>
    </row>
    <row r="8" spans="1:9" ht="21.75" customHeight="1">
      <c r="A8" s="727"/>
      <c r="B8" s="720"/>
      <c r="C8" s="720"/>
      <c r="D8" s="720"/>
      <c r="E8" s="717"/>
      <c r="F8" s="718"/>
      <c r="G8" s="720"/>
      <c r="H8" s="718"/>
    </row>
    <row r="9" spans="1:9" ht="17.25" customHeight="1">
      <c r="A9" s="727"/>
      <c r="B9" s="723" t="str">
        <f>'Tab 6 (18)'!B9:H9</f>
        <v>I PÓŁROCZE 2023 R.</v>
      </c>
      <c r="C9" s="724"/>
      <c r="D9" s="724"/>
      <c r="E9" s="724"/>
      <c r="F9" s="724"/>
      <c r="G9" s="724"/>
      <c r="H9" s="725"/>
    </row>
    <row r="10" spans="1:9" ht="19.5" customHeight="1">
      <c r="A10" s="720"/>
      <c r="B10" s="734" t="s">
        <v>332</v>
      </c>
      <c r="C10" s="761"/>
      <c r="D10" s="761"/>
      <c r="E10" s="761"/>
      <c r="F10" s="761"/>
      <c r="G10" s="761"/>
      <c r="H10" s="735"/>
    </row>
    <row r="11" spans="1:9" ht="21" customHeight="1">
      <c r="A11" s="305" t="s">
        <v>73</v>
      </c>
      <c r="B11" s="306">
        <v>1689.53</v>
      </c>
      <c r="C11" s="307">
        <v>1704.75</v>
      </c>
      <c r="D11" s="308">
        <v>1635.5</v>
      </c>
      <c r="E11" s="306">
        <v>1595.25</v>
      </c>
      <c r="F11" s="309">
        <v>1615.64</v>
      </c>
      <c r="G11" s="306">
        <v>1805.76</v>
      </c>
      <c r="H11" s="310">
        <v>1861.8</v>
      </c>
    </row>
    <row r="12" spans="1:9" ht="21" customHeight="1">
      <c r="A12" s="283" t="s">
        <v>42</v>
      </c>
      <c r="B12" s="311">
        <v>1671.55</v>
      </c>
      <c r="C12" s="312">
        <v>1687.78</v>
      </c>
      <c r="D12" s="285">
        <v>1610.48</v>
      </c>
      <c r="E12" s="311">
        <v>1584.96</v>
      </c>
      <c r="F12" s="313">
        <v>1562.41</v>
      </c>
      <c r="G12" s="311">
        <v>1717.41</v>
      </c>
      <c r="H12" s="314">
        <v>1687.21</v>
      </c>
    </row>
    <row r="13" spans="1:9" ht="21" customHeight="1">
      <c r="A13" s="283" t="s">
        <v>43</v>
      </c>
      <c r="B13" s="311">
        <v>1728.69</v>
      </c>
      <c r="C13" s="312">
        <v>1741.15</v>
      </c>
      <c r="D13" s="285">
        <v>1684.96</v>
      </c>
      <c r="E13" s="311">
        <v>1624.16</v>
      </c>
      <c r="F13" s="313">
        <v>1665.44</v>
      </c>
      <c r="G13" s="311">
        <v>2002.24</v>
      </c>
      <c r="H13" s="314">
        <v>2045.87</v>
      </c>
    </row>
    <row r="14" spans="1:9" ht="21" customHeight="1">
      <c r="A14" s="283" t="s">
        <v>44</v>
      </c>
      <c r="B14" s="311">
        <v>1689.95</v>
      </c>
      <c r="C14" s="312">
        <v>1705</v>
      </c>
      <c r="D14" s="285">
        <v>1636.68</v>
      </c>
      <c r="E14" s="311">
        <v>1600.31</v>
      </c>
      <c r="F14" s="313">
        <v>1629.03</v>
      </c>
      <c r="G14" s="311">
        <v>1797.97</v>
      </c>
      <c r="H14" s="314">
        <v>1772.23</v>
      </c>
    </row>
    <row r="15" spans="1:9" ht="21" customHeight="1">
      <c r="A15" s="283" t="s">
        <v>45</v>
      </c>
      <c r="B15" s="311">
        <v>1624.73</v>
      </c>
      <c r="C15" s="312">
        <v>1634.46</v>
      </c>
      <c r="D15" s="285">
        <v>1596.8</v>
      </c>
      <c r="E15" s="311">
        <v>1566.21</v>
      </c>
      <c r="F15" s="313">
        <v>1512.07</v>
      </c>
      <c r="G15" s="311">
        <v>1753.2</v>
      </c>
      <c r="H15" s="314">
        <v>1745.67</v>
      </c>
    </row>
    <row r="16" spans="1:9" ht="21" customHeight="1">
      <c r="A16" s="283" t="s">
        <v>46</v>
      </c>
      <c r="B16" s="311">
        <v>1707.72</v>
      </c>
      <c r="C16" s="312">
        <v>1705.57</v>
      </c>
      <c r="D16" s="285">
        <v>1718.87</v>
      </c>
      <c r="E16" s="311">
        <v>1599.09</v>
      </c>
      <c r="F16" s="313">
        <v>1608.48</v>
      </c>
      <c r="G16" s="311">
        <v>2126.92</v>
      </c>
      <c r="H16" s="314">
        <v>2662.62</v>
      </c>
    </row>
    <row r="17" spans="1:8" ht="21" customHeight="1">
      <c r="A17" s="283" t="s">
        <v>47</v>
      </c>
      <c r="B17" s="311">
        <v>1657.82</v>
      </c>
      <c r="C17" s="312">
        <v>1679.97</v>
      </c>
      <c r="D17" s="285">
        <v>1611.41</v>
      </c>
      <c r="E17" s="311">
        <v>1591.22</v>
      </c>
      <c r="F17" s="313">
        <v>1589.71</v>
      </c>
      <c r="G17" s="311">
        <v>1737.74</v>
      </c>
      <c r="H17" s="314">
        <v>1849.32</v>
      </c>
    </row>
    <row r="18" spans="1:8" s="20" customFormat="1" ht="21" customHeight="1">
      <c r="A18" s="283" t="s">
        <v>48</v>
      </c>
      <c r="B18" s="315">
        <v>1703.83</v>
      </c>
      <c r="C18" s="312">
        <v>1721.95</v>
      </c>
      <c r="D18" s="285">
        <v>1626.09</v>
      </c>
      <c r="E18" s="316">
        <v>1587.79</v>
      </c>
      <c r="F18" s="317">
        <v>1628.87</v>
      </c>
      <c r="G18" s="316">
        <v>1747.46</v>
      </c>
      <c r="H18" s="318">
        <v>1830.48</v>
      </c>
    </row>
    <row r="19" spans="1:8" ht="21" customHeight="1">
      <c r="A19" s="283" t="s">
        <v>49</v>
      </c>
      <c r="B19" s="311">
        <v>1708.61</v>
      </c>
      <c r="C19" s="312">
        <v>1709.11</v>
      </c>
      <c r="D19" s="285">
        <v>1705.58</v>
      </c>
      <c r="E19" s="311">
        <v>1630.23</v>
      </c>
      <c r="F19" s="313">
        <v>1653.27</v>
      </c>
      <c r="G19" s="311">
        <v>1931.34</v>
      </c>
      <c r="H19" s="319">
        <v>1802.28</v>
      </c>
    </row>
    <row r="20" spans="1:8" ht="21" customHeight="1">
      <c r="A20" s="283" t="s">
        <v>50</v>
      </c>
      <c r="B20" s="311">
        <v>1681.63</v>
      </c>
      <c r="C20" s="312">
        <v>1703.35</v>
      </c>
      <c r="D20" s="285">
        <v>1616.84</v>
      </c>
      <c r="E20" s="311">
        <v>1581.05</v>
      </c>
      <c r="F20" s="313">
        <v>1591.92</v>
      </c>
      <c r="G20" s="311">
        <v>1799.4</v>
      </c>
      <c r="H20" s="314">
        <v>1926.05</v>
      </c>
    </row>
    <row r="21" spans="1:8" ht="21" customHeight="1">
      <c r="A21" s="283" t="s">
        <v>51</v>
      </c>
      <c r="B21" s="311">
        <v>1715.44</v>
      </c>
      <c r="C21" s="312">
        <v>1730.83</v>
      </c>
      <c r="D21" s="285">
        <v>1653.79</v>
      </c>
      <c r="E21" s="311">
        <v>1595.73</v>
      </c>
      <c r="F21" s="313">
        <v>1642.4</v>
      </c>
      <c r="G21" s="311">
        <v>1873.49</v>
      </c>
      <c r="H21" s="314">
        <v>1805.28</v>
      </c>
    </row>
    <row r="22" spans="1:8" ht="21" customHeight="1">
      <c r="A22" s="283" t="s">
        <v>52</v>
      </c>
      <c r="B22" s="311">
        <v>1703.58</v>
      </c>
      <c r="C22" s="312">
        <v>1724.29</v>
      </c>
      <c r="D22" s="285">
        <v>1642.87</v>
      </c>
      <c r="E22" s="311">
        <v>1603.13</v>
      </c>
      <c r="F22" s="313">
        <v>1626.09</v>
      </c>
      <c r="G22" s="311">
        <v>1816.83</v>
      </c>
      <c r="H22" s="314">
        <v>1868.17</v>
      </c>
    </row>
    <row r="23" spans="1:8" ht="21" customHeight="1">
      <c r="A23" s="283" t="s">
        <v>53</v>
      </c>
      <c r="B23" s="311">
        <v>1622.57</v>
      </c>
      <c r="C23" s="312">
        <v>1630.48</v>
      </c>
      <c r="D23" s="285">
        <v>1591</v>
      </c>
      <c r="E23" s="311">
        <v>1565.97</v>
      </c>
      <c r="F23" s="313">
        <v>1547.24</v>
      </c>
      <c r="G23" s="311">
        <v>1703.64</v>
      </c>
      <c r="H23" s="314">
        <v>1804.27</v>
      </c>
    </row>
    <row r="24" spans="1:8" ht="21" customHeight="1">
      <c r="A24" s="283" t="s">
        <v>54</v>
      </c>
      <c r="B24" s="311">
        <v>1687.26</v>
      </c>
      <c r="C24" s="312">
        <v>1704.52</v>
      </c>
      <c r="D24" s="285">
        <v>1620.64</v>
      </c>
      <c r="E24" s="311">
        <v>1590.46</v>
      </c>
      <c r="F24" s="313">
        <v>1604.51</v>
      </c>
      <c r="G24" s="311">
        <v>1731.84</v>
      </c>
      <c r="H24" s="314">
        <v>1746.45</v>
      </c>
    </row>
    <row r="25" spans="1:8" ht="21" customHeight="1">
      <c r="A25" s="283" t="s">
        <v>55</v>
      </c>
      <c r="B25" s="311">
        <v>1716.69</v>
      </c>
      <c r="C25" s="312">
        <v>1737.71</v>
      </c>
      <c r="D25" s="285">
        <v>1649.54</v>
      </c>
      <c r="E25" s="311">
        <v>1608.01</v>
      </c>
      <c r="F25" s="313">
        <v>1637.62</v>
      </c>
      <c r="G25" s="311">
        <v>1800.15</v>
      </c>
      <c r="H25" s="314">
        <v>1874.46</v>
      </c>
    </row>
    <row r="26" spans="1:8" ht="21" customHeight="1">
      <c r="A26" s="283" t="s">
        <v>56</v>
      </c>
      <c r="B26" s="311">
        <v>1658.65</v>
      </c>
      <c r="C26" s="312">
        <v>1674.49</v>
      </c>
      <c r="D26" s="285">
        <v>1606.51</v>
      </c>
      <c r="E26" s="311">
        <v>1594.86</v>
      </c>
      <c r="F26" s="313">
        <v>1610.92</v>
      </c>
      <c r="G26" s="311">
        <v>1656.22</v>
      </c>
      <c r="H26" s="314">
        <v>1734.8</v>
      </c>
    </row>
    <row r="27" spans="1:8" ht="21" customHeight="1">
      <c r="A27" s="320" t="s">
        <v>57</v>
      </c>
      <c r="B27" s="311">
        <v>1706.77</v>
      </c>
      <c r="C27" s="312">
        <v>1718.47</v>
      </c>
      <c r="D27" s="285">
        <v>1663.72</v>
      </c>
      <c r="E27" s="311">
        <v>1601.36</v>
      </c>
      <c r="F27" s="313">
        <v>1600.75</v>
      </c>
      <c r="G27" s="311">
        <v>1934.7</v>
      </c>
      <c r="H27" s="314">
        <v>1664.33</v>
      </c>
    </row>
    <row r="28" spans="1:8" s="2" customFormat="1" ht="41.25" customHeight="1">
      <c r="A28" s="504" t="s">
        <v>626</v>
      </c>
      <c r="B28" s="287">
        <f>C28</f>
        <v>732.33</v>
      </c>
      <c r="C28" s="287">
        <v>732.33</v>
      </c>
      <c r="D28" s="251">
        <v>0</v>
      </c>
      <c r="E28" s="251">
        <v>0</v>
      </c>
      <c r="F28" s="251">
        <v>0</v>
      </c>
      <c r="G28" s="251">
        <v>0</v>
      </c>
      <c r="H28" s="252">
        <v>0</v>
      </c>
    </row>
    <row r="29" spans="1:8" ht="21" customHeight="1">
      <c r="A29" s="253" t="s">
        <v>59</v>
      </c>
      <c r="B29" s="264">
        <f t="shared" ref="B29:B31" si="0">C29</f>
        <v>869.47</v>
      </c>
      <c r="C29" s="264">
        <v>869.47</v>
      </c>
      <c r="D29" s="255">
        <v>0</v>
      </c>
      <c r="E29" s="255">
        <v>0</v>
      </c>
      <c r="F29" s="255">
        <v>0</v>
      </c>
      <c r="G29" s="255">
        <v>0</v>
      </c>
      <c r="H29" s="256">
        <v>0</v>
      </c>
    </row>
    <row r="30" spans="1:8" ht="21" customHeight="1">
      <c r="A30" s="253" t="s">
        <v>60</v>
      </c>
      <c r="B30" s="264">
        <f t="shared" si="0"/>
        <v>707.94</v>
      </c>
      <c r="C30" s="264">
        <v>707.94</v>
      </c>
      <c r="D30" s="255">
        <v>0</v>
      </c>
      <c r="E30" s="255">
        <v>0</v>
      </c>
      <c r="F30" s="255">
        <v>0</v>
      </c>
      <c r="G30" s="255">
        <v>0</v>
      </c>
      <c r="H30" s="256">
        <v>0</v>
      </c>
    </row>
    <row r="31" spans="1:8" ht="21" customHeight="1">
      <c r="A31" s="257" t="s">
        <v>61</v>
      </c>
      <c r="B31" s="275">
        <f t="shared" si="0"/>
        <v>687.02</v>
      </c>
      <c r="C31" s="275">
        <v>687.02</v>
      </c>
      <c r="D31" s="259">
        <v>0</v>
      </c>
      <c r="E31" s="259">
        <v>0</v>
      </c>
      <c r="F31" s="259">
        <v>0</v>
      </c>
      <c r="G31" s="259">
        <v>0</v>
      </c>
      <c r="H31" s="260">
        <v>0</v>
      </c>
    </row>
    <row r="32" spans="1:8" ht="15.75" customHeight="1">
      <c r="A32" s="746" t="s">
        <v>469</v>
      </c>
      <c r="B32" s="746"/>
      <c r="C32" s="746"/>
      <c r="D32" s="746"/>
      <c r="E32" s="746"/>
      <c r="F32" s="746"/>
      <c r="G32" s="746"/>
      <c r="H32" s="746"/>
    </row>
    <row r="33" spans="1:8" ht="24.75" customHeight="1">
      <c r="A33" s="760"/>
      <c r="B33" s="760"/>
      <c r="C33" s="760"/>
      <c r="D33" s="760"/>
      <c r="E33" s="760"/>
      <c r="F33" s="760"/>
      <c r="G33" s="760"/>
      <c r="H33" s="760"/>
    </row>
    <row r="34" spans="1:8">
      <c r="A34" s="37"/>
      <c r="B34" s="37"/>
      <c r="C34" s="37"/>
      <c r="D34" s="37"/>
      <c r="E34" s="37"/>
      <c r="F34" s="37"/>
      <c r="G34" s="37"/>
      <c r="H34" s="37"/>
    </row>
    <row r="37" spans="1:8">
      <c r="C37" s="31"/>
    </row>
    <row r="39" spans="1:8" ht="15">
      <c r="D39" s="38"/>
    </row>
    <row r="40" spans="1:8">
      <c r="G40" s="507"/>
    </row>
  </sheetData>
  <mergeCells count="18">
    <mergeCell ref="A1:H1"/>
    <mergeCell ref="A3:H3"/>
    <mergeCell ref="A4:A10"/>
    <mergeCell ref="B4:B8"/>
    <mergeCell ref="C4:H4"/>
    <mergeCell ref="C5:C8"/>
    <mergeCell ref="D5:D8"/>
    <mergeCell ref="E5:H5"/>
    <mergeCell ref="E6:F6"/>
    <mergeCell ref="G6:H6"/>
    <mergeCell ref="B9:H9"/>
    <mergeCell ref="A33:H33"/>
    <mergeCell ref="E7:E8"/>
    <mergeCell ref="F7:F8"/>
    <mergeCell ref="G7:G8"/>
    <mergeCell ref="H7:H8"/>
    <mergeCell ref="B10:H10"/>
    <mergeCell ref="A32:H32"/>
  </mergeCells>
  <hyperlinks>
    <hyperlink ref="I3" location="'Spis treści'!A1" display="Powrót do spisu" xr:uid="{C8C7AB13-EFFD-49C5-A0DB-BAE6EB8BCC57}"/>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dimension ref="A1:J40"/>
  <sheetViews>
    <sheetView showGridLines="0" view="pageBreakPreview" zoomScale="90" zoomScaleNormal="100" zoomScaleSheetLayoutView="90" workbookViewId="0"/>
  </sheetViews>
  <sheetFormatPr defaultColWidth="8" defaultRowHeight="12.75"/>
  <cols>
    <col min="1" max="1" width="20.375" style="1" customWidth="1"/>
    <col min="2" max="2" width="11.375" style="1" customWidth="1"/>
    <col min="3" max="3" width="11.625" style="1" customWidth="1"/>
    <col min="4" max="6" width="11.375" style="1" customWidth="1"/>
    <col min="7" max="9" width="8.375" style="1" customWidth="1"/>
    <col min="10" max="10" width="9.25" style="1" customWidth="1"/>
    <col min="11" max="16383" width="8" style="1"/>
    <col min="16384" max="16384" width="0.625" style="1" customWidth="1"/>
  </cols>
  <sheetData>
    <row r="1" spans="1:10" ht="30" customHeight="1">
      <c r="A1" s="703" t="str">
        <f>'Tab 8 (20)'!A1:H1</f>
        <v>II. FUNDUSZ EMERYTALNO-RENTOWY</v>
      </c>
      <c r="B1" s="703"/>
      <c r="C1" s="703"/>
      <c r="D1" s="703"/>
      <c r="E1" s="703"/>
      <c r="F1" s="703"/>
      <c r="G1" s="703"/>
      <c r="H1" s="703"/>
      <c r="I1" s="703"/>
    </row>
    <row r="2" spans="1:10" s="40" customFormat="1" ht="23.25" customHeight="1">
      <c r="A2" s="39"/>
      <c r="B2" s="39"/>
      <c r="C2" s="39"/>
      <c r="D2" s="39"/>
      <c r="E2" s="39"/>
      <c r="F2" s="39"/>
    </row>
    <row r="3" spans="1:10" ht="26.25" customHeight="1">
      <c r="A3" s="765" t="s">
        <v>577</v>
      </c>
      <c r="B3" s="765"/>
      <c r="C3" s="765"/>
      <c r="D3" s="765"/>
      <c r="E3" s="765"/>
      <c r="F3" s="765"/>
      <c r="G3" s="765"/>
      <c r="H3" s="765"/>
      <c r="I3" s="765"/>
      <c r="J3" s="552" t="s">
        <v>539</v>
      </c>
    </row>
    <row r="4" spans="1:10" ht="21.75" customHeight="1">
      <c r="A4" s="657" t="s">
        <v>13</v>
      </c>
      <c r="B4" s="640" t="str">
        <f>'Tab 7 (19)'!B4:C4</f>
        <v>2022 rok</v>
      </c>
      <c r="C4" s="641"/>
      <c r="D4" s="640" t="str">
        <f>'Tab 7 (19)'!D4:D4</f>
        <v>2023 rok</v>
      </c>
      <c r="E4" s="642"/>
      <c r="F4" s="642"/>
      <c r="G4" s="642"/>
      <c r="H4" s="642"/>
      <c r="I4" s="641"/>
    </row>
    <row r="5" spans="1:10" ht="24" customHeight="1">
      <c r="A5" s="763"/>
      <c r="B5" s="643" t="s">
        <v>650</v>
      </c>
      <c r="C5" s="643" t="s">
        <v>651</v>
      </c>
      <c r="D5" s="643" t="s">
        <v>553</v>
      </c>
      <c r="E5" s="643" t="s">
        <v>650</v>
      </c>
      <c r="F5" s="643" t="s">
        <v>651</v>
      </c>
      <c r="G5" s="654" t="s">
        <v>14</v>
      </c>
      <c r="H5" s="644"/>
      <c r="I5" s="645"/>
    </row>
    <row r="6" spans="1:10" ht="62.25" customHeight="1">
      <c r="A6" s="764"/>
      <c r="B6" s="643"/>
      <c r="C6" s="643"/>
      <c r="D6" s="643"/>
      <c r="E6" s="643"/>
      <c r="F6" s="643"/>
      <c r="G6" s="621" t="str">
        <f>'Tab 1 (13)'!G5</f>
        <v xml:space="preserve">II kwartału 
2023 r. 
z 
I kwartałem 
2023 r. </v>
      </c>
      <c r="H6" s="621" t="str">
        <f>'Tab 1 (13)'!H5</f>
        <v xml:space="preserve">II kwartału 
2023 r. 
z 
II kwartałem 
2022 r. </v>
      </c>
      <c r="I6" s="620" t="str">
        <f>'Tab 1 (13)'!I5</f>
        <v xml:space="preserve">I półrocza 
2023 r. 
z 
I półroczem 
2022 r. </v>
      </c>
    </row>
    <row r="7" spans="1:10" ht="21" customHeight="1">
      <c r="A7" s="291" t="s">
        <v>75</v>
      </c>
      <c r="B7" s="292">
        <v>34334</v>
      </c>
      <c r="C7" s="293">
        <v>70174</v>
      </c>
      <c r="D7" s="293">
        <v>31009</v>
      </c>
      <c r="E7" s="293">
        <v>29898</v>
      </c>
      <c r="F7" s="293">
        <v>60907</v>
      </c>
      <c r="G7" s="125">
        <f>E7/D7-1</f>
        <v>-3.5828307910606649E-2</v>
      </c>
      <c r="H7" s="149">
        <f t="shared" ref="H7:I9" si="0">E7/B7-1</f>
        <v>-0.12920137473058779</v>
      </c>
      <c r="I7" s="149">
        <f t="shared" si="0"/>
        <v>-0.1320574571778721</v>
      </c>
    </row>
    <row r="8" spans="1:10" ht="21" customHeight="1">
      <c r="A8" s="294" t="s">
        <v>76</v>
      </c>
      <c r="B8" s="295">
        <v>33795994.520000011</v>
      </c>
      <c r="C8" s="296">
        <v>69195808.409999996</v>
      </c>
      <c r="D8" s="296">
        <v>30546500.300000001</v>
      </c>
      <c r="E8" s="296">
        <v>29452933.000000007</v>
      </c>
      <c r="F8" s="296">
        <v>59999433.299999997</v>
      </c>
      <c r="G8" s="128">
        <f>E8/D8-1</f>
        <v>-3.580008476453822E-2</v>
      </c>
      <c r="H8" s="297">
        <f t="shared" si="0"/>
        <v>-0.12850817328159525</v>
      </c>
      <c r="I8" s="297">
        <f t="shared" si="0"/>
        <v>-0.13290364432928514</v>
      </c>
    </row>
    <row r="9" spans="1:10" ht="21" customHeight="1">
      <c r="A9" s="298" t="s">
        <v>77</v>
      </c>
      <c r="B9" s="299">
        <f>ROUND(B8/B7,2)</f>
        <v>984.33</v>
      </c>
      <c r="C9" s="299">
        <f t="shared" ref="C9:D9" si="1">ROUND(C8/C7,2)</f>
        <v>986.06</v>
      </c>
      <c r="D9" s="300">
        <f t="shared" si="1"/>
        <v>985.08</v>
      </c>
      <c r="E9" s="300">
        <f t="shared" ref="E9:F9" si="2">ROUND(E8/E7,2)</f>
        <v>985.11</v>
      </c>
      <c r="F9" s="300">
        <f t="shared" si="2"/>
        <v>985.1</v>
      </c>
      <c r="G9" s="133">
        <f>E9/D9-1</f>
        <v>3.0454379339683868E-5</v>
      </c>
      <c r="H9" s="150">
        <f t="shared" si="0"/>
        <v>7.9241717716627136E-4</v>
      </c>
      <c r="I9" s="150">
        <f t="shared" si="0"/>
        <v>-9.7357158793576204E-4</v>
      </c>
    </row>
    <row r="10" spans="1:10" ht="27.75" customHeight="1">
      <c r="A10" s="74"/>
      <c r="B10" s="74"/>
      <c r="C10" s="74"/>
      <c r="D10" s="74"/>
      <c r="E10" s="74"/>
      <c r="F10" s="74"/>
      <c r="G10" s="74"/>
      <c r="H10" s="74"/>
      <c r="I10" s="74"/>
    </row>
    <row r="11" spans="1:10" s="75" customFormat="1" ht="29.25" customHeight="1">
      <c r="A11" s="762" t="s">
        <v>578</v>
      </c>
      <c r="B11" s="762"/>
      <c r="C11" s="762"/>
      <c r="D11" s="762"/>
      <c r="E11" s="609"/>
      <c r="F11" s="609"/>
      <c r="G11" s="97"/>
      <c r="H11" s="97"/>
      <c r="I11" s="97"/>
    </row>
    <row r="12" spans="1:10" ht="41.25" customHeight="1">
      <c r="A12" s="657" t="s">
        <v>13</v>
      </c>
      <c r="B12" s="476" t="s">
        <v>78</v>
      </c>
      <c r="C12" s="476" t="s">
        <v>328</v>
      </c>
      <c r="D12" s="477" t="s">
        <v>435</v>
      </c>
      <c r="E12" s="613"/>
      <c r="F12" s="615"/>
      <c r="G12" s="526"/>
    </row>
    <row r="13" spans="1:10" ht="20.25" customHeight="1">
      <c r="A13" s="658"/>
      <c r="B13" s="640" t="str">
        <f>'Tab 12'!B6:K6</f>
        <v>II KWARTAŁ 2023 R.</v>
      </c>
      <c r="C13" s="642"/>
      <c r="D13" s="641"/>
      <c r="E13" s="614"/>
      <c r="F13" s="616"/>
      <c r="G13" s="481"/>
    </row>
    <row r="14" spans="1:10" ht="21" customHeight="1">
      <c r="A14" s="169" t="s">
        <v>68</v>
      </c>
      <c r="B14" s="159">
        <f>SUM(B15:B30)</f>
        <v>29898</v>
      </c>
      <c r="C14" s="301">
        <f>SUM(C15:C30)</f>
        <v>29452933.000000007</v>
      </c>
      <c r="D14" s="301">
        <f>ROUND(C14/B14,2)</f>
        <v>985.11</v>
      </c>
      <c r="E14" s="612"/>
      <c r="F14" s="610"/>
      <c r="G14" s="527"/>
    </row>
    <row r="15" spans="1:10" ht="21" customHeight="1">
      <c r="A15" s="170" t="s">
        <v>42</v>
      </c>
      <c r="B15" s="164">
        <v>596</v>
      </c>
      <c r="C15" s="302">
        <v>587466.19999999995</v>
      </c>
      <c r="D15" s="302">
        <f t="shared" ref="D15:D30" si="3">ROUND(C15/B15,2)</f>
        <v>985.68</v>
      </c>
      <c r="E15" s="338"/>
      <c r="F15" s="611"/>
      <c r="G15" s="528"/>
    </row>
    <row r="16" spans="1:10" ht="21" customHeight="1">
      <c r="A16" s="170" t="s">
        <v>43</v>
      </c>
      <c r="B16" s="164">
        <v>1267</v>
      </c>
      <c r="C16" s="302">
        <v>1248380.2</v>
      </c>
      <c r="D16" s="302">
        <f t="shared" si="3"/>
        <v>985.3</v>
      </c>
      <c r="E16" s="338"/>
      <c r="F16" s="611"/>
      <c r="G16" s="528"/>
    </row>
    <row r="17" spans="1:7" ht="21" customHeight="1">
      <c r="A17" s="170" t="s">
        <v>44</v>
      </c>
      <c r="B17" s="164">
        <v>3932</v>
      </c>
      <c r="C17" s="302">
        <v>4001176</v>
      </c>
      <c r="D17" s="302">
        <f t="shared" si="3"/>
        <v>1017.59</v>
      </c>
      <c r="E17" s="338"/>
      <c r="F17" s="611"/>
      <c r="G17" s="528"/>
    </row>
    <row r="18" spans="1:7" ht="21" customHeight="1">
      <c r="A18" s="170" t="s">
        <v>45</v>
      </c>
      <c r="B18" s="164">
        <v>242</v>
      </c>
      <c r="C18" s="302">
        <v>235711.9</v>
      </c>
      <c r="D18" s="302">
        <f t="shared" si="3"/>
        <v>974.02</v>
      </c>
      <c r="E18" s="338"/>
      <c r="F18" s="611"/>
      <c r="G18" s="528"/>
    </row>
    <row r="19" spans="1:7" ht="21" customHeight="1">
      <c r="A19" s="170" t="s">
        <v>46</v>
      </c>
      <c r="B19" s="164">
        <v>1734</v>
      </c>
      <c r="C19" s="302">
        <v>1709833.5</v>
      </c>
      <c r="D19" s="302">
        <f t="shared" si="3"/>
        <v>986.06</v>
      </c>
      <c r="E19" s="338"/>
      <c r="F19" s="611"/>
      <c r="G19" s="528"/>
    </row>
    <row r="20" spans="1:7" ht="21" customHeight="1">
      <c r="A20" s="170" t="s">
        <v>47</v>
      </c>
      <c r="B20" s="164">
        <v>5426</v>
      </c>
      <c r="C20" s="302">
        <v>5278502.5999999996</v>
      </c>
      <c r="D20" s="302">
        <f t="shared" si="3"/>
        <v>972.82</v>
      </c>
      <c r="E20" s="338"/>
      <c r="F20" s="611"/>
      <c r="G20" s="528"/>
    </row>
    <row r="21" spans="1:7" ht="21" customHeight="1">
      <c r="A21" s="170" t="s">
        <v>48</v>
      </c>
      <c r="B21" s="164">
        <v>3572</v>
      </c>
      <c r="C21" s="302">
        <v>3569474.04</v>
      </c>
      <c r="D21" s="302">
        <f t="shared" si="3"/>
        <v>999.29</v>
      </c>
      <c r="E21" s="338"/>
      <c r="F21" s="611"/>
      <c r="G21" s="528"/>
    </row>
    <row r="22" spans="1:7" ht="21" customHeight="1">
      <c r="A22" s="170" t="s">
        <v>49</v>
      </c>
      <c r="B22" s="164">
        <v>611</v>
      </c>
      <c r="C22" s="302">
        <v>592916</v>
      </c>
      <c r="D22" s="302">
        <f t="shared" si="3"/>
        <v>970.4</v>
      </c>
      <c r="E22" s="338"/>
      <c r="F22" s="611"/>
      <c r="G22" s="528"/>
    </row>
    <row r="23" spans="1:7" ht="21" customHeight="1">
      <c r="A23" s="170" t="s">
        <v>50</v>
      </c>
      <c r="B23" s="164">
        <v>2847</v>
      </c>
      <c r="C23" s="302">
        <v>2784084.3</v>
      </c>
      <c r="D23" s="302">
        <f t="shared" si="3"/>
        <v>977.9</v>
      </c>
      <c r="E23" s="338"/>
      <c r="F23" s="611"/>
      <c r="G23" s="528"/>
    </row>
    <row r="24" spans="1:7" ht="21" customHeight="1">
      <c r="A24" s="170" t="s">
        <v>51</v>
      </c>
      <c r="B24" s="164">
        <v>2266</v>
      </c>
      <c r="C24" s="302">
        <v>2210598.36</v>
      </c>
      <c r="D24" s="302">
        <f t="shared" si="3"/>
        <v>975.55</v>
      </c>
      <c r="E24" s="338"/>
      <c r="F24" s="611"/>
      <c r="G24" s="528"/>
    </row>
    <row r="25" spans="1:7" ht="21" customHeight="1">
      <c r="A25" s="170" t="s">
        <v>52</v>
      </c>
      <c r="B25" s="164">
        <v>1053</v>
      </c>
      <c r="C25" s="302">
        <v>1037347.2999999999</v>
      </c>
      <c r="D25" s="302">
        <f t="shared" si="3"/>
        <v>985.14</v>
      </c>
      <c r="E25" s="338"/>
      <c r="F25" s="611"/>
      <c r="G25" s="528"/>
    </row>
    <row r="26" spans="1:7" ht="21" customHeight="1">
      <c r="A26" s="170" t="s">
        <v>53</v>
      </c>
      <c r="B26" s="164">
        <v>691</v>
      </c>
      <c r="C26" s="302">
        <v>671386.6</v>
      </c>
      <c r="D26" s="302">
        <f t="shared" si="3"/>
        <v>971.62</v>
      </c>
      <c r="E26" s="338"/>
      <c r="F26" s="611"/>
      <c r="G26" s="528"/>
    </row>
    <row r="27" spans="1:7" ht="21" customHeight="1">
      <c r="A27" s="170" t="s">
        <v>54</v>
      </c>
      <c r="B27" s="164">
        <v>1645</v>
      </c>
      <c r="C27" s="302">
        <v>1619206.6</v>
      </c>
      <c r="D27" s="302">
        <f t="shared" si="3"/>
        <v>984.32</v>
      </c>
      <c r="E27" s="338"/>
      <c r="F27" s="611"/>
      <c r="G27" s="528"/>
    </row>
    <row r="28" spans="1:7" ht="21" customHeight="1">
      <c r="A28" s="170" t="s">
        <v>55</v>
      </c>
      <c r="B28" s="164">
        <v>894</v>
      </c>
      <c r="C28" s="302">
        <v>875705.3</v>
      </c>
      <c r="D28" s="302">
        <f t="shared" si="3"/>
        <v>979.54</v>
      </c>
      <c r="E28" s="338"/>
      <c r="F28" s="611"/>
      <c r="G28" s="528"/>
    </row>
    <row r="29" spans="1:7" ht="21" customHeight="1">
      <c r="A29" s="170" t="s">
        <v>56</v>
      </c>
      <c r="B29" s="164">
        <v>2772</v>
      </c>
      <c r="C29" s="302">
        <v>2688174</v>
      </c>
      <c r="D29" s="302">
        <f t="shared" si="3"/>
        <v>969.76</v>
      </c>
      <c r="E29" s="338"/>
      <c r="F29" s="611"/>
      <c r="G29" s="528"/>
    </row>
    <row r="30" spans="1:7" ht="21" customHeight="1">
      <c r="A30" s="171" t="s">
        <v>57</v>
      </c>
      <c r="B30" s="173">
        <v>350</v>
      </c>
      <c r="C30" s="303">
        <v>342970.1</v>
      </c>
      <c r="D30" s="304">
        <f t="shared" si="3"/>
        <v>979.91</v>
      </c>
      <c r="E30" s="338"/>
      <c r="F30" s="611"/>
      <c r="G30" s="528"/>
    </row>
    <row r="32" spans="1:7">
      <c r="B32" s="12"/>
      <c r="C32" s="12"/>
      <c r="D32" s="12"/>
      <c r="E32" s="12"/>
      <c r="F32" s="12"/>
    </row>
    <row r="33" spans="4:7">
      <c r="D33" s="42"/>
      <c r="E33" s="42"/>
      <c r="F33" s="42"/>
    </row>
    <row r="34" spans="4:7">
      <c r="D34" s="42"/>
      <c r="E34" s="42"/>
      <c r="F34" s="42"/>
    </row>
    <row r="40" spans="4:7">
      <c r="G40" s="507"/>
    </row>
  </sheetData>
  <mergeCells count="14">
    <mergeCell ref="A11:D11"/>
    <mergeCell ref="A12:A13"/>
    <mergeCell ref="B13:D13"/>
    <mergeCell ref="A1:I1"/>
    <mergeCell ref="A4:A6"/>
    <mergeCell ref="B4:C4"/>
    <mergeCell ref="B5:B6"/>
    <mergeCell ref="C5:C6"/>
    <mergeCell ref="D5:D6"/>
    <mergeCell ref="G5:I5"/>
    <mergeCell ref="A3:I3"/>
    <mergeCell ref="D4:I4"/>
    <mergeCell ref="E5:E6"/>
    <mergeCell ref="F5:F6"/>
  </mergeCells>
  <hyperlinks>
    <hyperlink ref="J3" location="'Spis treści'!A1" display="Powrót do spisu" xr:uid="{C6E685B5-13AC-4C57-B8D3-7E61DAD468EA}"/>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dimension ref="A1:AHS46"/>
  <sheetViews>
    <sheetView showGridLines="0" view="pageBreakPreview" zoomScale="90" zoomScaleNormal="100" zoomScaleSheetLayoutView="90" workbookViewId="0"/>
  </sheetViews>
  <sheetFormatPr defaultColWidth="8" defaultRowHeight="12.75"/>
  <cols>
    <col min="1" max="1" width="19.375" style="1" customWidth="1"/>
    <col min="2" max="2" width="10.5" style="1" customWidth="1"/>
    <col min="3" max="3" width="11.125" style="1" customWidth="1"/>
    <col min="4" max="4" width="10.75" style="1" customWidth="1"/>
    <col min="5" max="6" width="10.5" style="28" customWidth="1"/>
    <col min="7" max="7" width="9.375" style="28" customWidth="1"/>
    <col min="8" max="9" width="10.5" style="28" customWidth="1"/>
    <col min="10" max="10" width="9.625" style="28" customWidth="1"/>
    <col min="11" max="894" width="8" style="28" customWidth="1"/>
    <col min="895" max="16380" width="8" style="1" customWidth="1"/>
    <col min="16381" max="16384" width="0.25" style="1" customWidth="1"/>
  </cols>
  <sheetData>
    <row r="1" spans="1:903" ht="30" customHeight="1">
      <c r="A1" s="703" t="str">
        <f>'Tab 9 (21) i 10 (22)'!A1:I1</f>
        <v>II. FUNDUSZ EMERYTALNO-RENTOWY</v>
      </c>
      <c r="B1" s="703"/>
      <c r="C1" s="703"/>
      <c r="D1" s="703"/>
      <c r="E1" s="703"/>
      <c r="F1" s="703"/>
      <c r="G1" s="703"/>
      <c r="H1" s="703"/>
      <c r="I1" s="703"/>
    </row>
    <row r="2" spans="1:903" ht="30" customHeight="1">
      <c r="A2" s="767" t="s">
        <v>579</v>
      </c>
      <c r="B2" s="767"/>
      <c r="C2" s="767"/>
      <c r="D2" s="767"/>
      <c r="J2" s="552" t="s">
        <v>539</v>
      </c>
    </row>
    <row r="3" spans="1:903" s="8" customFormat="1" ht="16.5" customHeight="1">
      <c r="A3" s="643" t="s">
        <v>13</v>
      </c>
      <c r="B3" s="640" t="str">
        <f>'Tab 9 (21) i 10 (22)'!B4:C4</f>
        <v>2022 rok</v>
      </c>
      <c r="C3" s="641"/>
      <c r="D3" s="640" t="str">
        <f>'Tab 9 (21) i 10 (22)'!D4:D4</f>
        <v>2023 rok</v>
      </c>
      <c r="E3" s="642"/>
      <c r="F3" s="642"/>
      <c r="G3" s="642"/>
      <c r="H3" s="642"/>
      <c r="I3" s="641"/>
      <c r="J3" s="535"/>
      <c r="K3" s="536"/>
      <c r="L3" s="536"/>
      <c r="M3" s="327"/>
      <c r="N3" s="327"/>
      <c r="O3" s="327"/>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c r="OW3" s="43"/>
      <c r="OX3" s="43"/>
      <c r="OY3" s="43"/>
      <c r="OZ3" s="43"/>
      <c r="PA3" s="43"/>
      <c r="PB3" s="43"/>
      <c r="PC3" s="43"/>
      <c r="PD3" s="43"/>
      <c r="PE3" s="43"/>
      <c r="PF3" s="43"/>
      <c r="PG3" s="43"/>
      <c r="PH3" s="43"/>
      <c r="PI3" s="43"/>
      <c r="PJ3" s="43"/>
      <c r="PK3" s="43"/>
      <c r="PL3" s="43"/>
      <c r="PM3" s="43"/>
      <c r="PN3" s="43"/>
      <c r="PO3" s="43"/>
      <c r="PP3" s="43"/>
      <c r="PQ3" s="43"/>
      <c r="PR3" s="43"/>
      <c r="PS3" s="43"/>
      <c r="PT3" s="43"/>
      <c r="PU3" s="43"/>
      <c r="PV3" s="43"/>
      <c r="PW3" s="43"/>
      <c r="PX3" s="43"/>
      <c r="PY3" s="43"/>
      <c r="PZ3" s="43"/>
      <c r="QA3" s="43"/>
      <c r="QB3" s="43"/>
      <c r="QC3" s="43"/>
      <c r="QD3" s="43"/>
      <c r="QE3" s="43"/>
      <c r="QF3" s="43"/>
      <c r="QG3" s="43"/>
      <c r="QH3" s="43"/>
      <c r="QI3" s="43"/>
      <c r="QJ3" s="43"/>
      <c r="QK3" s="43"/>
      <c r="QL3" s="43"/>
      <c r="QM3" s="43"/>
      <c r="QN3" s="43"/>
      <c r="QO3" s="43"/>
      <c r="QP3" s="43"/>
      <c r="QQ3" s="43"/>
      <c r="QR3" s="43"/>
      <c r="QS3" s="43"/>
      <c r="QT3" s="43"/>
      <c r="QU3" s="43"/>
      <c r="QV3" s="43"/>
      <c r="QW3" s="43"/>
      <c r="QX3" s="43"/>
      <c r="QY3" s="43"/>
      <c r="QZ3" s="43"/>
      <c r="RA3" s="43"/>
      <c r="RB3" s="43"/>
      <c r="RC3" s="43"/>
      <c r="RD3" s="43"/>
      <c r="RE3" s="43"/>
      <c r="RF3" s="43"/>
      <c r="RG3" s="43"/>
      <c r="RH3" s="43"/>
      <c r="RI3" s="43"/>
      <c r="RJ3" s="43"/>
      <c r="RK3" s="43"/>
      <c r="RL3" s="43"/>
      <c r="RM3" s="43"/>
      <c r="RN3" s="43"/>
      <c r="RO3" s="43"/>
      <c r="RP3" s="43"/>
      <c r="RQ3" s="43"/>
      <c r="RR3" s="43"/>
      <c r="RS3" s="43"/>
      <c r="RT3" s="43"/>
      <c r="RU3" s="43"/>
      <c r="RV3" s="43"/>
      <c r="RW3" s="43"/>
      <c r="RX3" s="43"/>
      <c r="RY3" s="43"/>
      <c r="RZ3" s="43"/>
      <c r="SA3" s="43"/>
      <c r="SB3" s="43"/>
      <c r="SC3" s="43"/>
      <c r="SD3" s="43"/>
      <c r="SE3" s="43"/>
      <c r="SF3" s="43"/>
      <c r="SG3" s="43"/>
      <c r="SH3" s="43"/>
      <c r="SI3" s="43"/>
      <c r="SJ3" s="43"/>
      <c r="SK3" s="43"/>
      <c r="SL3" s="43"/>
      <c r="SM3" s="43"/>
      <c r="SN3" s="43"/>
      <c r="SO3" s="43"/>
      <c r="SP3" s="43"/>
      <c r="SQ3" s="43"/>
      <c r="SR3" s="43"/>
      <c r="SS3" s="43"/>
      <c r="ST3" s="43"/>
      <c r="SU3" s="43"/>
      <c r="SV3" s="43"/>
      <c r="SW3" s="43"/>
      <c r="SX3" s="43"/>
      <c r="SY3" s="43"/>
      <c r="SZ3" s="43"/>
      <c r="TA3" s="43"/>
      <c r="TB3" s="43"/>
      <c r="TC3" s="43"/>
      <c r="TD3" s="43"/>
      <c r="TE3" s="43"/>
      <c r="TF3" s="43"/>
      <c r="TG3" s="43"/>
      <c r="TH3" s="43"/>
      <c r="TI3" s="43"/>
      <c r="TJ3" s="43"/>
      <c r="TK3" s="43"/>
      <c r="TL3" s="43"/>
      <c r="TM3" s="43"/>
      <c r="TN3" s="43"/>
      <c r="TO3" s="43"/>
      <c r="TP3" s="43"/>
      <c r="TQ3" s="43"/>
      <c r="TR3" s="43"/>
      <c r="TS3" s="43"/>
      <c r="TT3" s="43"/>
      <c r="TU3" s="43"/>
      <c r="TV3" s="43"/>
      <c r="TW3" s="43"/>
      <c r="TX3" s="43"/>
      <c r="TY3" s="43"/>
      <c r="TZ3" s="43"/>
      <c r="UA3" s="43"/>
      <c r="UB3" s="43"/>
      <c r="UC3" s="43"/>
      <c r="UD3" s="43"/>
      <c r="UE3" s="43"/>
      <c r="UF3" s="43"/>
      <c r="UG3" s="43"/>
      <c r="UH3" s="43"/>
      <c r="UI3" s="43"/>
      <c r="UJ3" s="43"/>
      <c r="UK3" s="43"/>
      <c r="UL3" s="43"/>
      <c r="UM3" s="43"/>
      <c r="UN3" s="43"/>
      <c r="UO3" s="43"/>
      <c r="UP3" s="43"/>
      <c r="UQ3" s="43"/>
      <c r="UR3" s="43"/>
      <c r="US3" s="43"/>
      <c r="UT3" s="43"/>
      <c r="UU3" s="43"/>
      <c r="UV3" s="43"/>
      <c r="UW3" s="43"/>
      <c r="UX3" s="43"/>
      <c r="UY3" s="43"/>
      <c r="UZ3" s="43"/>
      <c r="VA3" s="43"/>
      <c r="VB3" s="43"/>
      <c r="VC3" s="43"/>
      <c r="VD3" s="43"/>
      <c r="VE3" s="43"/>
      <c r="VF3" s="43"/>
      <c r="VG3" s="43"/>
      <c r="VH3" s="43"/>
      <c r="VI3" s="43"/>
      <c r="VJ3" s="43"/>
      <c r="VK3" s="43"/>
      <c r="VL3" s="43"/>
      <c r="VM3" s="43"/>
      <c r="VN3" s="43"/>
      <c r="VO3" s="43"/>
      <c r="VP3" s="43"/>
      <c r="VQ3" s="43"/>
      <c r="VR3" s="43"/>
      <c r="VS3" s="43"/>
      <c r="VT3" s="43"/>
      <c r="VU3" s="43"/>
      <c r="VV3" s="43"/>
      <c r="VW3" s="43"/>
      <c r="VX3" s="43"/>
      <c r="VY3" s="43"/>
      <c r="VZ3" s="43"/>
      <c r="WA3" s="43"/>
      <c r="WB3" s="43"/>
      <c r="WC3" s="43"/>
      <c r="WD3" s="43"/>
      <c r="WE3" s="43"/>
      <c r="WF3" s="43"/>
      <c r="WG3" s="43"/>
      <c r="WH3" s="43"/>
      <c r="WI3" s="43"/>
      <c r="WJ3" s="43"/>
      <c r="WK3" s="43"/>
      <c r="WL3" s="43"/>
      <c r="WM3" s="43"/>
      <c r="WN3" s="43"/>
      <c r="WO3" s="43"/>
      <c r="WP3" s="43"/>
      <c r="WQ3" s="43"/>
      <c r="WR3" s="43"/>
      <c r="WS3" s="43"/>
      <c r="WT3" s="43"/>
      <c r="WU3" s="43"/>
      <c r="WV3" s="43"/>
      <c r="WW3" s="43"/>
      <c r="WX3" s="43"/>
      <c r="WY3" s="43"/>
      <c r="WZ3" s="43"/>
      <c r="XA3" s="43"/>
      <c r="XB3" s="43"/>
      <c r="XC3" s="43"/>
      <c r="XD3" s="43"/>
      <c r="XE3" s="43"/>
      <c r="XF3" s="43"/>
      <c r="XG3" s="43"/>
      <c r="XH3" s="43"/>
      <c r="XI3" s="43"/>
      <c r="XJ3" s="43"/>
      <c r="XK3" s="43"/>
      <c r="XL3" s="43"/>
      <c r="XM3" s="43"/>
      <c r="XN3" s="43"/>
      <c r="XO3" s="43"/>
      <c r="XP3" s="43"/>
      <c r="XQ3" s="43"/>
      <c r="XR3" s="43"/>
      <c r="XS3" s="43"/>
      <c r="XT3" s="43"/>
      <c r="XU3" s="43"/>
      <c r="XV3" s="43"/>
      <c r="XW3" s="43"/>
      <c r="XX3" s="43"/>
      <c r="XY3" s="43"/>
      <c r="XZ3" s="43"/>
      <c r="YA3" s="43"/>
      <c r="YB3" s="43"/>
      <c r="YC3" s="43"/>
      <c r="YD3" s="43"/>
      <c r="YE3" s="43"/>
      <c r="YF3" s="43"/>
      <c r="YG3" s="43"/>
      <c r="YH3" s="43"/>
      <c r="YI3" s="43"/>
      <c r="YJ3" s="43"/>
      <c r="YK3" s="43"/>
      <c r="YL3" s="43"/>
      <c r="YM3" s="43"/>
      <c r="YN3" s="43"/>
      <c r="YO3" s="43"/>
      <c r="YP3" s="43"/>
      <c r="YQ3" s="43"/>
      <c r="YR3" s="43"/>
      <c r="YS3" s="43"/>
      <c r="YT3" s="43"/>
      <c r="YU3" s="43"/>
      <c r="YV3" s="43"/>
      <c r="YW3" s="43"/>
      <c r="YX3" s="43"/>
      <c r="YY3" s="43"/>
      <c r="YZ3" s="43"/>
      <c r="ZA3" s="43"/>
      <c r="ZB3" s="43"/>
      <c r="ZC3" s="43"/>
      <c r="ZD3" s="43"/>
      <c r="ZE3" s="43"/>
      <c r="ZF3" s="43"/>
      <c r="ZG3" s="43"/>
      <c r="ZH3" s="43"/>
      <c r="ZI3" s="43"/>
      <c r="ZJ3" s="43"/>
      <c r="ZK3" s="43"/>
      <c r="ZL3" s="43"/>
      <c r="ZM3" s="43"/>
      <c r="ZN3" s="43"/>
      <c r="ZO3" s="43"/>
      <c r="ZP3" s="43"/>
      <c r="ZQ3" s="43"/>
      <c r="ZR3" s="43"/>
      <c r="ZS3" s="43"/>
      <c r="ZT3" s="43"/>
      <c r="ZU3" s="43"/>
      <c r="ZV3" s="43"/>
      <c r="ZW3" s="43"/>
      <c r="ZX3" s="43"/>
      <c r="ZY3" s="43"/>
      <c r="ZZ3" s="43"/>
      <c r="AAA3" s="43"/>
      <c r="AAB3" s="43"/>
      <c r="AAC3" s="43"/>
      <c r="AAD3" s="43"/>
      <c r="AAE3" s="43"/>
      <c r="AAF3" s="43"/>
      <c r="AAG3" s="43"/>
      <c r="AAH3" s="43"/>
      <c r="AAI3" s="43"/>
      <c r="AAJ3" s="43"/>
      <c r="AAK3" s="43"/>
      <c r="AAL3" s="43"/>
      <c r="AAM3" s="43"/>
      <c r="AAN3" s="43"/>
      <c r="AAO3" s="43"/>
      <c r="AAP3" s="43"/>
      <c r="AAQ3" s="43"/>
      <c r="AAR3" s="43"/>
      <c r="AAS3" s="43"/>
      <c r="AAT3" s="43"/>
      <c r="AAU3" s="43"/>
      <c r="AAV3" s="43"/>
      <c r="AAW3" s="43"/>
      <c r="AAX3" s="43"/>
      <c r="AAY3" s="43"/>
      <c r="AAZ3" s="43"/>
      <c r="ABA3" s="43"/>
      <c r="ABB3" s="43"/>
      <c r="ABC3" s="43"/>
      <c r="ABD3" s="43"/>
      <c r="ABE3" s="43"/>
      <c r="ABF3" s="43"/>
      <c r="ABG3" s="43"/>
      <c r="ABH3" s="43"/>
      <c r="ABI3" s="43"/>
      <c r="ABJ3" s="43"/>
      <c r="ABK3" s="43"/>
      <c r="ABL3" s="43"/>
      <c r="ABM3" s="43"/>
      <c r="ABN3" s="43"/>
      <c r="ABO3" s="43"/>
      <c r="ABP3" s="43"/>
      <c r="ABQ3" s="43"/>
      <c r="ABR3" s="43"/>
      <c r="ABS3" s="43"/>
      <c r="ABT3" s="43"/>
      <c r="ABU3" s="43"/>
      <c r="ABV3" s="43"/>
      <c r="ABW3" s="43"/>
      <c r="ABX3" s="43"/>
      <c r="ABY3" s="43"/>
      <c r="ABZ3" s="43"/>
      <c r="ACA3" s="43"/>
      <c r="ACB3" s="43"/>
      <c r="ACC3" s="43"/>
      <c r="ACD3" s="43"/>
      <c r="ACE3" s="43"/>
      <c r="ACF3" s="43"/>
      <c r="ACG3" s="43"/>
      <c r="ACH3" s="43"/>
      <c r="ACI3" s="43"/>
      <c r="ACJ3" s="43"/>
      <c r="ACK3" s="43"/>
      <c r="ACL3" s="43"/>
      <c r="ACM3" s="43"/>
      <c r="ACN3" s="43"/>
      <c r="ACO3" s="43"/>
      <c r="ACP3" s="43"/>
      <c r="ACQ3" s="43"/>
      <c r="ACR3" s="43"/>
      <c r="ACS3" s="43"/>
      <c r="ACT3" s="43"/>
      <c r="ACU3" s="43"/>
      <c r="ACV3" s="43"/>
      <c r="ACW3" s="43"/>
      <c r="ACX3" s="43"/>
      <c r="ACY3" s="43"/>
      <c r="ACZ3" s="43"/>
      <c r="ADA3" s="43"/>
      <c r="ADB3" s="43"/>
      <c r="ADC3" s="43"/>
      <c r="ADD3" s="43"/>
      <c r="ADE3" s="43"/>
      <c r="ADF3" s="43"/>
      <c r="ADG3" s="43"/>
      <c r="ADH3" s="43"/>
      <c r="ADI3" s="43"/>
      <c r="ADJ3" s="43"/>
      <c r="ADK3" s="43"/>
      <c r="ADL3" s="43"/>
      <c r="ADM3" s="43"/>
      <c r="ADN3" s="43"/>
      <c r="ADO3" s="43"/>
      <c r="ADP3" s="43"/>
      <c r="ADQ3" s="43"/>
      <c r="ADR3" s="43"/>
      <c r="ADS3" s="43"/>
      <c r="ADT3" s="43"/>
      <c r="ADU3" s="43"/>
      <c r="ADV3" s="43"/>
      <c r="ADW3" s="43"/>
      <c r="ADX3" s="43"/>
      <c r="ADY3" s="43"/>
      <c r="ADZ3" s="43"/>
      <c r="AEA3" s="43"/>
      <c r="AEB3" s="43"/>
      <c r="AEC3" s="43"/>
      <c r="AED3" s="43"/>
      <c r="AEE3" s="43"/>
      <c r="AEF3" s="43"/>
      <c r="AEG3" s="43"/>
      <c r="AEH3" s="43"/>
      <c r="AEI3" s="43"/>
      <c r="AEJ3" s="43"/>
      <c r="AEK3" s="43"/>
      <c r="AEL3" s="43"/>
      <c r="AEM3" s="43"/>
      <c r="AEN3" s="43"/>
      <c r="AEO3" s="43"/>
      <c r="AEP3" s="43"/>
      <c r="AEQ3" s="43"/>
      <c r="AER3" s="43"/>
      <c r="AES3" s="43"/>
      <c r="AET3" s="43"/>
      <c r="AEU3" s="43"/>
      <c r="AEV3" s="43"/>
      <c r="AEW3" s="43"/>
      <c r="AEX3" s="43"/>
      <c r="AEY3" s="43"/>
      <c r="AEZ3" s="43"/>
      <c r="AFA3" s="43"/>
      <c r="AFB3" s="43"/>
      <c r="AFC3" s="43"/>
      <c r="AFD3" s="43"/>
      <c r="AFE3" s="43"/>
      <c r="AFF3" s="43"/>
      <c r="AFG3" s="43"/>
      <c r="AFH3" s="43"/>
      <c r="AFI3" s="43"/>
      <c r="AFJ3" s="43"/>
      <c r="AFK3" s="43"/>
      <c r="AFL3" s="43"/>
      <c r="AFM3" s="43"/>
      <c r="AFN3" s="43"/>
      <c r="AFO3" s="43"/>
      <c r="AFP3" s="43"/>
      <c r="AFQ3" s="43"/>
      <c r="AFR3" s="43"/>
      <c r="AFS3" s="43"/>
      <c r="AFT3" s="43"/>
      <c r="AFU3" s="43"/>
      <c r="AFV3" s="43"/>
      <c r="AFW3" s="43"/>
      <c r="AFX3" s="43"/>
      <c r="AFY3" s="43"/>
      <c r="AFZ3" s="43"/>
      <c r="AGA3" s="43"/>
      <c r="AGB3" s="43"/>
      <c r="AGC3" s="43"/>
      <c r="AGD3" s="43"/>
      <c r="AGE3" s="43"/>
      <c r="AGF3" s="43"/>
      <c r="AGG3" s="43"/>
      <c r="AGH3" s="43"/>
      <c r="AGI3" s="43"/>
      <c r="AGJ3" s="43"/>
      <c r="AGK3" s="43"/>
      <c r="AGL3" s="43"/>
      <c r="AGM3" s="43"/>
      <c r="AGN3" s="43"/>
      <c r="AGO3" s="43"/>
      <c r="AGP3" s="43"/>
      <c r="AGQ3" s="43"/>
      <c r="AGR3" s="43"/>
      <c r="AGS3" s="43"/>
      <c r="AGT3" s="43"/>
      <c r="AGU3" s="43"/>
      <c r="AGV3" s="43"/>
      <c r="AGW3" s="43"/>
      <c r="AGX3" s="43"/>
      <c r="AGY3" s="43"/>
      <c r="AGZ3" s="43"/>
      <c r="AHA3" s="43"/>
      <c r="AHB3" s="43"/>
      <c r="AHC3" s="43"/>
      <c r="AHD3" s="43"/>
      <c r="AHE3" s="43"/>
      <c r="AHF3" s="43"/>
      <c r="AHG3" s="43"/>
      <c r="AHH3" s="43"/>
      <c r="AHI3" s="43"/>
      <c r="AHJ3" s="43"/>
      <c r="AHK3" s="43"/>
      <c r="AHL3" s="43"/>
      <c r="AHM3" s="43"/>
      <c r="AHN3" s="43"/>
      <c r="AHO3" s="43"/>
      <c r="AHP3" s="43"/>
      <c r="AHQ3" s="43"/>
      <c r="AHR3" s="43"/>
      <c r="AHS3" s="43"/>
    </row>
    <row r="4" spans="1:903" s="8" customFormat="1" ht="16.5" customHeight="1">
      <c r="A4" s="643"/>
      <c r="B4" s="643" t="s">
        <v>650</v>
      </c>
      <c r="C4" s="643" t="s">
        <v>651</v>
      </c>
      <c r="D4" s="643" t="s">
        <v>553</v>
      </c>
      <c r="E4" s="643" t="s">
        <v>650</v>
      </c>
      <c r="F4" s="643" t="s">
        <v>651</v>
      </c>
      <c r="G4" s="654" t="s">
        <v>14</v>
      </c>
      <c r="H4" s="644"/>
      <c r="I4" s="645"/>
      <c r="J4" s="154"/>
      <c r="K4" s="398"/>
      <c r="L4" s="398"/>
      <c r="M4" s="766"/>
      <c r="N4" s="766"/>
      <c r="O4" s="328"/>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c r="OW4" s="43"/>
      <c r="OX4" s="43"/>
      <c r="OY4" s="43"/>
      <c r="OZ4" s="43"/>
      <c r="PA4" s="43"/>
      <c r="PB4" s="43"/>
      <c r="PC4" s="43"/>
      <c r="PD4" s="43"/>
      <c r="PE4" s="43"/>
      <c r="PF4" s="43"/>
      <c r="PG4" s="43"/>
      <c r="PH4" s="43"/>
      <c r="PI4" s="43"/>
      <c r="PJ4" s="43"/>
      <c r="PK4" s="43"/>
      <c r="PL4" s="43"/>
      <c r="PM4" s="43"/>
      <c r="PN4" s="43"/>
      <c r="PO4" s="43"/>
      <c r="PP4" s="43"/>
      <c r="PQ4" s="43"/>
      <c r="PR4" s="43"/>
      <c r="PS4" s="43"/>
      <c r="PT4" s="43"/>
      <c r="PU4" s="43"/>
      <c r="PV4" s="43"/>
      <c r="PW4" s="43"/>
      <c r="PX4" s="43"/>
      <c r="PY4" s="43"/>
      <c r="PZ4" s="43"/>
      <c r="QA4" s="43"/>
      <c r="QB4" s="43"/>
      <c r="QC4" s="43"/>
      <c r="QD4" s="43"/>
      <c r="QE4" s="43"/>
      <c r="QF4" s="43"/>
      <c r="QG4" s="43"/>
      <c r="QH4" s="43"/>
      <c r="QI4" s="43"/>
      <c r="QJ4" s="43"/>
      <c r="QK4" s="43"/>
      <c r="QL4" s="43"/>
      <c r="QM4" s="43"/>
      <c r="QN4" s="43"/>
      <c r="QO4" s="43"/>
      <c r="QP4" s="43"/>
      <c r="QQ4" s="43"/>
      <c r="QR4" s="43"/>
      <c r="QS4" s="43"/>
      <c r="QT4" s="43"/>
      <c r="QU4" s="43"/>
      <c r="QV4" s="43"/>
      <c r="QW4" s="43"/>
      <c r="QX4" s="43"/>
      <c r="QY4" s="43"/>
      <c r="QZ4" s="43"/>
      <c r="RA4" s="43"/>
      <c r="RB4" s="43"/>
      <c r="RC4" s="43"/>
      <c r="RD4" s="43"/>
      <c r="RE4" s="43"/>
      <c r="RF4" s="43"/>
      <c r="RG4" s="43"/>
      <c r="RH4" s="43"/>
      <c r="RI4" s="43"/>
      <c r="RJ4" s="43"/>
      <c r="RK4" s="43"/>
      <c r="RL4" s="43"/>
      <c r="RM4" s="43"/>
      <c r="RN4" s="43"/>
      <c r="RO4" s="43"/>
      <c r="RP4" s="43"/>
      <c r="RQ4" s="43"/>
      <c r="RR4" s="43"/>
      <c r="RS4" s="43"/>
      <c r="RT4" s="43"/>
      <c r="RU4" s="43"/>
      <c r="RV4" s="43"/>
      <c r="RW4" s="43"/>
      <c r="RX4" s="43"/>
      <c r="RY4" s="43"/>
      <c r="RZ4" s="43"/>
      <c r="SA4" s="43"/>
      <c r="SB4" s="43"/>
      <c r="SC4" s="43"/>
      <c r="SD4" s="43"/>
      <c r="SE4" s="43"/>
      <c r="SF4" s="43"/>
      <c r="SG4" s="43"/>
      <c r="SH4" s="43"/>
      <c r="SI4" s="43"/>
      <c r="SJ4" s="43"/>
      <c r="SK4" s="43"/>
      <c r="SL4" s="43"/>
      <c r="SM4" s="43"/>
      <c r="SN4" s="43"/>
      <c r="SO4" s="43"/>
      <c r="SP4" s="43"/>
      <c r="SQ4" s="43"/>
      <c r="SR4" s="43"/>
      <c r="SS4" s="43"/>
      <c r="ST4" s="43"/>
      <c r="SU4" s="43"/>
      <c r="SV4" s="43"/>
      <c r="SW4" s="43"/>
      <c r="SX4" s="43"/>
      <c r="SY4" s="43"/>
      <c r="SZ4" s="43"/>
      <c r="TA4" s="43"/>
      <c r="TB4" s="43"/>
      <c r="TC4" s="43"/>
      <c r="TD4" s="43"/>
      <c r="TE4" s="43"/>
      <c r="TF4" s="43"/>
      <c r="TG4" s="43"/>
      <c r="TH4" s="43"/>
      <c r="TI4" s="43"/>
      <c r="TJ4" s="43"/>
      <c r="TK4" s="43"/>
      <c r="TL4" s="43"/>
      <c r="TM4" s="43"/>
      <c r="TN4" s="43"/>
      <c r="TO4" s="43"/>
      <c r="TP4" s="43"/>
      <c r="TQ4" s="43"/>
      <c r="TR4" s="43"/>
      <c r="TS4" s="43"/>
      <c r="TT4" s="43"/>
      <c r="TU4" s="43"/>
      <c r="TV4" s="43"/>
      <c r="TW4" s="43"/>
      <c r="TX4" s="43"/>
      <c r="TY4" s="43"/>
      <c r="TZ4" s="43"/>
      <c r="UA4" s="43"/>
      <c r="UB4" s="43"/>
      <c r="UC4" s="43"/>
      <c r="UD4" s="43"/>
      <c r="UE4" s="43"/>
      <c r="UF4" s="43"/>
      <c r="UG4" s="43"/>
      <c r="UH4" s="43"/>
      <c r="UI4" s="43"/>
      <c r="UJ4" s="43"/>
      <c r="UK4" s="43"/>
      <c r="UL4" s="43"/>
      <c r="UM4" s="43"/>
      <c r="UN4" s="43"/>
      <c r="UO4" s="43"/>
      <c r="UP4" s="43"/>
      <c r="UQ4" s="43"/>
      <c r="UR4" s="43"/>
      <c r="US4" s="43"/>
      <c r="UT4" s="43"/>
      <c r="UU4" s="43"/>
      <c r="UV4" s="43"/>
      <c r="UW4" s="43"/>
      <c r="UX4" s="43"/>
      <c r="UY4" s="43"/>
      <c r="UZ4" s="43"/>
      <c r="VA4" s="43"/>
      <c r="VB4" s="43"/>
      <c r="VC4" s="43"/>
      <c r="VD4" s="43"/>
      <c r="VE4" s="43"/>
      <c r="VF4" s="43"/>
      <c r="VG4" s="43"/>
      <c r="VH4" s="43"/>
      <c r="VI4" s="43"/>
      <c r="VJ4" s="43"/>
      <c r="VK4" s="43"/>
      <c r="VL4" s="43"/>
      <c r="VM4" s="43"/>
      <c r="VN4" s="43"/>
      <c r="VO4" s="43"/>
      <c r="VP4" s="43"/>
      <c r="VQ4" s="43"/>
      <c r="VR4" s="43"/>
      <c r="VS4" s="43"/>
      <c r="VT4" s="43"/>
      <c r="VU4" s="43"/>
      <c r="VV4" s="43"/>
      <c r="VW4" s="43"/>
      <c r="VX4" s="43"/>
      <c r="VY4" s="43"/>
      <c r="VZ4" s="43"/>
      <c r="WA4" s="43"/>
      <c r="WB4" s="43"/>
      <c r="WC4" s="43"/>
      <c r="WD4" s="43"/>
      <c r="WE4" s="43"/>
      <c r="WF4" s="43"/>
      <c r="WG4" s="43"/>
      <c r="WH4" s="43"/>
      <c r="WI4" s="43"/>
      <c r="WJ4" s="43"/>
      <c r="WK4" s="43"/>
      <c r="WL4" s="43"/>
      <c r="WM4" s="43"/>
      <c r="WN4" s="43"/>
      <c r="WO4" s="43"/>
      <c r="WP4" s="43"/>
      <c r="WQ4" s="43"/>
      <c r="WR4" s="43"/>
      <c r="WS4" s="43"/>
      <c r="WT4" s="43"/>
      <c r="WU4" s="43"/>
      <c r="WV4" s="43"/>
      <c r="WW4" s="43"/>
      <c r="WX4" s="43"/>
      <c r="WY4" s="43"/>
      <c r="WZ4" s="43"/>
      <c r="XA4" s="43"/>
      <c r="XB4" s="43"/>
      <c r="XC4" s="43"/>
      <c r="XD4" s="43"/>
      <c r="XE4" s="43"/>
      <c r="XF4" s="43"/>
      <c r="XG4" s="43"/>
      <c r="XH4" s="43"/>
      <c r="XI4" s="43"/>
      <c r="XJ4" s="43"/>
      <c r="XK4" s="43"/>
      <c r="XL4" s="43"/>
      <c r="XM4" s="43"/>
      <c r="XN4" s="43"/>
      <c r="XO4" s="43"/>
      <c r="XP4" s="43"/>
      <c r="XQ4" s="43"/>
      <c r="XR4" s="43"/>
      <c r="XS4" s="43"/>
      <c r="XT4" s="43"/>
      <c r="XU4" s="43"/>
      <c r="XV4" s="43"/>
      <c r="XW4" s="43"/>
      <c r="XX4" s="43"/>
      <c r="XY4" s="43"/>
      <c r="XZ4" s="43"/>
      <c r="YA4" s="43"/>
      <c r="YB4" s="43"/>
      <c r="YC4" s="43"/>
      <c r="YD4" s="43"/>
      <c r="YE4" s="43"/>
      <c r="YF4" s="43"/>
      <c r="YG4" s="43"/>
      <c r="YH4" s="43"/>
      <c r="YI4" s="43"/>
      <c r="YJ4" s="43"/>
      <c r="YK4" s="43"/>
      <c r="YL4" s="43"/>
      <c r="YM4" s="43"/>
      <c r="YN4" s="43"/>
      <c r="YO4" s="43"/>
      <c r="YP4" s="43"/>
      <c r="YQ4" s="43"/>
      <c r="YR4" s="43"/>
      <c r="YS4" s="43"/>
      <c r="YT4" s="43"/>
      <c r="YU4" s="43"/>
      <c r="YV4" s="43"/>
      <c r="YW4" s="43"/>
      <c r="YX4" s="43"/>
      <c r="YY4" s="43"/>
      <c r="YZ4" s="43"/>
      <c r="ZA4" s="43"/>
      <c r="ZB4" s="43"/>
      <c r="ZC4" s="43"/>
      <c r="ZD4" s="43"/>
      <c r="ZE4" s="43"/>
      <c r="ZF4" s="43"/>
      <c r="ZG4" s="43"/>
      <c r="ZH4" s="43"/>
      <c r="ZI4" s="43"/>
      <c r="ZJ4" s="43"/>
      <c r="ZK4" s="43"/>
      <c r="ZL4" s="43"/>
      <c r="ZM4" s="43"/>
      <c r="ZN4" s="43"/>
      <c r="ZO4" s="43"/>
      <c r="ZP4" s="43"/>
      <c r="ZQ4" s="43"/>
      <c r="ZR4" s="43"/>
      <c r="ZS4" s="43"/>
      <c r="ZT4" s="43"/>
      <c r="ZU4" s="43"/>
      <c r="ZV4" s="43"/>
      <c r="ZW4" s="43"/>
      <c r="ZX4" s="43"/>
      <c r="ZY4" s="43"/>
      <c r="ZZ4" s="43"/>
      <c r="AAA4" s="43"/>
      <c r="AAB4" s="43"/>
      <c r="AAC4" s="43"/>
      <c r="AAD4" s="43"/>
      <c r="AAE4" s="43"/>
      <c r="AAF4" s="43"/>
      <c r="AAG4" s="43"/>
      <c r="AAH4" s="43"/>
      <c r="AAI4" s="43"/>
      <c r="AAJ4" s="43"/>
      <c r="AAK4" s="43"/>
      <c r="AAL4" s="43"/>
      <c r="AAM4" s="43"/>
      <c r="AAN4" s="43"/>
      <c r="AAO4" s="43"/>
      <c r="AAP4" s="43"/>
      <c r="AAQ4" s="43"/>
      <c r="AAR4" s="43"/>
      <c r="AAS4" s="43"/>
      <c r="AAT4" s="43"/>
      <c r="AAU4" s="43"/>
      <c r="AAV4" s="43"/>
      <c r="AAW4" s="43"/>
      <c r="AAX4" s="43"/>
      <c r="AAY4" s="43"/>
      <c r="AAZ4" s="43"/>
      <c r="ABA4" s="43"/>
      <c r="ABB4" s="43"/>
      <c r="ABC4" s="43"/>
      <c r="ABD4" s="43"/>
      <c r="ABE4" s="43"/>
      <c r="ABF4" s="43"/>
      <c r="ABG4" s="43"/>
      <c r="ABH4" s="43"/>
      <c r="ABI4" s="43"/>
      <c r="ABJ4" s="43"/>
      <c r="ABK4" s="43"/>
      <c r="ABL4" s="43"/>
      <c r="ABM4" s="43"/>
      <c r="ABN4" s="43"/>
      <c r="ABO4" s="43"/>
      <c r="ABP4" s="43"/>
      <c r="ABQ4" s="43"/>
      <c r="ABR4" s="43"/>
      <c r="ABS4" s="43"/>
      <c r="ABT4" s="43"/>
      <c r="ABU4" s="43"/>
      <c r="ABV4" s="43"/>
      <c r="ABW4" s="43"/>
      <c r="ABX4" s="43"/>
      <c r="ABY4" s="43"/>
      <c r="ABZ4" s="43"/>
      <c r="ACA4" s="43"/>
      <c r="ACB4" s="43"/>
      <c r="ACC4" s="43"/>
      <c r="ACD4" s="43"/>
      <c r="ACE4" s="43"/>
      <c r="ACF4" s="43"/>
      <c r="ACG4" s="43"/>
      <c r="ACH4" s="43"/>
      <c r="ACI4" s="43"/>
      <c r="ACJ4" s="43"/>
      <c r="ACK4" s="43"/>
      <c r="ACL4" s="43"/>
      <c r="ACM4" s="43"/>
      <c r="ACN4" s="43"/>
      <c r="ACO4" s="43"/>
      <c r="ACP4" s="43"/>
      <c r="ACQ4" s="43"/>
      <c r="ACR4" s="43"/>
      <c r="ACS4" s="43"/>
      <c r="ACT4" s="43"/>
      <c r="ACU4" s="43"/>
      <c r="ACV4" s="43"/>
      <c r="ACW4" s="43"/>
      <c r="ACX4" s="43"/>
      <c r="ACY4" s="43"/>
      <c r="ACZ4" s="43"/>
      <c r="ADA4" s="43"/>
      <c r="ADB4" s="43"/>
      <c r="ADC4" s="43"/>
      <c r="ADD4" s="43"/>
      <c r="ADE4" s="43"/>
      <c r="ADF4" s="43"/>
      <c r="ADG4" s="43"/>
      <c r="ADH4" s="43"/>
      <c r="ADI4" s="43"/>
      <c r="ADJ4" s="43"/>
      <c r="ADK4" s="43"/>
      <c r="ADL4" s="43"/>
      <c r="ADM4" s="43"/>
      <c r="ADN4" s="43"/>
      <c r="ADO4" s="43"/>
      <c r="ADP4" s="43"/>
      <c r="ADQ4" s="43"/>
      <c r="ADR4" s="43"/>
      <c r="ADS4" s="43"/>
      <c r="ADT4" s="43"/>
      <c r="ADU4" s="43"/>
      <c r="ADV4" s="43"/>
      <c r="ADW4" s="43"/>
      <c r="ADX4" s="43"/>
      <c r="ADY4" s="43"/>
      <c r="ADZ4" s="43"/>
      <c r="AEA4" s="43"/>
      <c r="AEB4" s="43"/>
      <c r="AEC4" s="43"/>
      <c r="AED4" s="43"/>
      <c r="AEE4" s="43"/>
      <c r="AEF4" s="43"/>
      <c r="AEG4" s="43"/>
      <c r="AEH4" s="43"/>
      <c r="AEI4" s="43"/>
      <c r="AEJ4" s="43"/>
      <c r="AEK4" s="43"/>
      <c r="AEL4" s="43"/>
      <c r="AEM4" s="43"/>
      <c r="AEN4" s="43"/>
      <c r="AEO4" s="43"/>
      <c r="AEP4" s="43"/>
      <c r="AEQ4" s="43"/>
      <c r="AER4" s="43"/>
      <c r="AES4" s="43"/>
      <c r="AET4" s="43"/>
      <c r="AEU4" s="43"/>
      <c r="AEV4" s="43"/>
      <c r="AEW4" s="43"/>
      <c r="AEX4" s="43"/>
      <c r="AEY4" s="43"/>
      <c r="AEZ4" s="43"/>
      <c r="AFA4" s="43"/>
      <c r="AFB4" s="43"/>
      <c r="AFC4" s="43"/>
      <c r="AFD4" s="43"/>
      <c r="AFE4" s="43"/>
      <c r="AFF4" s="43"/>
      <c r="AFG4" s="43"/>
      <c r="AFH4" s="43"/>
      <c r="AFI4" s="43"/>
      <c r="AFJ4" s="43"/>
      <c r="AFK4" s="43"/>
      <c r="AFL4" s="43"/>
      <c r="AFM4" s="43"/>
      <c r="AFN4" s="43"/>
      <c r="AFO4" s="43"/>
      <c r="AFP4" s="43"/>
      <c r="AFQ4" s="43"/>
      <c r="AFR4" s="43"/>
      <c r="AFS4" s="43"/>
      <c r="AFT4" s="43"/>
      <c r="AFU4" s="43"/>
      <c r="AFV4" s="43"/>
      <c r="AFW4" s="43"/>
      <c r="AFX4" s="43"/>
      <c r="AFY4" s="43"/>
      <c r="AFZ4" s="43"/>
      <c r="AGA4" s="43"/>
      <c r="AGB4" s="43"/>
      <c r="AGC4" s="43"/>
      <c r="AGD4" s="43"/>
      <c r="AGE4" s="43"/>
      <c r="AGF4" s="43"/>
      <c r="AGG4" s="43"/>
      <c r="AGH4" s="43"/>
      <c r="AGI4" s="43"/>
      <c r="AGJ4" s="43"/>
      <c r="AGK4" s="43"/>
      <c r="AGL4" s="43"/>
      <c r="AGM4" s="43"/>
      <c r="AGN4" s="43"/>
      <c r="AGO4" s="43"/>
      <c r="AGP4" s="43"/>
      <c r="AGQ4" s="43"/>
      <c r="AGR4" s="43"/>
      <c r="AGS4" s="43"/>
      <c r="AGT4" s="43"/>
      <c r="AGU4" s="43"/>
      <c r="AGV4" s="43"/>
      <c r="AGW4" s="43"/>
      <c r="AGX4" s="43"/>
      <c r="AGY4" s="43"/>
      <c r="AGZ4" s="43"/>
      <c r="AHA4" s="43"/>
      <c r="AHB4" s="43"/>
      <c r="AHC4" s="43"/>
      <c r="AHD4" s="43"/>
      <c r="AHE4" s="43"/>
      <c r="AHF4" s="43"/>
      <c r="AHG4" s="43"/>
      <c r="AHH4" s="43"/>
      <c r="AHI4" s="43"/>
      <c r="AHJ4" s="43"/>
      <c r="AHK4" s="43"/>
      <c r="AHL4" s="43"/>
      <c r="AHM4" s="43"/>
      <c r="AHN4" s="43"/>
      <c r="AHO4" s="43"/>
      <c r="AHP4" s="43"/>
      <c r="AHQ4" s="43"/>
      <c r="AHR4" s="43"/>
      <c r="AHS4" s="43"/>
    </row>
    <row r="5" spans="1:903" s="8" customFormat="1" ht="69.75" customHeight="1">
      <c r="A5" s="657"/>
      <c r="B5" s="643"/>
      <c r="C5" s="643"/>
      <c r="D5" s="643"/>
      <c r="E5" s="643"/>
      <c r="F5" s="643"/>
      <c r="G5" s="564" t="str">
        <f>'Tab 9 (21) i 10 (22)'!G6</f>
        <v xml:space="preserve">II kwartału 
2023 r. 
z 
I kwartałem 
2023 r. </v>
      </c>
      <c r="H5" s="607" t="str">
        <f>'Tab 9 (21) i 10 (22)'!H6</f>
        <v xml:space="preserve">II kwartału 
2023 r. 
z 
II kwartałem 
2022 r. </v>
      </c>
      <c r="I5" s="563" t="str">
        <f>'Tab 9 (21) i 10 (22)'!I6</f>
        <v xml:space="preserve">I półrocza 
2023 r. 
z 
I półroczem 
2022 r. </v>
      </c>
      <c r="J5" s="537"/>
      <c r="K5" s="538"/>
      <c r="L5" s="538"/>
      <c r="M5" s="766"/>
      <c r="N5" s="766"/>
      <c r="O5" s="116"/>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c r="OW5" s="43"/>
      <c r="OX5" s="43"/>
      <c r="OY5" s="43"/>
      <c r="OZ5" s="43"/>
      <c r="PA5" s="43"/>
      <c r="PB5" s="43"/>
      <c r="PC5" s="43"/>
      <c r="PD5" s="43"/>
      <c r="PE5" s="43"/>
      <c r="PF5" s="43"/>
      <c r="PG5" s="43"/>
      <c r="PH5" s="43"/>
      <c r="PI5" s="43"/>
      <c r="PJ5" s="43"/>
      <c r="PK5" s="43"/>
      <c r="PL5" s="43"/>
      <c r="PM5" s="43"/>
      <c r="PN5" s="43"/>
      <c r="PO5" s="43"/>
      <c r="PP5" s="43"/>
      <c r="PQ5" s="43"/>
      <c r="PR5" s="43"/>
      <c r="PS5" s="43"/>
      <c r="PT5" s="43"/>
      <c r="PU5" s="43"/>
      <c r="PV5" s="43"/>
      <c r="PW5" s="43"/>
      <c r="PX5" s="43"/>
      <c r="PY5" s="43"/>
      <c r="PZ5" s="43"/>
      <c r="QA5" s="43"/>
      <c r="QB5" s="43"/>
      <c r="QC5" s="43"/>
      <c r="QD5" s="43"/>
      <c r="QE5" s="43"/>
      <c r="QF5" s="43"/>
      <c r="QG5" s="43"/>
      <c r="QH5" s="43"/>
      <c r="QI5" s="43"/>
      <c r="QJ5" s="43"/>
      <c r="QK5" s="43"/>
      <c r="QL5" s="43"/>
      <c r="QM5" s="43"/>
      <c r="QN5" s="43"/>
      <c r="QO5" s="43"/>
      <c r="QP5" s="43"/>
      <c r="QQ5" s="43"/>
      <c r="QR5" s="43"/>
      <c r="QS5" s="43"/>
      <c r="QT5" s="43"/>
      <c r="QU5" s="43"/>
      <c r="QV5" s="43"/>
      <c r="QW5" s="43"/>
      <c r="QX5" s="43"/>
      <c r="QY5" s="43"/>
      <c r="QZ5" s="43"/>
      <c r="RA5" s="43"/>
      <c r="RB5" s="43"/>
      <c r="RC5" s="43"/>
      <c r="RD5" s="43"/>
      <c r="RE5" s="43"/>
      <c r="RF5" s="43"/>
      <c r="RG5" s="43"/>
      <c r="RH5" s="43"/>
      <c r="RI5" s="43"/>
      <c r="RJ5" s="43"/>
      <c r="RK5" s="43"/>
      <c r="RL5" s="43"/>
      <c r="RM5" s="43"/>
      <c r="RN5" s="43"/>
      <c r="RO5" s="43"/>
      <c r="RP5" s="43"/>
      <c r="RQ5" s="43"/>
      <c r="RR5" s="43"/>
      <c r="RS5" s="43"/>
      <c r="RT5" s="43"/>
      <c r="RU5" s="43"/>
      <c r="RV5" s="43"/>
      <c r="RW5" s="43"/>
      <c r="RX5" s="43"/>
      <c r="RY5" s="43"/>
      <c r="RZ5" s="43"/>
      <c r="SA5" s="43"/>
      <c r="SB5" s="43"/>
      <c r="SC5" s="43"/>
      <c r="SD5" s="43"/>
      <c r="SE5" s="43"/>
      <c r="SF5" s="43"/>
      <c r="SG5" s="43"/>
      <c r="SH5" s="43"/>
      <c r="SI5" s="43"/>
      <c r="SJ5" s="43"/>
      <c r="SK5" s="43"/>
      <c r="SL5" s="43"/>
      <c r="SM5" s="43"/>
      <c r="SN5" s="43"/>
      <c r="SO5" s="43"/>
      <c r="SP5" s="43"/>
      <c r="SQ5" s="43"/>
      <c r="SR5" s="43"/>
      <c r="SS5" s="43"/>
      <c r="ST5" s="43"/>
      <c r="SU5" s="43"/>
      <c r="SV5" s="43"/>
      <c r="SW5" s="43"/>
      <c r="SX5" s="43"/>
      <c r="SY5" s="43"/>
      <c r="SZ5" s="43"/>
      <c r="TA5" s="43"/>
      <c r="TB5" s="43"/>
      <c r="TC5" s="43"/>
      <c r="TD5" s="43"/>
      <c r="TE5" s="43"/>
      <c r="TF5" s="43"/>
      <c r="TG5" s="43"/>
      <c r="TH5" s="43"/>
      <c r="TI5" s="43"/>
      <c r="TJ5" s="43"/>
      <c r="TK5" s="43"/>
      <c r="TL5" s="43"/>
      <c r="TM5" s="43"/>
      <c r="TN5" s="43"/>
      <c r="TO5" s="43"/>
      <c r="TP5" s="43"/>
      <c r="TQ5" s="43"/>
      <c r="TR5" s="43"/>
      <c r="TS5" s="43"/>
      <c r="TT5" s="43"/>
      <c r="TU5" s="43"/>
      <c r="TV5" s="43"/>
      <c r="TW5" s="43"/>
      <c r="TX5" s="43"/>
      <c r="TY5" s="43"/>
      <c r="TZ5" s="43"/>
      <c r="UA5" s="43"/>
      <c r="UB5" s="43"/>
      <c r="UC5" s="43"/>
      <c r="UD5" s="43"/>
      <c r="UE5" s="43"/>
      <c r="UF5" s="43"/>
      <c r="UG5" s="43"/>
      <c r="UH5" s="43"/>
      <c r="UI5" s="43"/>
      <c r="UJ5" s="43"/>
      <c r="UK5" s="43"/>
      <c r="UL5" s="43"/>
      <c r="UM5" s="43"/>
      <c r="UN5" s="43"/>
      <c r="UO5" s="43"/>
      <c r="UP5" s="43"/>
      <c r="UQ5" s="43"/>
      <c r="UR5" s="43"/>
      <c r="US5" s="43"/>
      <c r="UT5" s="43"/>
      <c r="UU5" s="43"/>
      <c r="UV5" s="43"/>
      <c r="UW5" s="43"/>
      <c r="UX5" s="43"/>
      <c r="UY5" s="43"/>
      <c r="UZ5" s="43"/>
      <c r="VA5" s="43"/>
      <c r="VB5" s="43"/>
      <c r="VC5" s="43"/>
      <c r="VD5" s="43"/>
      <c r="VE5" s="43"/>
      <c r="VF5" s="43"/>
      <c r="VG5" s="43"/>
      <c r="VH5" s="43"/>
      <c r="VI5" s="43"/>
      <c r="VJ5" s="43"/>
      <c r="VK5" s="43"/>
      <c r="VL5" s="43"/>
      <c r="VM5" s="43"/>
      <c r="VN5" s="43"/>
      <c r="VO5" s="43"/>
      <c r="VP5" s="43"/>
      <c r="VQ5" s="43"/>
      <c r="VR5" s="43"/>
      <c r="VS5" s="43"/>
      <c r="VT5" s="43"/>
      <c r="VU5" s="43"/>
      <c r="VV5" s="43"/>
      <c r="VW5" s="43"/>
      <c r="VX5" s="43"/>
      <c r="VY5" s="43"/>
      <c r="VZ5" s="43"/>
      <c r="WA5" s="43"/>
      <c r="WB5" s="43"/>
      <c r="WC5" s="43"/>
      <c r="WD5" s="43"/>
      <c r="WE5" s="43"/>
      <c r="WF5" s="43"/>
      <c r="WG5" s="43"/>
      <c r="WH5" s="43"/>
      <c r="WI5" s="43"/>
      <c r="WJ5" s="43"/>
      <c r="WK5" s="43"/>
      <c r="WL5" s="43"/>
      <c r="WM5" s="43"/>
      <c r="WN5" s="43"/>
      <c r="WO5" s="43"/>
      <c r="WP5" s="43"/>
      <c r="WQ5" s="43"/>
      <c r="WR5" s="43"/>
      <c r="WS5" s="43"/>
      <c r="WT5" s="43"/>
      <c r="WU5" s="43"/>
      <c r="WV5" s="43"/>
      <c r="WW5" s="43"/>
      <c r="WX5" s="43"/>
      <c r="WY5" s="43"/>
      <c r="WZ5" s="43"/>
      <c r="XA5" s="43"/>
      <c r="XB5" s="43"/>
      <c r="XC5" s="43"/>
      <c r="XD5" s="43"/>
      <c r="XE5" s="43"/>
      <c r="XF5" s="43"/>
      <c r="XG5" s="43"/>
      <c r="XH5" s="43"/>
      <c r="XI5" s="43"/>
      <c r="XJ5" s="43"/>
      <c r="XK5" s="43"/>
      <c r="XL5" s="43"/>
      <c r="XM5" s="43"/>
      <c r="XN5" s="43"/>
      <c r="XO5" s="43"/>
      <c r="XP5" s="43"/>
      <c r="XQ5" s="43"/>
      <c r="XR5" s="43"/>
      <c r="XS5" s="43"/>
      <c r="XT5" s="43"/>
      <c r="XU5" s="43"/>
      <c r="XV5" s="43"/>
      <c r="XW5" s="43"/>
      <c r="XX5" s="43"/>
      <c r="XY5" s="43"/>
      <c r="XZ5" s="43"/>
      <c r="YA5" s="43"/>
      <c r="YB5" s="43"/>
      <c r="YC5" s="43"/>
      <c r="YD5" s="43"/>
      <c r="YE5" s="43"/>
      <c r="YF5" s="43"/>
      <c r="YG5" s="43"/>
      <c r="YH5" s="43"/>
      <c r="YI5" s="43"/>
      <c r="YJ5" s="43"/>
      <c r="YK5" s="43"/>
      <c r="YL5" s="43"/>
      <c r="YM5" s="43"/>
      <c r="YN5" s="43"/>
      <c r="YO5" s="43"/>
      <c r="YP5" s="43"/>
      <c r="YQ5" s="43"/>
      <c r="YR5" s="43"/>
      <c r="YS5" s="43"/>
      <c r="YT5" s="43"/>
      <c r="YU5" s="43"/>
      <c r="YV5" s="43"/>
      <c r="YW5" s="43"/>
      <c r="YX5" s="43"/>
      <c r="YY5" s="43"/>
      <c r="YZ5" s="43"/>
      <c r="ZA5" s="43"/>
      <c r="ZB5" s="43"/>
      <c r="ZC5" s="43"/>
      <c r="ZD5" s="43"/>
      <c r="ZE5" s="43"/>
      <c r="ZF5" s="43"/>
      <c r="ZG5" s="43"/>
      <c r="ZH5" s="43"/>
      <c r="ZI5" s="43"/>
      <c r="ZJ5" s="43"/>
      <c r="ZK5" s="43"/>
      <c r="ZL5" s="43"/>
      <c r="ZM5" s="43"/>
      <c r="ZN5" s="43"/>
      <c r="ZO5" s="43"/>
      <c r="ZP5" s="43"/>
      <c r="ZQ5" s="43"/>
      <c r="ZR5" s="43"/>
      <c r="ZS5" s="43"/>
      <c r="ZT5" s="43"/>
      <c r="ZU5" s="43"/>
      <c r="ZV5" s="43"/>
      <c r="ZW5" s="43"/>
      <c r="ZX5" s="43"/>
      <c r="ZY5" s="43"/>
      <c r="ZZ5" s="43"/>
      <c r="AAA5" s="43"/>
      <c r="AAB5" s="43"/>
      <c r="AAC5" s="43"/>
      <c r="AAD5" s="43"/>
      <c r="AAE5" s="43"/>
      <c r="AAF5" s="43"/>
      <c r="AAG5" s="43"/>
      <c r="AAH5" s="43"/>
      <c r="AAI5" s="43"/>
      <c r="AAJ5" s="43"/>
      <c r="AAK5" s="43"/>
      <c r="AAL5" s="43"/>
      <c r="AAM5" s="43"/>
      <c r="AAN5" s="43"/>
      <c r="AAO5" s="43"/>
      <c r="AAP5" s="43"/>
      <c r="AAQ5" s="43"/>
      <c r="AAR5" s="43"/>
      <c r="AAS5" s="43"/>
      <c r="AAT5" s="43"/>
      <c r="AAU5" s="43"/>
      <c r="AAV5" s="43"/>
      <c r="AAW5" s="43"/>
      <c r="AAX5" s="43"/>
      <c r="AAY5" s="43"/>
      <c r="AAZ5" s="43"/>
      <c r="ABA5" s="43"/>
      <c r="ABB5" s="43"/>
      <c r="ABC5" s="43"/>
      <c r="ABD5" s="43"/>
      <c r="ABE5" s="43"/>
      <c r="ABF5" s="43"/>
      <c r="ABG5" s="43"/>
      <c r="ABH5" s="43"/>
      <c r="ABI5" s="43"/>
      <c r="ABJ5" s="43"/>
      <c r="ABK5" s="43"/>
      <c r="ABL5" s="43"/>
      <c r="ABM5" s="43"/>
      <c r="ABN5" s="43"/>
      <c r="ABO5" s="43"/>
      <c r="ABP5" s="43"/>
      <c r="ABQ5" s="43"/>
      <c r="ABR5" s="43"/>
      <c r="ABS5" s="43"/>
      <c r="ABT5" s="43"/>
      <c r="ABU5" s="43"/>
      <c r="ABV5" s="43"/>
      <c r="ABW5" s="43"/>
      <c r="ABX5" s="43"/>
      <c r="ABY5" s="43"/>
      <c r="ABZ5" s="43"/>
      <c r="ACA5" s="43"/>
      <c r="ACB5" s="43"/>
      <c r="ACC5" s="43"/>
      <c r="ACD5" s="43"/>
      <c r="ACE5" s="43"/>
      <c r="ACF5" s="43"/>
      <c r="ACG5" s="43"/>
      <c r="ACH5" s="43"/>
      <c r="ACI5" s="43"/>
      <c r="ACJ5" s="43"/>
      <c r="ACK5" s="43"/>
      <c r="ACL5" s="43"/>
      <c r="ACM5" s="43"/>
      <c r="ACN5" s="43"/>
      <c r="ACO5" s="43"/>
      <c r="ACP5" s="43"/>
      <c r="ACQ5" s="43"/>
      <c r="ACR5" s="43"/>
      <c r="ACS5" s="43"/>
      <c r="ACT5" s="43"/>
      <c r="ACU5" s="43"/>
      <c r="ACV5" s="43"/>
      <c r="ACW5" s="43"/>
      <c r="ACX5" s="43"/>
      <c r="ACY5" s="43"/>
      <c r="ACZ5" s="43"/>
      <c r="ADA5" s="43"/>
      <c r="ADB5" s="43"/>
      <c r="ADC5" s="43"/>
      <c r="ADD5" s="43"/>
      <c r="ADE5" s="43"/>
      <c r="ADF5" s="43"/>
      <c r="ADG5" s="43"/>
      <c r="ADH5" s="43"/>
      <c r="ADI5" s="43"/>
      <c r="ADJ5" s="43"/>
      <c r="ADK5" s="43"/>
      <c r="ADL5" s="43"/>
      <c r="ADM5" s="43"/>
      <c r="ADN5" s="43"/>
      <c r="ADO5" s="43"/>
      <c r="ADP5" s="43"/>
      <c r="ADQ5" s="43"/>
      <c r="ADR5" s="43"/>
      <c r="ADS5" s="43"/>
      <c r="ADT5" s="43"/>
      <c r="ADU5" s="43"/>
      <c r="ADV5" s="43"/>
      <c r="ADW5" s="43"/>
      <c r="ADX5" s="43"/>
      <c r="ADY5" s="43"/>
      <c r="ADZ5" s="43"/>
      <c r="AEA5" s="43"/>
      <c r="AEB5" s="43"/>
      <c r="AEC5" s="43"/>
      <c r="AED5" s="43"/>
      <c r="AEE5" s="43"/>
      <c r="AEF5" s="43"/>
      <c r="AEG5" s="43"/>
      <c r="AEH5" s="43"/>
      <c r="AEI5" s="43"/>
      <c r="AEJ5" s="43"/>
      <c r="AEK5" s="43"/>
      <c r="AEL5" s="43"/>
      <c r="AEM5" s="43"/>
      <c r="AEN5" s="43"/>
      <c r="AEO5" s="43"/>
      <c r="AEP5" s="43"/>
      <c r="AEQ5" s="43"/>
      <c r="AER5" s="43"/>
      <c r="AES5" s="43"/>
      <c r="AET5" s="43"/>
      <c r="AEU5" s="43"/>
      <c r="AEV5" s="43"/>
      <c r="AEW5" s="43"/>
      <c r="AEX5" s="43"/>
      <c r="AEY5" s="43"/>
      <c r="AEZ5" s="43"/>
      <c r="AFA5" s="43"/>
      <c r="AFB5" s="43"/>
      <c r="AFC5" s="43"/>
      <c r="AFD5" s="43"/>
      <c r="AFE5" s="43"/>
      <c r="AFF5" s="43"/>
      <c r="AFG5" s="43"/>
      <c r="AFH5" s="43"/>
      <c r="AFI5" s="43"/>
      <c r="AFJ5" s="43"/>
      <c r="AFK5" s="43"/>
      <c r="AFL5" s="43"/>
      <c r="AFM5" s="43"/>
      <c r="AFN5" s="43"/>
      <c r="AFO5" s="43"/>
      <c r="AFP5" s="43"/>
      <c r="AFQ5" s="43"/>
      <c r="AFR5" s="43"/>
      <c r="AFS5" s="43"/>
      <c r="AFT5" s="43"/>
      <c r="AFU5" s="43"/>
      <c r="AFV5" s="43"/>
      <c r="AFW5" s="43"/>
      <c r="AFX5" s="43"/>
      <c r="AFY5" s="43"/>
      <c r="AFZ5" s="43"/>
      <c r="AGA5" s="43"/>
      <c r="AGB5" s="43"/>
      <c r="AGC5" s="43"/>
      <c r="AGD5" s="43"/>
      <c r="AGE5" s="43"/>
      <c r="AGF5" s="43"/>
      <c r="AGG5" s="43"/>
      <c r="AGH5" s="43"/>
      <c r="AGI5" s="43"/>
      <c r="AGJ5" s="43"/>
      <c r="AGK5" s="43"/>
      <c r="AGL5" s="43"/>
      <c r="AGM5" s="43"/>
      <c r="AGN5" s="43"/>
      <c r="AGO5" s="43"/>
      <c r="AGP5" s="43"/>
      <c r="AGQ5" s="43"/>
      <c r="AGR5" s="43"/>
      <c r="AGS5" s="43"/>
      <c r="AGT5" s="43"/>
      <c r="AGU5" s="43"/>
      <c r="AGV5" s="43"/>
      <c r="AGW5" s="43"/>
      <c r="AGX5" s="43"/>
      <c r="AGY5" s="43"/>
      <c r="AGZ5" s="43"/>
      <c r="AHA5" s="43"/>
      <c r="AHB5" s="43"/>
      <c r="AHC5" s="43"/>
      <c r="AHD5" s="43"/>
      <c r="AHE5" s="43"/>
      <c r="AHF5" s="43"/>
      <c r="AHG5" s="43"/>
      <c r="AHH5" s="43"/>
      <c r="AHI5" s="43"/>
      <c r="AHJ5" s="43"/>
      <c r="AHK5" s="43"/>
      <c r="AHL5" s="43"/>
      <c r="AHM5" s="43"/>
      <c r="AHN5" s="43"/>
      <c r="AHO5" s="43"/>
      <c r="AHP5" s="43"/>
      <c r="AHQ5" s="43"/>
      <c r="AHR5" s="43"/>
      <c r="AHS5" s="43"/>
    </row>
    <row r="6" spans="1:903" s="28" customFormat="1" ht="18" customHeight="1">
      <c r="A6" s="706" t="s">
        <v>475</v>
      </c>
      <c r="B6" s="707"/>
      <c r="C6" s="707"/>
      <c r="D6" s="707"/>
      <c r="E6" s="707"/>
      <c r="F6" s="707"/>
      <c r="G6" s="707"/>
      <c r="H6" s="707"/>
      <c r="I6" s="708"/>
      <c r="J6" s="516"/>
      <c r="K6" s="539"/>
      <c r="L6" s="539"/>
      <c r="M6" s="321"/>
      <c r="N6" s="321"/>
      <c r="O6" s="321"/>
    </row>
    <row r="7" spans="1:903" ht="18" customHeight="1">
      <c r="A7" s="331" t="s">
        <v>75</v>
      </c>
      <c r="B7" s="332">
        <f t="shared" ref="B7:D8" si="0">B11+B15+B19</f>
        <v>12186</v>
      </c>
      <c r="C7" s="332">
        <f t="shared" si="0"/>
        <v>29473</v>
      </c>
      <c r="D7" s="332">
        <f t="shared" si="0"/>
        <v>12356</v>
      </c>
      <c r="E7" s="332">
        <f t="shared" ref="E7:F7" si="1">E11+E15+E19</f>
        <v>10441</v>
      </c>
      <c r="F7" s="332">
        <f t="shared" si="1"/>
        <v>22797</v>
      </c>
      <c r="G7" s="128">
        <f>E7/D7-1</f>
        <v>-0.15498543217869865</v>
      </c>
      <c r="H7" s="297">
        <f>E7/B7-1</f>
        <v>-0.14319711143935665</v>
      </c>
      <c r="I7" s="297">
        <f>F7/C7-1</f>
        <v>-0.22651240118074167</v>
      </c>
      <c r="J7" s="540"/>
      <c r="K7" s="541"/>
      <c r="L7" s="541"/>
      <c r="M7" s="322"/>
      <c r="N7" s="322"/>
      <c r="O7" s="329"/>
      <c r="P7" s="44"/>
      <c r="AHK7" s="28"/>
      <c r="AHL7" s="28"/>
      <c r="AHM7" s="28"/>
      <c r="AHN7" s="28"/>
      <c r="AHO7" s="28"/>
      <c r="AHP7" s="28"/>
      <c r="AHQ7" s="28"/>
      <c r="AHR7" s="28"/>
      <c r="AHS7" s="28"/>
    </row>
    <row r="8" spans="1:903" ht="18" customHeight="1">
      <c r="A8" s="331" t="s">
        <v>76</v>
      </c>
      <c r="B8" s="333">
        <f t="shared" si="0"/>
        <v>48732138.870000005</v>
      </c>
      <c r="C8" s="333">
        <f t="shared" si="0"/>
        <v>117868135.5</v>
      </c>
      <c r="D8" s="333">
        <f t="shared" si="0"/>
        <v>49421163.089999996</v>
      </c>
      <c r="E8" s="333">
        <f t="shared" ref="E8:F8" si="2">E12+E16+E20</f>
        <v>41762501</v>
      </c>
      <c r="F8" s="333">
        <f t="shared" si="2"/>
        <v>91183664.090000004</v>
      </c>
      <c r="G8" s="128">
        <f t="shared" ref="G8:G9" si="3">E8/D8-1</f>
        <v>-0.15496725716578019</v>
      </c>
      <c r="H8" s="297">
        <f t="shared" ref="H8:H9" si="4">E8/B8-1</f>
        <v>-0.14301933039697923</v>
      </c>
      <c r="I8" s="297">
        <f t="shared" ref="I8:I9" si="5">F8/C8-1</f>
        <v>-0.2263925809702827</v>
      </c>
      <c r="J8" s="540"/>
      <c r="K8" s="541"/>
      <c r="L8" s="541"/>
      <c r="M8" s="323"/>
      <c r="N8" s="323"/>
      <c r="O8" s="329"/>
      <c r="P8" s="45"/>
      <c r="AHK8" s="28"/>
      <c r="AHL8" s="28"/>
      <c r="AHM8" s="28"/>
      <c r="AHN8" s="28"/>
      <c r="AHO8" s="28"/>
      <c r="AHP8" s="28"/>
      <c r="AHQ8" s="28"/>
      <c r="AHR8" s="28"/>
      <c r="AHS8" s="28"/>
    </row>
    <row r="9" spans="1:903" ht="18" customHeight="1">
      <c r="A9" s="331" t="s">
        <v>77</v>
      </c>
      <c r="B9" s="333">
        <f>ROUND(B8/B7,2)</f>
        <v>3999.03</v>
      </c>
      <c r="C9" s="334">
        <f t="shared" ref="C9:D9" si="6">ROUND(C8/C7,2)</f>
        <v>3999.19</v>
      </c>
      <c r="D9" s="334">
        <f t="shared" si="6"/>
        <v>3999.77</v>
      </c>
      <c r="E9" s="334">
        <f t="shared" ref="E9:F9" si="7">ROUND(E8/E7,2)</f>
        <v>3999.86</v>
      </c>
      <c r="F9" s="334">
        <f t="shared" si="7"/>
        <v>3999.81</v>
      </c>
      <c r="G9" s="617">
        <f t="shared" si="3"/>
        <v>2.2501293824417345E-5</v>
      </c>
      <c r="H9" s="581">
        <f t="shared" si="4"/>
        <v>2.075503309553195E-4</v>
      </c>
      <c r="I9" s="581">
        <f t="shared" si="5"/>
        <v>1.5503139385719678E-4</v>
      </c>
      <c r="J9" s="542"/>
      <c r="K9" s="543"/>
      <c r="L9" s="544"/>
      <c r="M9" s="324"/>
      <c r="N9" s="324"/>
      <c r="O9" s="330"/>
      <c r="AHK9" s="28"/>
      <c r="AHL9" s="28"/>
      <c r="AHM9" s="28"/>
      <c r="AHN9" s="28"/>
      <c r="AHO9" s="28"/>
      <c r="AHP9" s="28"/>
      <c r="AHQ9" s="28"/>
      <c r="AHR9" s="28"/>
      <c r="AHS9" s="28"/>
    </row>
    <row r="10" spans="1:903" ht="18" customHeight="1">
      <c r="A10" s="706" t="s">
        <v>665</v>
      </c>
      <c r="B10" s="707"/>
      <c r="C10" s="707"/>
      <c r="D10" s="707"/>
      <c r="E10" s="707"/>
      <c r="F10" s="707"/>
      <c r="G10" s="707"/>
      <c r="H10" s="707"/>
      <c r="I10" s="708"/>
      <c r="J10" s="516"/>
      <c r="K10" s="539"/>
      <c r="L10" s="539"/>
      <c r="M10" s="321"/>
      <c r="N10" s="321"/>
      <c r="O10" s="321"/>
      <c r="AHK10" s="28"/>
      <c r="AHL10" s="28"/>
      <c r="AHM10" s="28"/>
      <c r="AHN10" s="28"/>
      <c r="AHO10" s="28"/>
      <c r="AHP10" s="28"/>
      <c r="AHQ10" s="28"/>
      <c r="AHR10" s="28"/>
      <c r="AHS10" s="28"/>
    </row>
    <row r="11" spans="1:903" ht="18" customHeight="1">
      <c r="A11" s="331" t="s">
        <v>75</v>
      </c>
      <c r="B11" s="335">
        <v>10775</v>
      </c>
      <c r="C11" s="336">
        <v>26406</v>
      </c>
      <c r="D11" s="336">
        <v>10984</v>
      </c>
      <c r="E11" s="336">
        <v>9253</v>
      </c>
      <c r="F11" s="336">
        <v>20237</v>
      </c>
      <c r="G11" s="128">
        <f t="shared" ref="G11:G13" si="8">E11/D11-1</f>
        <v>-0.1575928623452294</v>
      </c>
      <c r="H11" s="297">
        <f t="shared" ref="H11:H13" si="9">E11/B11-1</f>
        <v>-0.14125290023201853</v>
      </c>
      <c r="I11" s="297">
        <f t="shared" ref="I11:I13" si="10">F11/C11-1</f>
        <v>-0.2336211467090813</v>
      </c>
      <c r="J11" s="540"/>
      <c r="K11" s="541"/>
      <c r="L11" s="541"/>
      <c r="M11" s="322"/>
      <c r="N11" s="322"/>
      <c r="O11" s="329"/>
      <c r="AHK11" s="28"/>
      <c r="AHL11" s="28"/>
      <c r="AHM11" s="28"/>
      <c r="AHN11" s="28"/>
      <c r="AHO11" s="28"/>
      <c r="AHP11" s="28"/>
      <c r="AHQ11" s="28"/>
      <c r="AHR11" s="28"/>
      <c r="AHS11" s="28"/>
    </row>
    <row r="12" spans="1:903" ht="18" customHeight="1">
      <c r="A12" s="331" t="s">
        <v>76</v>
      </c>
      <c r="B12" s="337">
        <v>43088138.870000005</v>
      </c>
      <c r="C12" s="338">
        <v>105600139.5</v>
      </c>
      <c r="D12" s="338">
        <v>43933163.089999996</v>
      </c>
      <c r="E12" s="338">
        <v>37010501</v>
      </c>
      <c r="F12" s="338">
        <v>80943664.090000004</v>
      </c>
      <c r="G12" s="128">
        <f t="shared" si="8"/>
        <v>-0.15757258533419194</v>
      </c>
      <c r="H12" s="297">
        <f t="shared" si="9"/>
        <v>-0.14105129693200891</v>
      </c>
      <c r="I12" s="297">
        <f t="shared" si="10"/>
        <v>-0.23348904202915377</v>
      </c>
      <c r="J12" s="540"/>
      <c r="K12" s="541"/>
      <c r="L12" s="541"/>
      <c r="M12" s="323"/>
      <c r="N12" s="323"/>
      <c r="O12" s="329"/>
      <c r="AHK12" s="28"/>
      <c r="AHL12" s="28"/>
      <c r="AHM12" s="28"/>
      <c r="AHN12" s="28"/>
      <c r="AHO12" s="28"/>
      <c r="AHP12" s="28"/>
      <c r="AHQ12" s="28"/>
      <c r="AHR12" s="28"/>
      <c r="AHS12" s="28"/>
    </row>
    <row r="13" spans="1:903" ht="18" customHeight="1">
      <c r="A13" s="331" t="s">
        <v>77</v>
      </c>
      <c r="B13" s="339">
        <f>ROUND(B12/B11,2)</f>
        <v>3998.9</v>
      </c>
      <c r="C13" s="338">
        <f t="shared" ref="C13:D13" si="11">ROUND(C12/C11,2)</f>
        <v>3999.1</v>
      </c>
      <c r="D13" s="338">
        <f t="shared" si="11"/>
        <v>3999.74</v>
      </c>
      <c r="E13" s="338">
        <f t="shared" ref="E13:F13" si="12">ROUND(E12/E11,2)</f>
        <v>3999.84</v>
      </c>
      <c r="F13" s="338">
        <f t="shared" si="12"/>
        <v>3999.79</v>
      </c>
      <c r="G13" s="617">
        <f t="shared" si="8"/>
        <v>2.5001625105769421E-5</v>
      </c>
      <c r="H13" s="581">
        <f t="shared" si="9"/>
        <v>2.3506464277667227E-4</v>
      </c>
      <c r="I13" s="581">
        <f t="shared" si="10"/>
        <v>1.7253882123480224E-4</v>
      </c>
      <c r="J13" s="542"/>
      <c r="K13" s="543"/>
      <c r="L13" s="544"/>
      <c r="M13" s="324"/>
      <c r="N13" s="324"/>
      <c r="O13" s="330"/>
      <c r="AHK13" s="28"/>
      <c r="AHL13" s="28"/>
      <c r="AHM13" s="28"/>
      <c r="AHN13" s="28"/>
      <c r="AHO13" s="28"/>
      <c r="AHP13" s="28"/>
      <c r="AHQ13" s="28"/>
      <c r="AHR13" s="28"/>
      <c r="AHS13" s="28"/>
    </row>
    <row r="14" spans="1:903" ht="18" customHeight="1">
      <c r="A14" s="706" t="s">
        <v>79</v>
      </c>
      <c r="B14" s="707"/>
      <c r="C14" s="707"/>
      <c r="D14" s="707"/>
      <c r="E14" s="707"/>
      <c r="F14" s="707"/>
      <c r="G14" s="707"/>
      <c r="H14" s="707"/>
      <c r="I14" s="708"/>
      <c r="J14" s="516"/>
      <c r="K14" s="539"/>
      <c r="L14" s="539"/>
      <c r="M14" s="321"/>
      <c r="N14" s="321"/>
      <c r="O14" s="321"/>
      <c r="AHK14" s="28"/>
      <c r="AHL14" s="28"/>
      <c r="AHM14" s="28"/>
      <c r="AHN14" s="28"/>
      <c r="AHO14" s="28"/>
      <c r="AHP14" s="28"/>
      <c r="AHQ14" s="28"/>
      <c r="AHR14" s="28"/>
      <c r="AHS14" s="28"/>
    </row>
    <row r="15" spans="1:903" ht="18" customHeight="1">
      <c r="A15" s="331" t="s">
        <v>75</v>
      </c>
      <c r="B15" s="335">
        <v>915</v>
      </c>
      <c r="C15" s="336">
        <v>2037</v>
      </c>
      <c r="D15" s="336">
        <v>881</v>
      </c>
      <c r="E15" s="336">
        <v>769</v>
      </c>
      <c r="F15" s="336">
        <v>1650</v>
      </c>
      <c r="G15" s="128">
        <f t="shared" ref="G15:G17" si="13">E15/D15-1</f>
        <v>-0.12712826333711691</v>
      </c>
      <c r="H15" s="297">
        <f t="shared" ref="H15:H17" si="14">E15/B15-1</f>
        <v>-0.15956284153005462</v>
      </c>
      <c r="I15" s="297">
        <f t="shared" ref="I15:I17" si="15">F15/C15-1</f>
        <v>-0.18998527245949925</v>
      </c>
      <c r="J15" s="540"/>
      <c r="K15" s="541"/>
      <c r="L15" s="541"/>
      <c r="M15" s="325"/>
      <c r="N15" s="578"/>
      <c r="O15" s="329"/>
      <c r="P15" s="46"/>
      <c r="AHK15" s="28"/>
      <c r="AHL15" s="28"/>
      <c r="AHM15" s="28"/>
      <c r="AHN15" s="28"/>
      <c r="AHO15" s="28"/>
      <c r="AHP15" s="28"/>
      <c r="AHQ15" s="28"/>
      <c r="AHR15" s="28"/>
      <c r="AHS15" s="28"/>
    </row>
    <row r="16" spans="1:903" ht="18" customHeight="1">
      <c r="A16" s="331" t="s">
        <v>76</v>
      </c>
      <c r="B16" s="337">
        <v>3660000</v>
      </c>
      <c r="C16" s="338">
        <v>8147996</v>
      </c>
      <c r="D16" s="338">
        <v>3524000</v>
      </c>
      <c r="E16" s="338">
        <v>3076000</v>
      </c>
      <c r="F16" s="338">
        <v>6600000</v>
      </c>
      <c r="G16" s="128">
        <f t="shared" si="13"/>
        <v>-0.12712826333711691</v>
      </c>
      <c r="H16" s="297">
        <f t="shared" si="14"/>
        <v>-0.15956284153005462</v>
      </c>
      <c r="I16" s="297">
        <f t="shared" si="15"/>
        <v>-0.18998487480848048</v>
      </c>
      <c r="J16" s="540"/>
      <c r="K16" s="541"/>
      <c r="L16" s="541"/>
      <c r="M16" s="326"/>
      <c r="N16" s="323"/>
      <c r="O16" s="329"/>
      <c r="AHK16" s="28"/>
      <c r="AHL16" s="28"/>
      <c r="AHM16" s="28"/>
      <c r="AHN16" s="28"/>
      <c r="AHO16" s="28"/>
      <c r="AHP16" s="28"/>
      <c r="AHQ16" s="28"/>
      <c r="AHR16" s="28"/>
      <c r="AHS16" s="28"/>
    </row>
    <row r="17" spans="1:903" ht="18" customHeight="1">
      <c r="A17" s="331" t="s">
        <v>77</v>
      </c>
      <c r="B17" s="339">
        <f>ROUND(B16/B15,2)</f>
        <v>4000</v>
      </c>
      <c r="C17" s="338">
        <f t="shared" ref="C17:D17" si="16">ROUND(C16/C15,2)</f>
        <v>4000</v>
      </c>
      <c r="D17" s="338">
        <f t="shared" si="16"/>
        <v>4000</v>
      </c>
      <c r="E17" s="338">
        <f t="shared" ref="E17:F17" si="17">ROUND(E16/E15,2)</f>
        <v>4000</v>
      </c>
      <c r="F17" s="338">
        <f t="shared" si="17"/>
        <v>4000</v>
      </c>
      <c r="G17" s="128">
        <f t="shared" si="13"/>
        <v>0</v>
      </c>
      <c r="H17" s="297">
        <f t="shared" si="14"/>
        <v>0</v>
      </c>
      <c r="I17" s="297">
        <f t="shared" si="15"/>
        <v>0</v>
      </c>
      <c r="J17" s="545"/>
      <c r="K17" s="544"/>
      <c r="L17" s="543"/>
      <c r="M17" s="326"/>
      <c r="N17" s="324"/>
      <c r="O17" s="330"/>
      <c r="AHK17" s="28"/>
      <c r="AHL17" s="28"/>
      <c r="AHM17" s="28"/>
      <c r="AHN17" s="28"/>
      <c r="AHO17" s="28"/>
      <c r="AHP17" s="28"/>
      <c r="AHQ17" s="28"/>
      <c r="AHR17" s="28"/>
      <c r="AHS17" s="28"/>
    </row>
    <row r="18" spans="1:903" ht="18" customHeight="1">
      <c r="A18" s="706" t="s">
        <v>664</v>
      </c>
      <c r="B18" s="707"/>
      <c r="C18" s="707"/>
      <c r="D18" s="707"/>
      <c r="E18" s="707"/>
      <c r="F18" s="707"/>
      <c r="G18" s="707"/>
      <c r="H18" s="707"/>
      <c r="I18" s="708"/>
      <c r="J18" s="516"/>
      <c r="K18" s="539"/>
      <c r="L18" s="539"/>
      <c r="M18" s="321"/>
      <c r="N18" s="321"/>
      <c r="O18" s="321"/>
      <c r="AHK18" s="28"/>
      <c r="AHL18" s="28"/>
      <c r="AHM18" s="28"/>
      <c r="AHN18" s="28"/>
      <c r="AHO18" s="28"/>
      <c r="AHP18" s="28"/>
      <c r="AHQ18" s="28"/>
      <c r="AHR18" s="28"/>
      <c r="AHS18" s="28"/>
    </row>
    <row r="19" spans="1:903" ht="18" customHeight="1">
      <c r="A19" s="331" t="s">
        <v>75</v>
      </c>
      <c r="B19" s="335">
        <v>496</v>
      </c>
      <c r="C19" s="336">
        <v>1030</v>
      </c>
      <c r="D19" s="336">
        <v>491</v>
      </c>
      <c r="E19" s="336">
        <v>419</v>
      </c>
      <c r="F19" s="336">
        <v>910</v>
      </c>
      <c r="G19" s="125">
        <f t="shared" ref="G19:G21" si="18">E19/D19-1</f>
        <v>-0.14663951120162932</v>
      </c>
      <c r="H19" s="534">
        <f t="shared" ref="H19:H21" si="19">E19/B19-1</f>
        <v>-0.155241935483871</v>
      </c>
      <c r="I19" s="534">
        <f t="shared" ref="I19:I21" si="20">F19/C19-1</f>
        <v>-0.11650485436893199</v>
      </c>
      <c r="J19" s="540"/>
      <c r="K19" s="541"/>
      <c r="L19" s="541"/>
      <c r="M19" s="325"/>
      <c r="N19" s="325"/>
      <c r="O19" s="329"/>
      <c r="AHK19" s="28"/>
      <c r="AHL19" s="28"/>
      <c r="AHM19" s="28"/>
      <c r="AHN19" s="28"/>
      <c r="AHO19" s="28"/>
      <c r="AHP19" s="28"/>
      <c r="AHQ19" s="28"/>
      <c r="AHR19" s="28"/>
      <c r="AHS19" s="28"/>
    </row>
    <row r="20" spans="1:903" ht="18" customHeight="1">
      <c r="A20" s="331" t="s">
        <v>76</v>
      </c>
      <c r="B20" s="337">
        <v>1984000</v>
      </c>
      <c r="C20" s="338">
        <v>4120000</v>
      </c>
      <c r="D20" s="338">
        <v>1964000</v>
      </c>
      <c r="E20" s="338">
        <v>1676000</v>
      </c>
      <c r="F20" s="338">
        <v>3640000</v>
      </c>
      <c r="G20" s="128">
        <f t="shared" si="18"/>
        <v>-0.14663951120162932</v>
      </c>
      <c r="H20" s="297">
        <f t="shared" si="19"/>
        <v>-0.155241935483871</v>
      </c>
      <c r="I20" s="297">
        <f t="shared" si="20"/>
        <v>-0.11650485436893199</v>
      </c>
      <c r="J20" s="540"/>
      <c r="K20" s="541"/>
      <c r="L20" s="541"/>
      <c r="M20" s="326"/>
      <c r="N20" s="326"/>
      <c r="O20" s="329"/>
      <c r="AHK20" s="28"/>
      <c r="AHL20" s="28"/>
      <c r="AHM20" s="28"/>
      <c r="AHN20" s="28"/>
      <c r="AHO20" s="28"/>
      <c r="AHP20" s="28"/>
      <c r="AHQ20" s="28"/>
      <c r="AHR20" s="28"/>
      <c r="AHS20" s="28"/>
    </row>
    <row r="21" spans="1:903" ht="18" customHeight="1">
      <c r="A21" s="340" t="s">
        <v>77</v>
      </c>
      <c r="B21" s="339">
        <f>ROUND(B20/B19,2)</f>
        <v>4000</v>
      </c>
      <c r="C21" s="341">
        <f t="shared" ref="C21:D21" si="21">ROUND(C20/C19,2)</f>
        <v>4000</v>
      </c>
      <c r="D21" s="341">
        <f t="shared" si="21"/>
        <v>4000</v>
      </c>
      <c r="E21" s="341">
        <f t="shared" ref="E21:F21" si="22">ROUND(E20/E19,2)</f>
        <v>4000</v>
      </c>
      <c r="F21" s="341">
        <f t="shared" si="22"/>
        <v>4000</v>
      </c>
      <c r="G21" s="133">
        <f t="shared" si="18"/>
        <v>0</v>
      </c>
      <c r="H21" s="150">
        <f t="shared" si="19"/>
        <v>0</v>
      </c>
      <c r="I21" s="150">
        <f t="shared" si="20"/>
        <v>0</v>
      </c>
      <c r="J21" s="540"/>
      <c r="K21" s="543"/>
      <c r="L21" s="541"/>
      <c r="M21" s="326"/>
      <c r="N21" s="326"/>
      <c r="O21" s="329"/>
      <c r="AHK21" s="28"/>
      <c r="AHL21" s="28"/>
      <c r="AHM21" s="28"/>
      <c r="AHN21" s="28"/>
      <c r="AHO21" s="28"/>
      <c r="AHP21" s="28"/>
      <c r="AHQ21" s="28"/>
      <c r="AHR21" s="28"/>
      <c r="AHS21" s="28"/>
    </row>
    <row r="22" spans="1:903" ht="26.25" customHeight="1">
      <c r="A22" s="8"/>
      <c r="B22" s="8"/>
      <c r="C22" s="8"/>
      <c r="D22" s="47"/>
    </row>
    <row r="23" spans="1:903" s="3" customFormat="1" ht="15" customHeight="1">
      <c r="A23" s="342" t="s">
        <v>580</v>
      </c>
      <c r="B23" s="41"/>
      <c r="C23" s="41"/>
      <c r="D23" s="41"/>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c r="JN23" s="48"/>
      <c r="JO23" s="48"/>
      <c r="JP23" s="48"/>
      <c r="JQ23" s="48"/>
      <c r="JR23" s="48"/>
      <c r="JS23" s="48"/>
      <c r="JT23" s="48"/>
      <c r="JU23" s="48"/>
      <c r="JV23" s="48"/>
      <c r="JW23" s="48"/>
      <c r="JX23" s="48"/>
      <c r="JY23" s="48"/>
      <c r="JZ23" s="48"/>
      <c r="KA23" s="48"/>
      <c r="KB23" s="48"/>
      <c r="KC23" s="48"/>
      <c r="KD23" s="48"/>
      <c r="KE23" s="48"/>
      <c r="KF23" s="48"/>
      <c r="KG23" s="48"/>
      <c r="KH23" s="48"/>
      <c r="KI23" s="48"/>
      <c r="KJ23" s="48"/>
      <c r="KK23" s="48"/>
      <c r="KL23" s="48"/>
      <c r="KM23" s="48"/>
      <c r="KN23" s="48"/>
      <c r="KO23" s="48"/>
      <c r="KP23" s="48"/>
      <c r="KQ23" s="48"/>
      <c r="KR23" s="48"/>
      <c r="KS23" s="48"/>
      <c r="KT23" s="48"/>
      <c r="KU23" s="48"/>
      <c r="KV23" s="48"/>
      <c r="KW23" s="48"/>
      <c r="KX23" s="48"/>
      <c r="KY23" s="48"/>
      <c r="KZ23" s="48"/>
      <c r="LA23" s="48"/>
      <c r="LB23" s="48"/>
      <c r="LC23" s="48"/>
      <c r="LD23" s="48"/>
      <c r="LE23" s="48"/>
      <c r="LF23" s="48"/>
      <c r="LG23" s="48"/>
      <c r="LH23" s="48"/>
      <c r="LI23" s="48"/>
      <c r="LJ23" s="48"/>
      <c r="LK23" s="48"/>
      <c r="LL23" s="48"/>
      <c r="LM23" s="48"/>
      <c r="LN23" s="48"/>
      <c r="LO23" s="48"/>
      <c r="LP23" s="48"/>
      <c r="LQ23" s="48"/>
      <c r="LR23" s="48"/>
      <c r="LS23" s="48"/>
      <c r="LT23" s="48"/>
      <c r="LU23" s="48"/>
      <c r="LV23" s="48"/>
      <c r="LW23" s="48"/>
      <c r="LX23" s="48"/>
      <c r="LY23" s="48"/>
      <c r="LZ23" s="48"/>
      <c r="MA23" s="48"/>
      <c r="MB23" s="48"/>
      <c r="MC23" s="48"/>
      <c r="MD23" s="48"/>
      <c r="ME23" s="48"/>
      <c r="MF23" s="48"/>
      <c r="MG23" s="48"/>
      <c r="MH23" s="48"/>
      <c r="MI23" s="48"/>
      <c r="MJ23" s="48"/>
      <c r="MK23" s="48"/>
      <c r="ML23" s="48"/>
      <c r="MM23" s="48"/>
      <c r="MN23" s="48"/>
      <c r="MO23" s="48"/>
      <c r="MP23" s="48"/>
      <c r="MQ23" s="48"/>
      <c r="MR23" s="48"/>
      <c r="MS23" s="48"/>
      <c r="MT23" s="48"/>
      <c r="MU23" s="48"/>
      <c r="MV23" s="48"/>
      <c r="MW23" s="48"/>
      <c r="MX23" s="48"/>
      <c r="MY23" s="48"/>
      <c r="MZ23" s="48"/>
      <c r="NA23" s="48"/>
      <c r="NB23" s="48"/>
      <c r="NC23" s="48"/>
      <c r="ND23" s="48"/>
      <c r="NE23" s="48"/>
      <c r="NF23" s="48"/>
      <c r="NG23" s="48"/>
      <c r="NH23" s="48"/>
      <c r="NI23" s="48"/>
      <c r="NJ23" s="48"/>
      <c r="NK23" s="48"/>
      <c r="NL23" s="48"/>
      <c r="NM23" s="48"/>
      <c r="NN23" s="48"/>
      <c r="NO23" s="48"/>
      <c r="NP23" s="48"/>
      <c r="NQ23" s="48"/>
      <c r="NR23" s="48"/>
      <c r="NS23" s="48"/>
      <c r="NT23" s="48"/>
      <c r="NU23" s="48"/>
      <c r="NV23" s="48"/>
      <c r="NW23" s="48"/>
      <c r="NX23" s="48"/>
      <c r="NY23" s="48"/>
      <c r="NZ23" s="48"/>
      <c r="OA23" s="48"/>
      <c r="OB23" s="48"/>
      <c r="OC23" s="48"/>
      <c r="OD23" s="48"/>
      <c r="OE23" s="48"/>
      <c r="OF23" s="48"/>
      <c r="OG23" s="48"/>
      <c r="OH23" s="48"/>
      <c r="OI23" s="48"/>
      <c r="OJ23" s="48"/>
      <c r="OK23" s="48"/>
      <c r="OL23" s="48"/>
      <c r="OM23" s="48"/>
      <c r="ON23" s="48"/>
      <c r="OO23" s="48"/>
      <c r="OP23" s="48"/>
      <c r="OQ23" s="48"/>
      <c r="OR23" s="48"/>
      <c r="OS23" s="48"/>
      <c r="OT23" s="48"/>
      <c r="OU23" s="48"/>
      <c r="OV23" s="48"/>
      <c r="OW23" s="48"/>
      <c r="OX23" s="48"/>
      <c r="OY23" s="48"/>
      <c r="OZ23" s="48"/>
      <c r="PA23" s="48"/>
      <c r="PB23" s="48"/>
      <c r="PC23" s="48"/>
      <c r="PD23" s="48"/>
      <c r="PE23" s="48"/>
      <c r="PF23" s="48"/>
      <c r="PG23" s="48"/>
      <c r="PH23" s="48"/>
      <c r="PI23" s="48"/>
      <c r="PJ23" s="48"/>
      <c r="PK23" s="48"/>
      <c r="PL23" s="48"/>
      <c r="PM23" s="48"/>
      <c r="PN23" s="48"/>
      <c r="PO23" s="48"/>
      <c r="PP23" s="48"/>
      <c r="PQ23" s="48"/>
      <c r="PR23" s="48"/>
      <c r="PS23" s="48"/>
      <c r="PT23" s="48"/>
      <c r="PU23" s="48"/>
      <c r="PV23" s="48"/>
      <c r="PW23" s="48"/>
      <c r="PX23" s="48"/>
      <c r="PY23" s="48"/>
      <c r="PZ23" s="48"/>
      <c r="QA23" s="48"/>
      <c r="QB23" s="48"/>
      <c r="QC23" s="48"/>
      <c r="QD23" s="48"/>
      <c r="QE23" s="48"/>
      <c r="QF23" s="48"/>
      <c r="QG23" s="48"/>
      <c r="QH23" s="48"/>
      <c r="QI23" s="48"/>
      <c r="QJ23" s="48"/>
      <c r="QK23" s="48"/>
      <c r="QL23" s="48"/>
      <c r="QM23" s="48"/>
      <c r="QN23" s="48"/>
      <c r="QO23" s="48"/>
      <c r="QP23" s="48"/>
      <c r="QQ23" s="48"/>
      <c r="QR23" s="48"/>
      <c r="QS23" s="48"/>
      <c r="QT23" s="48"/>
      <c r="QU23" s="48"/>
      <c r="QV23" s="48"/>
      <c r="QW23" s="48"/>
      <c r="QX23" s="48"/>
      <c r="QY23" s="48"/>
      <c r="QZ23" s="48"/>
      <c r="RA23" s="48"/>
      <c r="RB23" s="48"/>
      <c r="RC23" s="48"/>
      <c r="RD23" s="48"/>
      <c r="RE23" s="48"/>
      <c r="RF23" s="48"/>
      <c r="RG23" s="48"/>
      <c r="RH23" s="48"/>
      <c r="RI23" s="48"/>
      <c r="RJ23" s="48"/>
      <c r="RK23" s="48"/>
      <c r="RL23" s="48"/>
      <c r="RM23" s="48"/>
      <c r="RN23" s="48"/>
      <c r="RO23" s="48"/>
      <c r="RP23" s="48"/>
      <c r="RQ23" s="48"/>
      <c r="RR23" s="48"/>
      <c r="RS23" s="48"/>
      <c r="RT23" s="48"/>
      <c r="RU23" s="48"/>
      <c r="RV23" s="48"/>
      <c r="RW23" s="48"/>
      <c r="RX23" s="48"/>
      <c r="RY23" s="48"/>
      <c r="RZ23" s="48"/>
      <c r="SA23" s="48"/>
      <c r="SB23" s="48"/>
      <c r="SC23" s="48"/>
      <c r="SD23" s="48"/>
      <c r="SE23" s="48"/>
      <c r="SF23" s="48"/>
      <c r="SG23" s="48"/>
      <c r="SH23" s="48"/>
      <c r="SI23" s="48"/>
      <c r="SJ23" s="48"/>
      <c r="SK23" s="48"/>
      <c r="SL23" s="48"/>
      <c r="SM23" s="48"/>
      <c r="SN23" s="48"/>
      <c r="SO23" s="48"/>
      <c r="SP23" s="48"/>
      <c r="SQ23" s="48"/>
      <c r="SR23" s="48"/>
      <c r="SS23" s="48"/>
      <c r="ST23" s="48"/>
      <c r="SU23" s="48"/>
      <c r="SV23" s="48"/>
      <c r="SW23" s="48"/>
      <c r="SX23" s="48"/>
      <c r="SY23" s="48"/>
      <c r="SZ23" s="48"/>
      <c r="TA23" s="48"/>
      <c r="TB23" s="48"/>
      <c r="TC23" s="48"/>
      <c r="TD23" s="48"/>
      <c r="TE23" s="48"/>
      <c r="TF23" s="48"/>
      <c r="TG23" s="48"/>
      <c r="TH23" s="48"/>
      <c r="TI23" s="48"/>
      <c r="TJ23" s="48"/>
      <c r="TK23" s="48"/>
      <c r="TL23" s="48"/>
      <c r="TM23" s="48"/>
      <c r="TN23" s="48"/>
      <c r="TO23" s="48"/>
      <c r="TP23" s="48"/>
      <c r="TQ23" s="48"/>
      <c r="TR23" s="48"/>
      <c r="TS23" s="48"/>
      <c r="TT23" s="48"/>
      <c r="TU23" s="48"/>
      <c r="TV23" s="48"/>
      <c r="TW23" s="48"/>
      <c r="TX23" s="48"/>
      <c r="TY23" s="48"/>
      <c r="TZ23" s="48"/>
      <c r="UA23" s="48"/>
      <c r="UB23" s="48"/>
      <c r="UC23" s="48"/>
      <c r="UD23" s="48"/>
      <c r="UE23" s="48"/>
      <c r="UF23" s="48"/>
      <c r="UG23" s="48"/>
      <c r="UH23" s="48"/>
      <c r="UI23" s="48"/>
      <c r="UJ23" s="48"/>
      <c r="UK23" s="48"/>
      <c r="UL23" s="48"/>
      <c r="UM23" s="48"/>
      <c r="UN23" s="48"/>
      <c r="UO23" s="48"/>
      <c r="UP23" s="48"/>
      <c r="UQ23" s="48"/>
      <c r="UR23" s="48"/>
      <c r="US23" s="48"/>
      <c r="UT23" s="48"/>
      <c r="UU23" s="48"/>
      <c r="UV23" s="48"/>
      <c r="UW23" s="48"/>
      <c r="UX23" s="48"/>
      <c r="UY23" s="48"/>
      <c r="UZ23" s="48"/>
      <c r="VA23" s="48"/>
      <c r="VB23" s="48"/>
      <c r="VC23" s="48"/>
      <c r="VD23" s="48"/>
      <c r="VE23" s="48"/>
      <c r="VF23" s="48"/>
      <c r="VG23" s="48"/>
      <c r="VH23" s="48"/>
      <c r="VI23" s="48"/>
      <c r="VJ23" s="48"/>
      <c r="VK23" s="48"/>
      <c r="VL23" s="48"/>
      <c r="VM23" s="48"/>
      <c r="VN23" s="48"/>
      <c r="VO23" s="48"/>
      <c r="VP23" s="48"/>
      <c r="VQ23" s="48"/>
      <c r="VR23" s="48"/>
      <c r="VS23" s="48"/>
      <c r="VT23" s="48"/>
      <c r="VU23" s="48"/>
      <c r="VV23" s="48"/>
      <c r="VW23" s="48"/>
      <c r="VX23" s="48"/>
      <c r="VY23" s="48"/>
      <c r="VZ23" s="48"/>
      <c r="WA23" s="48"/>
      <c r="WB23" s="48"/>
      <c r="WC23" s="48"/>
      <c r="WD23" s="48"/>
      <c r="WE23" s="48"/>
      <c r="WF23" s="48"/>
      <c r="WG23" s="48"/>
      <c r="WH23" s="48"/>
      <c r="WI23" s="48"/>
      <c r="WJ23" s="48"/>
      <c r="WK23" s="48"/>
      <c r="WL23" s="48"/>
      <c r="WM23" s="48"/>
      <c r="WN23" s="48"/>
      <c r="WO23" s="48"/>
      <c r="WP23" s="48"/>
      <c r="WQ23" s="48"/>
      <c r="WR23" s="48"/>
      <c r="WS23" s="48"/>
      <c r="WT23" s="48"/>
      <c r="WU23" s="48"/>
      <c r="WV23" s="48"/>
      <c r="WW23" s="48"/>
      <c r="WX23" s="48"/>
      <c r="WY23" s="48"/>
      <c r="WZ23" s="48"/>
      <c r="XA23" s="48"/>
      <c r="XB23" s="48"/>
      <c r="XC23" s="48"/>
      <c r="XD23" s="48"/>
      <c r="XE23" s="48"/>
      <c r="XF23" s="48"/>
      <c r="XG23" s="48"/>
      <c r="XH23" s="48"/>
      <c r="XI23" s="48"/>
      <c r="XJ23" s="48"/>
      <c r="XK23" s="48"/>
      <c r="XL23" s="48"/>
      <c r="XM23" s="48"/>
      <c r="XN23" s="48"/>
      <c r="XO23" s="48"/>
      <c r="XP23" s="48"/>
      <c r="XQ23" s="48"/>
      <c r="XR23" s="48"/>
      <c r="XS23" s="48"/>
      <c r="XT23" s="48"/>
      <c r="XU23" s="48"/>
      <c r="XV23" s="48"/>
      <c r="XW23" s="48"/>
      <c r="XX23" s="48"/>
      <c r="XY23" s="48"/>
      <c r="XZ23" s="48"/>
      <c r="YA23" s="48"/>
      <c r="YB23" s="48"/>
      <c r="YC23" s="48"/>
      <c r="YD23" s="48"/>
      <c r="YE23" s="48"/>
      <c r="YF23" s="48"/>
      <c r="YG23" s="48"/>
      <c r="YH23" s="48"/>
      <c r="YI23" s="48"/>
      <c r="YJ23" s="48"/>
      <c r="YK23" s="48"/>
      <c r="YL23" s="48"/>
      <c r="YM23" s="48"/>
      <c r="YN23" s="48"/>
      <c r="YO23" s="48"/>
      <c r="YP23" s="48"/>
      <c r="YQ23" s="48"/>
      <c r="YR23" s="48"/>
      <c r="YS23" s="48"/>
      <c r="YT23" s="48"/>
      <c r="YU23" s="48"/>
      <c r="YV23" s="48"/>
      <c r="YW23" s="48"/>
      <c r="YX23" s="48"/>
      <c r="YY23" s="48"/>
      <c r="YZ23" s="48"/>
      <c r="ZA23" s="48"/>
      <c r="ZB23" s="48"/>
      <c r="ZC23" s="48"/>
      <c r="ZD23" s="48"/>
      <c r="ZE23" s="48"/>
      <c r="ZF23" s="48"/>
      <c r="ZG23" s="48"/>
      <c r="ZH23" s="48"/>
      <c r="ZI23" s="48"/>
      <c r="ZJ23" s="48"/>
      <c r="ZK23" s="48"/>
      <c r="ZL23" s="48"/>
      <c r="ZM23" s="48"/>
      <c r="ZN23" s="48"/>
      <c r="ZO23" s="48"/>
      <c r="ZP23" s="48"/>
      <c r="ZQ23" s="48"/>
      <c r="ZR23" s="48"/>
      <c r="ZS23" s="48"/>
      <c r="ZT23" s="48"/>
      <c r="ZU23" s="48"/>
      <c r="ZV23" s="48"/>
      <c r="ZW23" s="48"/>
      <c r="ZX23" s="48"/>
      <c r="ZY23" s="48"/>
      <c r="ZZ23" s="48"/>
      <c r="AAA23" s="48"/>
      <c r="AAB23" s="48"/>
      <c r="AAC23" s="48"/>
      <c r="AAD23" s="48"/>
      <c r="AAE23" s="48"/>
      <c r="AAF23" s="48"/>
      <c r="AAG23" s="48"/>
      <c r="AAH23" s="48"/>
      <c r="AAI23" s="48"/>
      <c r="AAJ23" s="48"/>
      <c r="AAK23" s="48"/>
      <c r="AAL23" s="48"/>
      <c r="AAM23" s="48"/>
      <c r="AAN23" s="48"/>
      <c r="AAO23" s="48"/>
      <c r="AAP23" s="48"/>
      <c r="AAQ23" s="48"/>
      <c r="AAR23" s="48"/>
      <c r="AAS23" s="48"/>
      <c r="AAT23" s="48"/>
      <c r="AAU23" s="48"/>
      <c r="AAV23" s="48"/>
      <c r="AAW23" s="48"/>
      <c r="AAX23" s="48"/>
      <c r="AAY23" s="48"/>
      <c r="AAZ23" s="48"/>
      <c r="ABA23" s="48"/>
      <c r="ABB23" s="48"/>
      <c r="ABC23" s="48"/>
      <c r="ABD23" s="48"/>
      <c r="ABE23" s="48"/>
      <c r="ABF23" s="48"/>
      <c r="ABG23" s="48"/>
      <c r="ABH23" s="48"/>
      <c r="ABI23" s="48"/>
      <c r="ABJ23" s="48"/>
      <c r="ABK23" s="48"/>
      <c r="ABL23" s="48"/>
      <c r="ABM23" s="48"/>
      <c r="ABN23" s="48"/>
      <c r="ABO23" s="48"/>
      <c r="ABP23" s="48"/>
      <c r="ABQ23" s="48"/>
      <c r="ABR23" s="48"/>
      <c r="ABS23" s="48"/>
      <c r="ABT23" s="48"/>
      <c r="ABU23" s="48"/>
      <c r="ABV23" s="48"/>
      <c r="ABW23" s="48"/>
      <c r="ABX23" s="48"/>
      <c r="ABY23" s="48"/>
      <c r="ABZ23" s="48"/>
      <c r="ACA23" s="48"/>
      <c r="ACB23" s="48"/>
      <c r="ACC23" s="48"/>
      <c r="ACD23" s="48"/>
      <c r="ACE23" s="48"/>
      <c r="ACF23" s="48"/>
      <c r="ACG23" s="48"/>
      <c r="ACH23" s="48"/>
      <c r="ACI23" s="48"/>
      <c r="ACJ23" s="48"/>
      <c r="ACK23" s="48"/>
      <c r="ACL23" s="48"/>
      <c r="ACM23" s="48"/>
      <c r="ACN23" s="48"/>
      <c r="ACO23" s="48"/>
      <c r="ACP23" s="48"/>
      <c r="ACQ23" s="48"/>
      <c r="ACR23" s="48"/>
      <c r="ACS23" s="48"/>
      <c r="ACT23" s="48"/>
      <c r="ACU23" s="48"/>
      <c r="ACV23" s="48"/>
      <c r="ACW23" s="48"/>
      <c r="ACX23" s="48"/>
      <c r="ACY23" s="48"/>
      <c r="ACZ23" s="48"/>
      <c r="ADA23" s="48"/>
      <c r="ADB23" s="48"/>
      <c r="ADC23" s="48"/>
      <c r="ADD23" s="48"/>
      <c r="ADE23" s="48"/>
      <c r="ADF23" s="48"/>
      <c r="ADG23" s="48"/>
      <c r="ADH23" s="48"/>
      <c r="ADI23" s="48"/>
      <c r="ADJ23" s="48"/>
      <c r="ADK23" s="48"/>
      <c r="ADL23" s="48"/>
      <c r="ADM23" s="48"/>
      <c r="ADN23" s="48"/>
      <c r="ADO23" s="48"/>
      <c r="ADP23" s="48"/>
      <c r="ADQ23" s="48"/>
      <c r="ADR23" s="48"/>
      <c r="ADS23" s="48"/>
      <c r="ADT23" s="48"/>
      <c r="ADU23" s="48"/>
      <c r="ADV23" s="48"/>
      <c r="ADW23" s="48"/>
      <c r="ADX23" s="48"/>
      <c r="ADY23" s="48"/>
      <c r="ADZ23" s="48"/>
      <c r="AEA23" s="48"/>
      <c r="AEB23" s="48"/>
      <c r="AEC23" s="48"/>
      <c r="AED23" s="48"/>
      <c r="AEE23" s="48"/>
      <c r="AEF23" s="48"/>
      <c r="AEG23" s="48"/>
      <c r="AEH23" s="48"/>
      <c r="AEI23" s="48"/>
      <c r="AEJ23" s="48"/>
      <c r="AEK23" s="48"/>
      <c r="AEL23" s="48"/>
      <c r="AEM23" s="48"/>
      <c r="AEN23" s="48"/>
      <c r="AEO23" s="48"/>
      <c r="AEP23" s="48"/>
      <c r="AEQ23" s="48"/>
      <c r="AER23" s="48"/>
      <c r="AES23" s="48"/>
      <c r="AET23" s="48"/>
      <c r="AEU23" s="48"/>
      <c r="AEV23" s="48"/>
      <c r="AEW23" s="48"/>
      <c r="AEX23" s="48"/>
      <c r="AEY23" s="48"/>
      <c r="AEZ23" s="48"/>
      <c r="AFA23" s="48"/>
      <c r="AFB23" s="48"/>
      <c r="AFC23" s="48"/>
      <c r="AFD23" s="48"/>
      <c r="AFE23" s="48"/>
      <c r="AFF23" s="48"/>
      <c r="AFG23" s="48"/>
      <c r="AFH23" s="48"/>
      <c r="AFI23" s="48"/>
      <c r="AFJ23" s="48"/>
      <c r="AFK23" s="48"/>
      <c r="AFL23" s="48"/>
      <c r="AFM23" s="48"/>
      <c r="AFN23" s="48"/>
      <c r="AFO23" s="48"/>
      <c r="AFP23" s="48"/>
      <c r="AFQ23" s="48"/>
      <c r="AFR23" s="48"/>
      <c r="AFS23" s="48"/>
      <c r="AFT23" s="48"/>
      <c r="AFU23" s="48"/>
      <c r="AFV23" s="48"/>
      <c r="AFW23" s="48"/>
      <c r="AFX23" s="48"/>
      <c r="AFY23" s="48"/>
      <c r="AFZ23" s="48"/>
      <c r="AGA23" s="48"/>
      <c r="AGB23" s="48"/>
      <c r="AGC23" s="48"/>
      <c r="AGD23" s="48"/>
      <c r="AGE23" s="48"/>
      <c r="AGF23" s="48"/>
      <c r="AGG23" s="48"/>
      <c r="AGH23" s="48"/>
      <c r="AGI23" s="48"/>
      <c r="AGJ23" s="48"/>
      <c r="AGK23" s="48"/>
      <c r="AGL23" s="48"/>
      <c r="AGM23" s="48"/>
      <c r="AGN23" s="48"/>
      <c r="AGO23" s="48"/>
      <c r="AGP23" s="48"/>
      <c r="AGQ23" s="48"/>
      <c r="AGR23" s="48"/>
      <c r="AGS23" s="48"/>
      <c r="AGT23" s="48"/>
      <c r="AGU23" s="48"/>
      <c r="AGV23" s="48"/>
      <c r="AGW23" s="48"/>
      <c r="AGX23" s="48"/>
      <c r="AGY23" s="48"/>
      <c r="AGZ23" s="48"/>
      <c r="AHA23" s="48"/>
      <c r="AHB23" s="48"/>
      <c r="AHC23" s="48"/>
      <c r="AHD23" s="48"/>
      <c r="AHE23" s="48"/>
      <c r="AHF23" s="48"/>
      <c r="AHG23" s="48"/>
      <c r="AHH23" s="48"/>
      <c r="AHI23" s="48"/>
      <c r="AHJ23" s="48"/>
    </row>
    <row r="24" spans="1:903" ht="18.75" customHeight="1">
      <c r="A24" s="657" t="s">
        <v>13</v>
      </c>
      <c r="B24" s="654" t="s">
        <v>80</v>
      </c>
      <c r="C24" s="644"/>
      <c r="D24" s="644"/>
      <c r="E24" s="644"/>
      <c r="F24" s="644"/>
      <c r="G24" s="644"/>
      <c r="H24" s="644"/>
      <c r="I24" s="645"/>
    </row>
    <row r="25" spans="1:903" ht="18" customHeight="1">
      <c r="A25" s="663"/>
      <c r="B25" s="768" t="s">
        <v>118</v>
      </c>
      <c r="C25" s="769"/>
      <c r="D25" s="772" t="s">
        <v>35</v>
      </c>
      <c r="E25" s="773"/>
      <c r="F25" s="773"/>
      <c r="G25" s="773"/>
      <c r="H25" s="773"/>
      <c r="I25" s="774"/>
    </row>
    <row r="26" spans="1:903" ht="18" customHeight="1">
      <c r="A26" s="663"/>
      <c r="B26" s="770"/>
      <c r="C26" s="771"/>
      <c r="D26" s="643" t="s">
        <v>81</v>
      </c>
      <c r="E26" s="643"/>
      <c r="F26" s="654" t="s">
        <v>82</v>
      </c>
      <c r="G26" s="644"/>
      <c r="H26" s="654" t="s">
        <v>83</v>
      </c>
      <c r="I26" s="645"/>
    </row>
    <row r="27" spans="1:903" ht="33.6" customHeight="1">
      <c r="A27" s="663"/>
      <c r="B27" s="573" t="s">
        <v>84</v>
      </c>
      <c r="C27" s="573" t="s">
        <v>328</v>
      </c>
      <c r="D27" s="573" t="s">
        <v>84</v>
      </c>
      <c r="E27" s="573" t="s">
        <v>328</v>
      </c>
      <c r="F27" s="573" t="s">
        <v>78</v>
      </c>
      <c r="G27" s="573" t="s">
        <v>328</v>
      </c>
      <c r="H27" s="573" t="s">
        <v>84</v>
      </c>
      <c r="I27" s="573" t="s">
        <v>328</v>
      </c>
    </row>
    <row r="28" spans="1:903" ht="15" customHeight="1">
      <c r="A28" s="658"/>
      <c r="B28" s="640" t="str">
        <f>'Tab 9 (21) i 10 (22)'!B13:D13</f>
        <v>II KWARTAŁ 2023 R.</v>
      </c>
      <c r="C28" s="642"/>
      <c r="D28" s="642"/>
      <c r="E28" s="642"/>
      <c r="F28" s="642"/>
      <c r="G28" s="642"/>
      <c r="H28" s="642"/>
      <c r="I28" s="641"/>
    </row>
    <row r="29" spans="1:903" ht="19.5" customHeight="1">
      <c r="A29" s="169" t="s">
        <v>68</v>
      </c>
      <c r="B29" s="343">
        <f t="shared" ref="B29:I29" si="23">SUM(B30:B45)</f>
        <v>10441</v>
      </c>
      <c r="C29" s="344">
        <f t="shared" si="23"/>
        <v>41762501</v>
      </c>
      <c r="D29" s="345">
        <f t="shared" si="23"/>
        <v>9253</v>
      </c>
      <c r="E29" s="346">
        <f t="shared" si="23"/>
        <v>37010501</v>
      </c>
      <c r="F29" s="345">
        <f t="shared" si="23"/>
        <v>769</v>
      </c>
      <c r="G29" s="346">
        <f t="shared" si="23"/>
        <v>3076000</v>
      </c>
      <c r="H29" s="345">
        <f t="shared" si="23"/>
        <v>419</v>
      </c>
      <c r="I29" s="346">
        <f t="shared" si="23"/>
        <v>1676000</v>
      </c>
    </row>
    <row r="30" spans="1:903" ht="18.75" customHeight="1">
      <c r="A30" s="170" t="s">
        <v>42</v>
      </c>
      <c r="B30" s="347">
        <f>D30+F30+H30</f>
        <v>336</v>
      </c>
      <c r="C30" s="348">
        <f>E30+G30+I30</f>
        <v>1344000</v>
      </c>
      <c r="D30" s="349">
        <v>300</v>
      </c>
      <c r="E30" s="350">
        <v>1200000</v>
      </c>
      <c r="F30" s="351">
        <v>26</v>
      </c>
      <c r="G30" s="350">
        <v>104000</v>
      </c>
      <c r="H30" s="351">
        <v>10</v>
      </c>
      <c r="I30" s="350">
        <v>40000</v>
      </c>
    </row>
    <row r="31" spans="1:903" ht="18.75" customHeight="1">
      <c r="A31" s="170" t="s">
        <v>43</v>
      </c>
      <c r="B31" s="347">
        <f t="shared" ref="B31:C45" si="24">D31+F31+H31</f>
        <v>650</v>
      </c>
      <c r="C31" s="348">
        <f t="shared" si="24"/>
        <v>2599900</v>
      </c>
      <c r="D31" s="349">
        <v>585</v>
      </c>
      <c r="E31" s="350">
        <v>2339900</v>
      </c>
      <c r="F31" s="351">
        <v>44</v>
      </c>
      <c r="G31" s="350">
        <v>176000</v>
      </c>
      <c r="H31" s="351">
        <v>21</v>
      </c>
      <c r="I31" s="350">
        <v>84000</v>
      </c>
    </row>
    <row r="32" spans="1:903" ht="18.75" customHeight="1">
      <c r="A32" s="170" t="s">
        <v>44</v>
      </c>
      <c r="B32" s="347">
        <f t="shared" si="24"/>
        <v>1407</v>
      </c>
      <c r="C32" s="348">
        <f t="shared" si="24"/>
        <v>5626675</v>
      </c>
      <c r="D32" s="349">
        <v>1252</v>
      </c>
      <c r="E32" s="350">
        <v>5006675</v>
      </c>
      <c r="F32" s="351">
        <v>98</v>
      </c>
      <c r="G32" s="350">
        <v>392000</v>
      </c>
      <c r="H32" s="351">
        <v>57</v>
      </c>
      <c r="I32" s="350">
        <v>228000</v>
      </c>
    </row>
    <row r="33" spans="1:9" ht="18.75" customHeight="1">
      <c r="A33" s="170" t="s">
        <v>45</v>
      </c>
      <c r="B33" s="347">
        <f t="shared" si="24"/>
        <v>136</v>
      </c>
      <c r="C33" s="348">
        <f t="shared" si="24"/>
        <v>544000</v>
      </c>
      <c r="D33" s="349">
        <v>119</v>
      </c>
      <c r="E33" s="350">
        <v>476000</v>
      </c>
      <c r="F33" s="351">
        <v>8</v>
      </c>
      <c r="G33" s="350">
        <v>32000</v>
      </c>
      <c r="H33" s="351">
        <v>9</v>
      </c>
      <c r="I33" s="350">
        <v>36000</v>
      </c>
    </row>
    <row r="34" spans="1:9" ht="18.75" customHeight="1">
      <c r="A34" s="170" t="s">
        <v>46</v>
      </c>
      <c r="B34" s="347">
        <f t="shared" si="24"/>
        <v>969</v>
      </c>
      <c r="C34" s="348">
        <f t="shared" si="24"/>
        <v>3876000</v>
      </c>
      <c r="D34" s="349">
        <v>855</v>
      </c>
      <c r="E34" s="350">
        <v>3420000</v>
      </c>
      <c r="F34" s="351">
        <v>78</v>
      </c>
      <c r="G34" s="350">
        <v>312000</v>
      </c>
      <c r="H34" s="351">
        <v>36</v>
      </c>
      <c r="I34" s="350">
        <v>144000</v>
      </c>
    </row>
    <row r="35" spans="1:9" ht="18.75" customHeight="1">
      <c r="A35" s="170" t="s">
        <v>47</v>
      </c>
      <c r="B35" s="347">
        <f t="shared" si="24"/>
        <v>776</v>
      </c>
      <c r="C35" s="348">
        <f t="shared" si="24"/>
        <v>3103926</v>
      </c>
      <c r="D35" s="349">
        <v>645</v>
      </c>
      <c r="E35" s="350">
        <v>2579926</v>
      </c>
      <c r="F35" s="351">
        <v>76</v>
      </c>
      <c r="G35" s="350">
        <v>304000</v>
      </c>
      <c r="H35" s="351">
        <v>55</v>
      </c>
      <c r="I35" s="350">
        <v>220000</v>
      </c>
    </row>
    <row r="36" spans="1:9" ht="18.75" customHeight="1">
      <c r="A36" s="170" t="s">
        <v>48</v>
      </c>
      <c r="B36" s="347">
        <f t="shared" si="24"/>
        <v>1760</v>
      </c>
      <c r="C36" s="348">
        <f t="shared" si="24"/>
        <v>7040000</v>
      </c>
      <c r="D36" s="349">
        <v>1572</v>
      </c>
      <c r="E36" s="350">
        <v>6288000</v>
      </c>
      <c r="F36" s="351">
        <v>127</v>
      </c>
      <c r="G36" s="350">
        <v>508000</v>
      </c>
      <c r="H36" s="351">
        <v>61</v>
      </c>
      <c r="I36" s="350">
        <v>244000</v>
      </c>
    </row>
    <row r="37" spans="1:9" ht="18.75" customHeight="1">
      <c r="A37" s="170" t="s">
        <v>49</v>
      </c>
      <c r="B37" s="347">
        <f t="shared" si="24"/>
        <v>242</v>
      </c>
      <c r="C37" s="348">
        <f t="shared" si="24"/>
        <v>968000</v>
      </c>
      <c r="D37" s="349">
        <v>217</v>
      </c>
      <c r="E37" s="350">
        <v>868000</v>
      </c>
      <c r="F37" s="351">
        <v>12</v>
      </c>
      <c r="G37" s="350">
        <v>48000</v>
      </c>
      <c r="H37" s="351">
        <v>13</v>
      </c>
      <c r="I37" s="350">
        <v>52000</v>
      </c>
    </row>
    <row r="38" spans="1:9" ht="18.75" customHeight="1">
      <c r="A38" s="170" t="s">
        <v>50</v>
      </c>
      <c r="B38" s="347">
        <f t="shared" si="24"/>
        <v>581</v>
      </c>
      <c r="C38" s="348">
        <f t="shared" si="24"/>
        <v>2324000</v>
      </c>
      <c r="D38" s="349">
        <v>509</v>
      </c>
      <c r="E38" s="350">
        <v>2036000</v>
      </c>
      <c r="F38" s="351">
        <v>51</v>
      </c>
      <c r="G38" s="350">
        <v>204000</v>
      </c>
      <c r="H38" s="351">
        <v>21</v>
      </c>
      <c r="I38" s="350">
        <v>84000</v>
      </c>
    </row>
    <row r="39" spans="1:9" ht="18.75" customHeight="1">
      <c r="A39" s="170" t="s">
        <v>51</v>
      </c>
      <c r="B39" s="347">
        <f t="shared" si="24"/>
        <v>814</v>
      </c>
      <c r="C39" s="348">
        <f t="shared" si="24"/>
        <v>3256000</v>
      </c>
      <c r="D39" s="349">
        <v>719</v>
      </c>
      <c r="E39" s="350">
        <v>2876000</v>
      </c>
      <c r="F39" s="351">
        <v>63</v>
      </c>
      <c r="G39" s="350">
        <v>252000</v>
      </c>
      <c r="H39" s="351">
        <v>32</v>
      </c>
      <c r="I39" s="350">
        <v>128000</v>
      </c>
    </row>
    <row r="40" spans="1:9" ht="18.75" customHeight="1">
      <c r="A40" s="170" t="s">
        <v>52</v>
      </c>
      <c r="B40" s="347">
        <f t="shared" si="24"/>
        <v>343</v>
      </c>
      <c r="C40" s="348">
        <f t="shared" si="24"/>
        <v>1372000</v>
      </c>
      <c r="D40" s="349">
        <v>303</v>
      </c>
      <c r="E40" s="350">
        <v>1212000</v>
      </c>
      <c r="F40" s="351">
        <v>20</v>
      </c>
      <c r="G40" s="350">
        <v>80000</v>
      </c>
      <c r="H40" s="351">
        <v>20</v>
      </c>
      <c r="I40" s="350">
        <v>80000</v>
      </c>
    </row>
    <row r="41" spans="1:9" ht="18.75" customHeight="1">
      <c r="A41" s="170" t="s">
        <v>53</v>
      </c>
      <c r="B41" s="347">
        <f t="shared" si="24"/>
        <v>239</v>
      </c>
      <c r="C41" s="348">
        <f t="shared" si="24"/>
        <v>956000</v>
      </c>
      <c r="D41" s="349">
        <v>210</v>
      </c>
      <c r="E41" s="350">
        <v>840000</v>
      </c>
      <c r="F41" s="351">
        <v>20</v>
      </c>
      <c r="G41" s="350">
        <v>80000</v>
      </c>
      <c r="H41" s="351">
        <v>9</v>
      </c>
      <c r="I41" s="350">
        <v>36000</v>
      </c>
    </row>
    <row r="42" spans="1:9" ht="18.75" customHeight="1">
      <c r="A42" s="170" t="s">
        <v>54</v>
      </c>
      <c r="B42" s="347">
        <f t="shared" si="24"/>
        <v>567</v>
      </c>
      <c r="C42" s="348">
        <f t="shared" si="24"/>
        <v>2268000</v>
      </c>
      <c r="D42" s="349">
        <v>511</v>
      </c>
      <c r="E42" s="350">
        <v>2044000</v>
      </c>
      <c r="F42" s="351">
        <v>41</v>
      </c>
      <c r="G42" s="350">
        <v>164000</v>
      </c>
      <c r="H42" s="351">
        <v>15</v>
      </c>
      <c r="I42" s="350">
        <v>60000</v>
      </c>
    </row>
    <row r="43" spans="1:9" ht="18.75" customHeight="1">
      <c r="A43" s="170" t="s">
        <v>55</v>
      </c>
      <c r="B43" s="347">
        <f t="shared" si="24"/>
        <v>399</v>
      </c>
      <c r="C43" s="348">
        <f t="shared" si="24"/>
        <v>1596000</v>
      </c>
      <c r="D43" s="349">
        <v>355</v>
      </c>
      <c r="E43" s="350">
        <v>1420000</v>
      </c>
      <c r="F43" s="351">
        <v>24</v>
      </c>
      <c r="G43" s="350">
        <v>96000</v>
      </c>
      <c r="H43" s="351">
        <v>20</v>
      </c>
      <c r="I43" s="350">
        <v>80000</v>
      </c>
    </row>
    <row r="44" spans="1:9" ht="18.75" customHeight="1">
      <c r="A44" s="170" t="s">
        <v>56</v>
      </c>
      <c r="B44" s="347">
        <f t="shared" si="24"/>
        <v>983</v>
      </c>
      <c r="C44" s="348">
        <f t="shared" si="24"/>
        <v>3932000</v>
      </c>
      <c r="D44" s="349">
        <v>883</v>
      </c>
      <c r="E44" s="350">
        <v>3532000</v>
      </c>
      <c r="F44" s="351">
        <v>70</v>
      </c>
      <c r="G44" s="350">
        <v>280000</v>
      </c>
      <c r="H44" s="351">
        <v>30</v>
      </c>
      <c r="I44" s="350">
        <v>120000</v>
      </c>
    </row>
    <row r="45" spans="1:9" ht="18.75" customHeight="1">
      <c r="A45" s="171" t="s">
        <v>57</v>
      </c>
      <c r="B45" s="352">
        <f t="shared" si="24"/>
        <v>239</v>
      </c>
      <c r="C45" s="353">
        <f t="shared" si="24"/>
        <v>956000</v>
      </c>
      <c r="D45" s="354">
        <v>218</v>
      </c>
      <c r="E45" s="304">
        <v>872000</v>
      </c>
      <c r="F45" s="355">
        <v>11</v>
      </c>
      <c r="G45" s="304">
        <v>44000</v>
      </c>
      <c r="H45" s="355">
        <v>10</v>
      </c>
      <c r="I45" s="304">
        <v>40000</v>
      </c>
    </row>
    <row r="46" spans="1:9">
      <c r="D46" s="12"/>
    </row>
  </sheetData>
  <mergeCells count="25">
    <mergeCell ref="A24:A28"/>
    <mergeCell ref="B25:C26"/>
    <mergeCell ref="D26:E26"/>
    <mergeCell ref="F26:G26"/>
    <mergeCell ref="H26:I26"/>
    <mergeCell ref="B24:I24"/>
    <mergeCell ref="D25:I25"/>
    <mergeCell ref="B28:I28"/>
    <mergeCell ref="N4:N5"/>
    <mergeCell ref="A2:D2"/>
    <mergeCell ref="A3:A5"/>
    <mergeCell ref="B3:C3"/>
    <mergeCell ref="B4:B5"/>
    <mergeCell ref="C4:C5"/>
    <mergeCell ref="D4:D5"/>
    <mergeCell ref="M4:M5"/>
    <mergeCell ref="E4:E5"/>
    <mergeCell ref="F4:F5"/>
    <mergeCell ref="D3:I3"/>
    <mergeCell ref="G4:I4"/>
    <mergeCell ref="A6:I6"/>
    <mergeCell ref="A10:I10"/>
    <mergeCell ref="A14:I14"/>
    <mergeCell ref="A18:I18"/>
    <mergeCell ref="A1:I1"/>
  </mergeCells>
  <hyperlinks>
    <hyperlink ref="J2" location="'Spis treści'!A1" display="Powrót do spisu" xr:uid="{22060379-0A04-44D4-8551-74A9FF5FC7FB}"/>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dimension ref="A1:O123"/>
  <sheetViews>
    <sheetView showGridLines="0" view="pageBreakPreview" zoomScaleNormal="100" zoomScaleSheetLayoutView="100" workbookViewId="0"/>
  </sheetViews>
  <sheetFormatPr defaultColWidth="8" defaultRowHeight="15"/>
  <cols>
    <col min="1" max="1" width="31" style="49" customWidth="1"/>
    <col min="2" max="6" width="11.75" style="49" customWidth="1"/>
    <col min="7" max="9" width="9.375" style="49" customWidth="1"/>
    <col min="10" max="10" width="9" style="49" customWidth="1"/>
    <col min="11" max="16383" width="8" style="49"/>
    <col min="16384" max="16384" width="0.75" style="49" customWidth="1"/>
  </cols>
  <sheetData>
    <row r="1" spans="1:14" ht="21.75" customHeight="1">
      <c r="A1" s="776" t="s">
        <v>555</v>
      </c>
      <c r="B1" s="776"/>
      <c r="C1" s="776"/>
      <c r="D1" s="776"/>
      <c r="E1" s="776"/>
      <c r="F1" s="776"/>
      <c r="G1" s="776"/>
      <c r="H1" s="776"/>
      <c r="I1" s="776"/>
      <c r="J1" s="552"/>
    </row>
    <row r="2" spans="1:14" ht="33" customHeight="1">
      <c r="A2" s="666" t="s">
        <v>581</v>
      </c>
      <c r="B2" s="666"/>
      <c r="C2" s="666"/>
      <c r="D2" s="666"/>
      <c r="E2" s="666"/>
      <c r="F2" s="666"/>
      <c r="G2" s="666"/>
      <c r="H2" s="666"/>
      <c r="I2" s="666"/>
      <c r="J2" s="552" t="s">
        <v>539</v>
      </c>
    </row>
    <row r="3" spans="1:14" s="50" customFormat="1" ht="15" customHeight="1">
      <c r="A3" s="643" t="s">
        <v>13</v>
      </c>
      <c r="B3" s="640" t="str">
        <f>'Tab 11 (23) i 12 (24)'!B3:C3</f>
        <v>2022 rok</v>
      </c>
      <c r="C3" s="641"/>
      <c r="D3" s="640" t="str">
        <f>'Tab 11 (23) i 12 (24)'!D3:D3</f>
        <v>2023 rok</v>
      </c>
      <c r="E3" s="642"/>
      <c r="F3" s="642"/>
      <c r="G3" s="642"/>
      <c r="H3" s="642"/>
      <c r="I3" s="641"/>
    </row>
    <row r="4" spans="1:14" s="50" customFormat="1" ht="15.75" customHeight="1">
      <c r="A4" s="643"/>
      <c r="B4" s="643" t="str">
        <f>'Tab 11 (23) i 12 (24)'!B4:B5</f>
        <v>II kwartał</v>
      </c>
      <c r="C4" s="643" t="str">
        <f>'Tab 11 (23) i 12 (24)'!C4:C5</f>
        <v>I półrocze</v>
      </c>
      <c r="D4" s="643" t="str">
        <f>'Tab 11 (23) i 12 (24)'!D4:D5</f>
        <v>I kwartał</v>
      </c>
      <c r="E4" s="643" t="str">
        <f>'Tab 11 (23) i 12 (24)'!E4:E5</f>
        <v>II kwartał</v>
      </c>
      <c r="F4" s="643" t="str">
        <f>'Tab 11 (23) i 12 (24)'!F4:F5</f>
        <v>I półrocze</v>
      </c>
      <c r="G4" s="654" t="s">
        <v>14</v>
      </c>
      <c r="H4" s="644"/>
      <c r="I4" s="645"/>
    </row>
    <row r="5" spans="1:14" s="50" customFormat="1" ht="45" customHeight="1">
      <c r="A5" s="657"/>
      <c r="B5" s="643"/>
      <c r="C5" s="643"/>
      <c r="D5" s="643"/>
      <c r="E5" s="643"/>
      <c r="F5" s="643"/>
      <c r="G5" s="564" t="s">
        <v>666</v>
      </c>
      <c r="H5" s="607" t="s">
        <v>667</v>
      </c>
      <c r="I5" s="563" t="s">
        <v>668</v>
      </c>
    </row>
    <row r="6" spans="1:14" ht="16.5" customHeight="1">
      <c r="A6" s="660" t="s">
        <v>414</v>
      </c>
      <c r="B6" s="661"/>
      <c r="C6" s="661"/>
      <c r="D6" s="661"/>
      <c r="E6" s="661"/>
      <c r="F6" s="661"/>
      <c r="G6" s="661"/>
      <c r="H6" s="661"/>
      <c r="I6" s="662"/>
    </row>
    <row r="7" spans="1:14" ht="15.75" customHeight="1">
      <c r="A7" s="129" t="s">
        <v>85</v>
      </c>
      <c r="B7" s="127">
        <v>2905</v>
      </c>
      <c r="C7" s="356">
        <v>2974</v>
      </c>
      <c r="D7" s="356">
        <v>2629</v>
      </c>
      <c r="E7" s="356">
        <v>2540</v>
      </c>
      <c r="F7" s="356">
        <v>2585</v>
      </c>
      <c r="G7" s="128">
        <f>E7/D7-1</f>
        <v>-3.3853176112590311E-2</v>
      </c>
      <c r="H7" s="297">
        <f>E7/B7-1</f>
        <v>-0.12564543889845092</v>
      </c>
      <c r="I7" s="297">
        <f>F7/C7-1</f>
        <v>-0.13080026899798247</v>
      </c>
      <c r="K7" s="52"/>
      <c r="L7" s="52"/>
      <c r="N7" s="52"/>
    </row>
    <row r="8" spans="1:14" ht="15.75" customHeight="1">
      <c r="A8" s="129" t="s">
        <v>76</v>
      </c>
      <c r="B8" s="130">
        <v>23261676.549999997</v>
      </c>
      <c r="C8" s="151">
        <v>46604628.75</v>
      </c>
      <c r="D8" s="151">
        <v>21955210.52</v>
      </c>
      <c r="E8" s="151">
        <v>23055702.269999996</v>
      </c>
      <c r="F8" s="151">
        <v>45010912.789999992</v>
      </c>
      <c r="G8" s="128">
        <f t="shared" ref="G8:G9" si="0">E8/D8-1</f>
        <v>5.0124399809216458E-2</v>
      </c>
      <c r="H8" s="297">
        <f t="shared" ref="H8:H9" si="1">E8/B8-1</f>
        <v>-8.8546618536831101E-3</v>
      </c>
      <c r="I8" s="297">
        <f t="shared" ref="I8:I9" si="2">F8/C8-1</f>
        <v>-3.4196516585276004E-2</v>
      </c>
      <c r="K8" s="52"/>
      <c r="L8" s="52" t="s">
        <v>86</v>
      </c>
      <c r="N8" s="52"/>
    </row>
    <row r="9" spans="1:14" ht="15.75" customHeight="1">
      <c r="A9" s="129" t="s">
        <v>77</v>
      </c>
      <c r="B9" s="130">
        <v>2668.85</v>
      </c>
      <c r="C9" s="151">
        <v>2611.4899999999998</v>
      </c>
      <c r="D9" s="151">
        <v>2783.37</v>
      </c>
      <c r="E9" s="151">
        <v>3025.29</v>
      </c>
      <c r="F9" s="151">
        <v>2902.24</v>
      </c>
      <c r="G9" s="128">
        <f t="shared" si="0"/>
        <v>8.6916220265361721E-2</v>
      </c>
      <c r="H9" s="297">
        <f t="shared" si="1"/>
        <v>0.13355565131048963</v>
      </c>
      <c r="I9" s="297">
        <f t="shared" si="2"/>
        <v>0.11133490842392657</v>
      </c>
      <c r="K9" s="52"/>
      <c r="L9" s="52"/>
      <c r="N9" s="52"/>
    </row>
    <row r="10" spans="1:14" s="50" customFormat="1" ht="16.5" customHeight="1">
      <c r="A10" s="660" t="s">
        <v>87</v>
      </c>
      <c r="B10" s="661"/>
      <c r="C10" s="661"/>
      <c r="D10" s="661"/>
      <c r="E10" s="661"/>
      <c r="F10" s="661"/>
      <c r="G10" s="661"/>
      <c r="H10" s="661"/>
      <c r="I10" s="662"/>
      <c r="K10" s="52"/>
      <c r="L10" s="52"/>
      <c r="M10" s="49"/>
      <c r="N10" s="52"/>
    </row>
    <row r="11" spans="1:14" ht="15.75" customHeight="1">
      <c r="A11" s="357" t="s">
        <v>75</v>
      </c>
      <c r="B11" s="356">
        <v>93</v>
      </c>
      <c r="C11" s="356">
        <v>247</v>
      </c>
      <c r="D11" s="356">
        <v>75</v>
      </c>
      <c r="E11" s="356">
        <v>54</v>
      </c>
      <c r="F11" s="356">
        <v>129</v>
      </c>
      <c r="G11" s="128">
        <f t="shared" ref="G11:G13" si="3">E11/D11-1</f>
        <v>-0.28000000000000003</v>
      </c>
      <c r="H11" s="297">
        <f t="shared" ref="H11:H13" si="4">E11/B11-1</f>
        <v>-0.41935483870967738</v>
      </c>
      <c r="I11" s="297">
        <f t="shared" ref="I11:I13" si="5">F11/C11-1</f>
        <v>-0.47773279352226716</v>
      </c>
      <c r="K11" s="52"/>
      <c r="L11" s="52"/>
      <c r="N11" s="52"/>
    </row>
    <row r="12" spans="1:14" ht="15.75" customHeight="1">
      <c r="A12" s="357" t="s">
        <v>76</v>
      </c>
      <c r="B12" s="151">
        <v>372000</v>
      </c>
      <c r="C12" s="151">
        <v>988000</v>
      </c>
      <c r="D12" s="151">
        <v>300000</v>
      </c>
      <c r="E12" s="151">
        <v>216000</v>
      </c>
      <c r="F12" s="151">
        <v>516000</v>
      </c>
      <c r="G12" s="128">
        <f t="shared" si="3"/>
        <v>-0.28000000000000003</v>
      </c>
      <c r="H12" s="297">
        <f t="shared" si="4"/>
        <v>-0.41935483870967738</v>
      </c>
      <c r="I12" s="297">
        <f t="shared" si="5"/>
        <v>-0.47773279352226716</v>
      </c>
      <c r="K12" s="52"/>
      <c r="L12" s="52"/>
      <c r="N12" s="52"/>
    </row>
    <row r="13" spans="1:14" ht="15.75" customHeight="1">
      <c r="A13" s="359" t="s">
        <v>77</v>
      </c>
      <c r="B13" s="358">
        <v>4000</v>
      </c>
      <c r="C13" s="151">
        <v>4000</v>
      </c>
      <c r="D13" s="151">
        <f>ROUND(D12/D11,2)</f>
        <v>4000</v>
      </c>
      <c r="E13" s="151">
        <v>4000</v>
      </c>
      <c r="F13" s="151">
        <v>4000</v>
      </c>
      <c r="G13" s="128">
        <f t="shared" si="3"/>
        <v>0</v>
      </c>
      <c r="H13" s="297">
        <f t="shared" si="4"/>
        <v>0</v>
      </c>
      <c r="I13" s="297">
        <f t="shared" si="5"/>
        <v>0</v>
      </c>
      <c r="K13" s="52"/>
      <c r="L13" s="52"/>
      <c r="N13" s="52"/>
    </row>
    <row r="14" spans="1:14" s="50" customFormat="1" ht="16.5" customHeight="1">
      <c r="A14" s="660" t="s">
        <v>88</v>
      </c>
      <c r="B14" s="661"/>
      <c r="C14" s="661"/>
      <c r="D14" s="661"/>
      <c r="E14" s="661"/>
      <c r="F14" s="661"/>
      <c r="G14" s="661"/>
      <c r="H14" s="661"/>
      <c r="I14" s="662"/>
      <c r="K14" s="52"/>
      <c r="L14" s="52"/>
      <c r="M14" s="49"/>
      <c r="N14" s="52"/>
    </row>
    <row r="15" spans="1:14" ht="15.75" customHeight="1">
      <c r="A15" s="129" t="s">
        <v>89</v>
      </c>
      <c r="B15" s="356">
        <v>8486</v>
      </c>
      <c r="C15" s="356">
        <v>8722</v>
      </c>
      <c r="D15" s="356">
        <v>7518</v>
      </c>
      <c r="E15" s="356">
        <v>7219</v>
      </c>
      <c r="F15" s="356">
        <v>7369</v>
      </c>
      <c r="G15" s="128">
        <f t="shared" ref="G15:G17" si="6">E15/D15-1</f>
        <v>-3.9771215748869326E-2</v>
      </c>
      <c r="H15" s="297">
        <f t="shared" ref="H15:H17" si="7">E15/B15-1</f>
        <v>-0.14930473721423521</v>
      </c>
      <c r="I15" s="297">
        <f t="shared" ref="I15:I17" si="8">F15/C15-1</f>
        <v>-0.15512497133684933</v>
      </c>
      <c r="K15" s="52"/>
      <c r="L15" s="52"/>
      <c r="N15" s="52"/>
    </row>
    <row r="16" spans="1:14" ht="15.75" customHeight="1">
      <c r="A16" s="357" t="s">
        <v>76</v>
      </c>
      <c r="B16" s="151">
        <v>6499297.0300000003</v>
      </c>
      <c r="C16" s="360">
        <v>13051529.07</v>
      </c>
      <c r="D16" s="360">
        <v>6044144.3899999997</v>
      </c>
      <c r="E16" s="360">
        <v>6356237.8599999994</v>
      </c>
      <c r="F16" s="360">
        <v>12400382.25</v>
      </c>
      <c r="G16" s="128">
        <f t="shared" si="6"/>
        <v>5.1635674110690699E-2</v>
      </c>
      <c r="H16" s="297">
        <f t="shared" si="7"/>
        <v>-2.2011483601942827E-2</v>
      </c>
      <c r="I16" s="297">
        <f t="shared" si="8"/>
        <v>-4.989046237476602E-2</v>
      </c>
      <c r="K16" s="52"/>
      <c r="L16" s="52"/>
      <c r="N16" s="52"/>
    </row>
    <row r="17" spans="1:14" ht="15.75" customHeight="1">
      <c r="A17" s="357" t="s">
        <v>77</v>
      </c>
      <c r="B17" s="151">
        <v>255.29</v>
      </c>
      <c r="C17" s="361">
        <v>249.41</v>
      </c>
      <c r="D17" s="361">
        <v>267.99</v>
      </c>
      <c r="E17" s="361">
        <v>293.48</v>
      </c>
      <c r="F17" s="361">
        <v>280.48</v>
      </c>
      <c r="G17" s="128">
        <f t="shared" si="6"/>
        <v>9.5115489383932328E-2</v>
      </c>
      <c r="H17" s="297">
        <f t="shared" si="7"/>
        <v>0.14959457871440329</v>
      </c>
      <c r="I17" s="297">
        <f t="shared" si="8"/>
        <v>0.12457399462732055</v>
      </c>
      <c r="K17" s="52"/>
      <c r="L17" s="52"/>
      <c r="N17" s="52"/>
    </row>
    <row r="18" spans="1:14" ht="16.5" customHeight="1">
      <c r="A18" s="660" t="s">
        <v>90</v>
      </c>
      <c r="B18" s="661"/>
      <c r="C18" s="661"/>
      <c r="D18" s="661"/>
      <c r="E18" s="661"/>
      <c r="F18" s="661"/>
      <c r="G18" s="661"/>
      <c r="H18" s="661"/>
      <c r="I18" s="662"/>
      <c r="K18" s="52"/>
      <c r="L18" s="52"/>
      <c r="N18" s="52"/>
    </row>
    <row r="19" spans="1:14" ht="15.75" customHeight="1">
      <c r="A19" s="123" t="s">
        <v>477</v>
      </c>
      <c r="B19" s="362">
        <v>117</v>
      </c>
      <c r="C19" s="363">
        <v>123</v>
      </c>
      <c r="D19" s="363">
        <v>92</v>
      </c>
      <c r="E19" s="363">
        <v>82</v>
      </c>
      <c r="F19" s="363">
        <v>87</v>
      </c>
      <c r="G19" s="364">
        <f t="shared" ref="G19:G21" si="9">E19/D19-1</f>
        <v>-0.10869565217391308</v>
      </c>
      <c r="H19" s="297">
        <f t="shared" ref="H19:H21" si="10">E19/B19-1</f>
        <v>-0.29914529914529919</v>
      </c>
      <c r="I19" s="297">
        <f t="shared" ref="I19:I21" si="11">F19/C19-1</f>
        <v>-0.29268292682926833</v>
      </c>
      <c r="K19" s="52"/>
      <c r="L19" s="52"/>
      <c r="N19" s="52"/>
    </row>
    <row r="20" spans="1:14" ht="15.75" customHeight="1">
      <c r="A20" s="357" t="s">
        <v>76</v>
      </c>
      <c r="B20" s="365">
        <v>343633.5</v>
      </c>
      <c r="C20" s="367">
        <v>703948.74</v>
      </c>
      <c r="D20" s="367">
        <v>282093.84000000003</v>
      </c>
      <c r="E20" s="367">
        <v>278398.64</v>
      </c>
      <c r="F20" s="367">
        <v>560492.48</v>
      </c>
      <c r="G20" s="368">
        <f t="shared" si="9"/>
        <v>-1.3099187135741874E-2</v>
      </c>
      <c r="H20" s="297">
        <f t="shared" si="10"/>
        <v>-0.18983847616719551</v>
      </c>
      <c r="I20" s="297">
        <f t="shared" si="11"/>
        <v>-0.20378793489991898</v>
      </c>
      <c r="K20" s="52"/>
      <c r="L20" s="52"/>
      <c r="N20" s="52"/>
    </row>
    <row r="21" spans="1:14" ht="15.75" customHeight="1">
      <c r="A21" s="357" t="s">
        <v>98</v>
      </c>
      <c r="B21" s="370">
        <v>981.81</v>
      </c>
      <c r="C21" s="371">
        <v>981.81</v>
      </c>
      <c r="D21" s="371">
        <v>1127.1199999999999</v>
      </c>
      <c r="E21" s="371">
        <v>1127.1199999999999</v>
      </c>
      <c r="F21" s="371">
        <v>1127.1199999999999</v>
      </c>
      <c r="G21" s="372">
        <f t="shared" si="9"/>
        <v>0</v>
      </c>
      <c r="H21" s="297">
        <f t="shared" si="10"/>
        <v>0.14800215927725313</v>
      </c>
      <c r="I21" s="297">
        <f t="shared" si="11"/>
        <v>0.14800215927725313</v>
      </c>
      <c r="K21" s="52"/>
      <c r="L21" s="52"/>
      <c r="N21" s="52"/>
    </row>
    <row r="22" spans="1:14" s="50" customFormat="1" ht="16.5" customHeight="1">
      <c r="A22" s="660" t="s">
        <v>91</v>
      </c>
      <c r="B22" s="661"/>
      <c r="C22" s="661"/>
      <c r="D22" s="661"/>
      <c r="E22" s="661"/>
      <c r="F22" s="661"/>
      <c r="G22" s="661"/>
      <c r="H22" s="661"/>
      <c r="I22" s="662"/>
      <c r="K22" s="52"/>
      <c r="L22" s="52"/>
      <c r="M22" s="49"/>
      <c r="N22" s="52"/>
    </row>
    <row r="23" spans="1:14" ht="16.5" customHeight="1">
      <c r="A23" s="129" t="s">
        <v>89</v>
      </c>
      <c r="B23" s="356">
        <v>29728</v>
      </c>
      <c r="C23" s="356">
        <v>30477</v>
      </c>
      <c r="D23" s="356">
        <v>26409</v>
      </c>
      <c r="E23" s="356">
        <v>25432</v>
      </c>
      <c r="F23" s="356">
        <v>25920</v>
      </c>
      <c r="G23" s="128">
        <f t="shared" ref="G23:G25" si="12">E23/D23-1</f>
        <v>-3.6994963838085537E-2</v>
      </c>
      <c r="H23" s="297">
        <f t="shared" ref="H23:H25" si="13">E23/B23-1</f>
        <v>-0.14451022604951558</v>
      </c>
      <c r="I23" s="297">
        <f t="shared" ref="I23:I25" si="14">F23/C23-1</f>
        <v>-0.14952259080618169</v>
      </c>
      <c r="K23" s="52"/>
      <c r="L23" s="52"/>
      <c r="N23" s="52"/>
    </row>
    <row r="24" spans="1:14" ht="16.5" customHeight="1">
      <c r="A24" s="357" t="s">
        <v>76</v>
      </c>
      <c r="B24" s="151">
        <v>17135305.969999999</v>
      </c>
      <c r="C24" s="151">
        <v>34312513.549999997</v>
      </c>
      <c r="D24" s="151">
        <v>16843118.02</v>
      </c>
      <c r="E24" s="151">
        <v>19420738.860000003</v>
      </c>
      <c r="F24" s="151">
        <v>36263856.880000003</v>
      </c>
      <c r="G24" s="128">
        <f t="shared" si="12"/>
        <v>0.1530370348850647</v>
      </c>
      <c r="H24" s="297">
        <f t="shared" si="13"/>
        <v>0.13337566857582095</v>
      </c>
      <c r="I24" s="297">
        <f t="shared" si="14"/>
        <v>5.6869728507546347E-2</v>
      </c>
      <c r="K24" s="52"/>
      <c r="L24" s="52"/>
      <c r="N24" s="52"/>
    </row>
    <row r="25" spans="1:14" ht="16.5" customHeight="1">
      <c r="A25" s="357" t="s">
        <v>77</v>
      </c>
      <c r="B25" s="373">
        <v>192.13</v>
      </c>
      <c r="C25" s="373">
        <v>187.64</v>
      </c>
      <c r="D25" s="373">
        <v>212.59</v>
      </c>
      <c r="E25" s="373">
        <v>254.55</v>
      </c>
      <c r="F25" s="373">
        <v>233.18</v>
      </c>
      <c r="G25" s="128">
        <f t="shared" si="12"/>
        <v>0.19737522931464335</v>
      </c>
      <c r="H25" s="297">
        <f t="shared" si="13"/>
        <v>0.32488419299432691</v>
      </c>
      <c r="I25" s="297">
        <f t="shared" si="14"/>
        <v>0.24269878490726926</v>
      </c>
      <c r="K25" s="52"/>
      <c r="L25" s="52"/>
      <c r="N25" s="52"/>
    </row>
    <row r="26" spans="1:14" s="50" customFormat="1" ht="16.5" customHeight="1">
      <c r="A26" s="660" t="s">
        <v>92</v>
      </c>
      <c r="B26" s="661"/>
      <c r="C26" s="661"/>
      <c r="D26" s="661"/>
      <c r="E26" s="661"/>
      <c r="F26" s="661"/>
      <c r="G26" s="661"/>
      <c r="H26" s="661"/>
      <c r="I26" s="662"/>
      <c r="K26" s="52"/>
      <c r="L26" s="52"/>
      <c r="M26" s="49"/>
      <c r="N26" s="52"/>
    </row>
    <row r="27" spans="1:14" ht="16.5" customHeight="1">
      <c r="A27" s="129" t="s">
        <v>89</v>
      </c>
      <c r="B27" s="356">
        <v>2164</v>
      </c>
      <c r="C27" s="356">
        <v>2241</v>
      </c>
      <c r="D27" s="356">
        <v>1851</v>
      </c>
      <c r="E27" s="356">
        <v>1745</v>
      </c>
      <c r="F27" s="356">
        <v>1798</v>
      </c>
      <c r="G27" s="128">
        <f t="shared" ref="G27:G29" si="15">E27/D27-1</f>
        <v>-5.7266342517558022E-2</v>
      </c>
      <c r="H27" s="297">
        <f t="shared" ref="H27:H29" si="16">E27/B27-1</f>
        <v>-0.19362292051756003</v>
      </c>
      <c r="I27" s="297">
        <f t="shared" ref="I27:I29" si="17">F27/C27-1</f>
        <v>-0.19767960731816159</v>
      </c>
      <c r="K27" s="52"/>
      <c r="L27" s="52"/>
      <c r="N27" s="52"/>
    </row>
    <row r="28" spans="1:14" ht="16.5" customHeight="1">
      <c r="A28" s="357" t="s">
        <v>76</v>
      </c>
      <c r="B28" s="151">
        <v>1658855.2799999998</v>
      </c>
      <c r="C28" s="151">
        <v>3347860.38</v>
      </c>
      <c r="D28" s="151">
        <v>1484494.74</v>
      </c>
      <c r="E28" s="151">
        <v>1533239.0499999998</v>
      </c>
      <c r="F28" s="151">
        <v>3017733.79</v>
      </c>
      <c r="G28" s="128">
        <f t="shared" si="15"/>
        <v>3.2835623250507373E-2</v>
      </c>
      <c r="H28" s="297">
        <f t="shared" si="16"/>
        <v>-7.5724646697329701E-2</v>
      </c>
      <c r="I28" s="297">
        <f t="shared" si="17"/>
        <v>-9.8608231087581988E-2</v>
      </c>
      <c r="K28" s="52"/>
      <c r="L28" s="52"/>
      <c r="N28" s="52"/>
    </row>
    <row r="29" spans="1:14" ht="16.5" customHeight="1">
      <c r="A29" s="357" t="s">
        <v>77</v>
      </c>
      <c r="B29" s="151">
        <v>255.48</v>
      </c>
      <c r="C29" s="151">
        <v>249</v>
      </c>
      <c r="D29" s="151">
        <v>267.33</v>
      </c>
      <c r="E29" s="151">
        <v>292.94</v>
      </c>
      <c r="F29" s="151">
        <v>279.76</v>
      </c>
      <c r="G29" s="128">
        <f t="shared" si="15"/>
        <v>9.5799199491265474E-2</v>
      </c>
      <c r="H29" s="297">
        <f t="shared" si="16"/>
        <v>0.14662595897917652</v>
      </c>
      <c r="I29" s="297">
        <f t="shared" si="17"/>
        <v>0.12353413654618461</v>
      </c>
      <c r="K29" s="52"/>
      <c r="L29" s="52"/>
      <c r="N29" s="52"/>
    </row>
    <row r="30" spans="1:14" s="50" customFormat="1" ht="16.5" customHeight="1">
      <c r="A30" s="660" t="s">
        <v>93</v>
      </c>
      <c r="B30" s="661"/>
      <c r="C30" s="661"/>
      <c r="D30" s="661"/>
      <c r="E30" s="661"/>
      <c r="F30" s="661"/>
      <c r="G30" s="661"/>
      <c r="H30" s="661"/>
      <c r="I30" s="662"/>
      <c r="K30" s="52"/>
      <c r="L30" s="52"/>
      <c r="M30" s="49"/>
      <c r="N30" s="52"/>
    </row>
    <row r="31" spans="1:14" ht="16.5" customHeight="1">
      <c r="A31" s="129" t="s">
        <v>74</v>
      </c>
      <c r="B31" s="356">
        <v>5740</v>
      </c>
      <c r="C31" s="356">
        <v>5908</v>
      </c>
      <c r="D31" s="356">
        <v>5038</v>
      </c>
      <c r="E31" s="356">
        <v>4814</v>
      </c>
      <c r="F31" s="356">
        <v>4926</v>
      </c>
      <c r="G31" s="128">
        <f t="shared" ref="G31:G33" si="18">E31/D31-1</f>
        <v>-4.4462088130210353E-2</v>
      </c>
      <c r="H31" s="297">
        <f t="shared" ref="H31:H33" si="19">E31/B31-1</f>
        <v>-0.16132404181184667</v>
      </c>
      <c r="I31" s="297">
        <f t="shared" ref="I31:I33" si="20">F31/C31-1</f>
        <v>-0.16621530128639128</v>
      </c>
      <c r="K31" s="52"/>
      <c r="L31" s="52"/>
      <c r="N31" s="52"/>
    </row>
    <row r="32" spans="1:14" ht="16.5" customHeight="1">
      <c r="A32" s="357" t="s">
        <v>76</v>
      </c>
      <c r="B32" s="151">
        <v>3913983.0499999993</v>
      </c>
      <c r="C32" s="151">
        <v>7877151.2899999991</v>
      </c>
      <c r="D32" s="151">
        <v>3586556.1100000008</v>
      </c>
      <c r="E32" s="151">
        <v>3750397.8000000003</v>
      </c>
      <c r="F32" s="151">
        <v>7336953.9100000011</v>
      </c>
      <c r="G32" s="128">
        <f t="shared" si="18"/>
        <v>4.5682176710738709E-2</v>
      </c>
      <c r="H32" s="297">
        <f t="shared" si="19"/>
        <v>-4.1795083910748931E-2</v>
      </c>
      <c r="I32" s="297">
        <f t="shared" si="20"/>
        <v>-6.8577758648075693E-2</v>
      </c>
      <c r="K32" s="52"/>
      <c r="L32" s="52"/>
      <c r="N32" s="52"/>
    </row>
    <row r="33" spans="1:14" ht="16.5" customHeight="1">
      <c r="A33" s="357" t="s">
        <v>77</v>
      </c>
      <c r="B33" s="151">
        <v>227.28</v>
      </c>
      <c r="C33" s="151">
        <v>222.22</v>
      </c>
      <c r="D33" s="151">
        <v>237.32</v>
      </c>
      <c r="E33" s="151">
        <v>259.69</v>
      </c>
      <c r="F33" s="151">
        <v>248.25</v>
      </c>
      <c r="G33" s="128">
        <f t="shared" si="18"/>
        <v>9.4260913534468305E-2</v>
      </c>
      <c r="H33" s="297">
        <f t="shared" si="19"/>
        <v>0.1425994368180219</v>
      </c>
      <c r="I33" s="297">
        <f t="shared" si="20"/>
        <v>0.11713617136171361</v>
      </c>
      <c r="K33" s="52"/>
      <c r="L33" s="52"/>
      <c r="N33" s="52"/>
    </row>
    <row r="34" spans="1:14" s="50" customFormat="1" ht="16.5" customHeight="1">
      <c r="A34" s="660" t="s">
        <v>94</v>
      </c>
      <c r="B34" s="661"/>
      <c r="C34" s="661"/>
      <c r="D34" s="661"/>
      <c r="E34" s="661"/>
      <c r="F34" s="661"/>
      <c r="G34" s="661"/>
      <c r="H34" s="661"/>
      <c r="I34" s="662"/>
      <c r="K34" s="52"/>
      <c r="L34" s="52"/>
      <c r="M34" s="49"/>
      <c r="N34" s="52"/>
    </row>
    <row r="35" spans="1:14" ht="15.75" customHeight="1">
      <c r="A35" s="129" t="s">
        <v>89</v>
      </c>
      <c r="B35" s="356">
        <v>24320</v>
      </c>
      <c r="C35" s="356">
        <v>25018</v>
      </c>
      <c r="D35" s="356">
        <v>21239</v>
      </c>
      <c r="E35" s="356">
        <v>20341</v>
      </c>
      <c r="F35" s="356">
        <v>20790</v>
      </c>
      <c r="G35" s="128">
        <f t="shared" ref="G35:G37" si="21">E35/D35-1</f>
        <v>-4.2280710014595768E-2</v>
      </c>
      <c r="H35" s="297">
        <f t="shared" ref="H35:H37" si="22">E35/B35-1</f>
        <v>-0.16361019736842108</v>
      </c>
      <c r="I35" s="297">
        <f t="shared" ref="I35:I37" si="23">F35/C35-1</f>
        <v>-0.16899832120872971</v>
      </c>
      <c r="K35" s="52"/>
      <c r="L35" s="52"/>
      <c r="N35" s="52"/>
    </row>
    <row r="36" spans="1:14" ht="15.75" customHeight="1">
      <c r="A36" s="357" t="s">
        <v>76</v>
      </c>
      <c r="B36" s="151">
        <v>2798303.69</v>
      </c>
      <c r="C36" s="151">
        <v>5620631.3700000001</v>
      </c>
      <c r="D36" s="151">
        <v>2559829.8600000003</v>
      </c>
      <c r="E36" s="151">
        <v>2687384.5500000003</v>
      </c>
      <c r="F36" s="151">
        <v>5247214.41</v>
      </c>
      <c r="G36" s="128">
        <f t="shared" si="21"/>
        <v>4.9829362487396001E-2</v>
      </c>
      <c r="H36" s="297">
        <f t="shared" si="22"/>
        <v>-3.9637992258088173E-2</v>
      </c>
      <c r="I36" s="297">
        <f t="shared" si="23"/>
        <v>-6.6436835191346133E-2</v>
      </c>
      <c r="K36" s="52"/>
      <c r="L36" s="52"/>
      <c r="N36" s="52"/>
    </row>
    <row r="37" spans="1:14" ht="15.75" customHeight="1">
      <c r="A37" s="357" t="s">
        <v>77</v>
      </c>
      <c r="B37" s="151">
        <v>38.35</v>
      </c>
      <c r="C37" s="151">
        <v>37.44</v>
      </c>
      <c r="D37" s="151">
        <v>40.17</v>
      </c>
      <c r="E37" s="151">
        <v>44.04</v>
      </c>
      <c r="F37" s="151">
        <v>42.06</v>
      </c>
      <c r="G37" s="128">
        <f t="shared" si="21"/>
        <v>9.6340552651232203E-2</v>
      </c>
      <c r="H37" s="297">
        <f t="shared" si="22"/>
        <v>0.14837027379400247</v>
      </c>
      <c r="I37" s="297">
        <f t="shared" si="23"/>
        <v>0.12339743589743613</v>
      </c>
      <c r="K37" s="52"/>
      <c r="L37" s="52"/>
      <c r="N37" s="52"/>
    </row>
    <row r="38" spans="1:14" s="50" customFormat="1" ht="16.5" customHeight="1">
      <c r="A38" s="660" t="s">
        <v>95</v>
      </c>
      <c r="B38" s="661"/>
      <c r="C38" s="661"/>
      <c r="D38" s="661"/>
      <c r="E38" s="661"/>
      <c r="F38" s="661"/>
      <c r="G38" s="661"/>
      <c r="H38" s="661"/>
      <c r="I38" s="662"/>
      <c r="K38" s="52"/>
      <c r="L38" s="52"/>
      <c r="M38" s="49"/>
      <c r="N38" s="52"/>
    </row>
    <row r="39" spans="1:14" ht="15.75" customHeight="1">
      <c r="A39" s="357" t="s">
        <v>89</v>
      </c>
      <c r="B39" s="356">
        <v>7</v>
      </c>
      <c r="C39" s="356">
        <v>8</v>
      </c>
      <c r="D39" s="356">
        <v>6</v>
      </c>
      <c r="E39" s="356">
        <v>6</v>
      </c>
      <c r="F39" s="356">
        <v>6</v>
      </c>
      <c r="G39" s="128">
        <f t="shared" ref="G39:G41" si="24">E39/D39-1</f>
        <v>0</v>
      </c>
      <c r="H39" s="297">
        <f t="shared" ref="H39:H41" si="25">E39/B39-1</f>
        <v>-0.1428571428571429</v>
      </c>
      <c r="I39" s="297">
        <f t="shared" ref="I39:I41" si="26">F39/C39-1</f>
        <v>-0.25</v>
      </c>
      <c r="K39" s="52"/>
      <c r="L39" s="52"/>
      <c r="N39" s="52"/>
    </row>
    <row r="40" spans="1:14" ht="15.75" customHeight="1">
      <c r="A40" s="357" t="s">
        <v>76</v>
      </c>
      <c r="B40" s="151">
        <v>20977.5</v>
      </c>
      <c r="C40" s="151">
        <v>44063.78</v>
      </c>
      <c r="D40" s="151">
        <v>20730.64</v>
      </c>
      <c r="E40" s="151">
        <v>22244.579999999998</v>
      </c>
      <c r="F40" s="151">
        <v>42975.22</v>
      </c>
      <c r="G40" s="128">
        <f t="shared" si="24"/>
        <v>7.3029100886417231E-2</v>
      </c>
      <c r="H40" s="297">
        <f t="shared" si="25"/>
        <v>6.0401859134787239E-2</v>
      </c>
      <c r="I40" s="297">
        <f t="shared" si="26"/>
        <v>-2.4704190153454819E-2</v>
      </c>
      <c r="K40" s="52"/>
      <c r="L40" s="52"/>
      <c r="N40" s="52"/>
    </row>
    <row r="41" spans="1:14" ht="15.75" customHeight="1">
      <c r="A41" s="357" t="s">
        <v>77</v>
      </c>
      <c r="B41" s="373">
        <v>998.93</v>
      </c>
      <c r="C41" s="373">
        <v>979.2</v>
      </c>
      <c r="D41" s="151">
        <v>1091.0899999999999</v>
      </c>
      <c r="E41" s="151">
        <v>1235.81</v>
      </c>
      <c r="F41" s="151">
        <v>1161.49</v>
      </c>
      <c r="G41" s="128">
        <f t="shared" si="24"/>
        <v>0.13263800419763716</v>
      </c>
      <c r="H41" s="297">
        <f t="shared" si="25"/>
        <v>0.23713373309441099</v>
      </c>
      <c r="I41" s="297">
        <f t="shared" si="26"/>
        <v>0.18616217320261441</v>
      </c>
      <c r="K41" s="53"/>
      <c r="L41" s="52"/>
      <c r="N41" s="52"/>
    </row>
    <row r="42" spans="1:14" ht="16.5" customHeight="1">
      <c r="A42" s="660" t="s">
        <v>96</v>
      </c>
      <c r="B42" s="661"/>
      <c r="C42" s="661"/>
      <c r="D42" s="661"/>
      <c r="E42" s="661"/>
      <c r="F42" s="661"/>
      <c r="G42" s="661"/>
      <c r="H42" s="661"/>
      <c r="I42" s="662"/>
      <c r="L42" s="52"/>
      <c r="N42" s="52"/>
    </row>
    <row r="43" spans="1:14" ht="15.75" customHeight="1">
      <c r="A43" s="357" t="s">
        <v>74</v>
      </c>
      <c r="B43" s="374">
        <v>1</v>
      </c>
      <c r="C43" s="374">
        <v>1</v>
      </c>
      <c r="D43" s="374">
        <v>1</v>
      </c>
      <c r="E43" s="374">
        <v>1</v>
      </c>
      <c r="F43" s="374">
        <v>1</v>
      </c>
      <c r="G43" s="128">
        <f t="shared" ref="G43:G45" si="27">E43/D43-1</f>
        <v>0</v>
      </c>
      <c r="H43" s="297">
        <f t="shared" ref="H43:H45" si="28">E43/B43-1</f>
        <v>0</v>
      </c>
      <c r="I43" s="297">
        <f t="shared" ref="I43:I45" si="29">F43/C43-1</f>
        <v>0</v>
      </c>
      <c r="L43" s="52"/>
      <c r="N43" s="52"/>
    </row>
    <row r="44" spans="1:14" ht="15.75" customHeight="1">
      <c r="A44" s="357" t="s">
        <v>76</v>
      </c>
      <c r="B44" s="375">
        <v>401.52</v>
      </c>
      <c r="C44" s="376">
        <v>785.54</v>
      </c>
      <c r="D44" s="375">
        <v>426.52</v>
      </c>
      <c r="E44" s="375">
        <v>476.52</v>
      </c>
      <c r="F44" s="375">
        <v>903.04</v>
      </c>
      <c r="G44" s="128">
        <f t="shared" si="27"/>
        <v>0.11722779705523778</v>
      </c>
      <c r="H44" s="297">
        <f t="shared" si="28"/>
        <v>0.18679019725044821</v>
      </c>
      <c r="I44" s="297">
        <f t="shared" si="29"/>
        <v>0.1495786338060443</v>
      </c>
      <c r="J44" s="52"/>
      <c r="K44" s="52"/>
      <c r="L44" s="52"/>
      <c r="N44" s="52"/>
    </row>
    <row r="45" spans="1:14" ht="15.75" customHeight="1">
      <c r="A45" s="357" t="s">
        <v>77</v>
      </c>
      <c r="B45" s="376">
        <v>133.84</v>
      </c>
      <c r="C45" s="375">
        <v>130.91999999999999</v>
      </c>
      <c r="D45" s="375">
        <v>142.16999999999999</v>
      </c>
      <c r="E45" s="375">
        <v>158.84</v>
      </c>
      <c r="F45" s="375">
        <v>150.51</v>
      </c>
      <c r="G45" s="128">
        <f t="shared" si="27"/>
        <v>0.11725399170007744</v>
      </c>
      <c r="H45" s="297">
        <f t="shared" si="28"/>
        <v>0.18679019725044821</v>
      </c>
      <c r="I45" s="297">
        <f t="shared" si="29"/>
        <v>0.14963336388634274</v>
      </c>
      <c r="J45" s="52"/>
      <c r="K45" s="52"/>
      <c r="L45" s="52"/>
      <c r="N45" s="52"/>
    </row>
    <row r="46" spans="1:14" ht="16.5" customHeight="1">
      <c r="A46" s="660" t="s">
        <v>97</v>
      </c>
      <c r="B46" s="661"/>
      <c r="C46" s="661"/>
      <c r="D46" s="661"/>
      <c r="E46" s="661"/>
      <c r="F46" s="661"/>
      <c r="G46" s="661"/>
      <c r="H46" s="661"/>
      <c r="I46" s="662"/>
      <c r="J46" s="52"/>
      <c r="K46" s="52"/>
      <c r="L46" s="52"/>
      <c r="N46" s="52"/>
    </row>
    <row r="47" spans="1:14" ht="15.75" customHeight="1">
      <c r="A47" s="357" t="s">
        <v>476</v>
      </c>
      <c r="B47" s="377">
        <v>1316</v>
      </c>
      <c r="C47" s="377">
        <v>1296</v>
      </c>
      <c r="D47" s="377">
        <v>1341</v>
      </c>
      <c r="E47" s="377">
        <v>1363</v>
      </c>
      <c r="F47" s="377">
        <v>1352</v>
      </c>
      <c r="G47" s="378">
        <f t="shared" ref="G47:G49" si="30">E47/D47-1</f>
        <v>1.6405667412378921E-2</v>
      </c>
      <c r="H47" s="297">
        <f t="shared" ref="H47:H49" si="31">E47/B47-1</f>
        <v>3.5714285714285809E-2</v>
      </c>
      <c r="I47" s="297">
        <f t="shared" ref="I47:I49" si="32">F47/C47-1</f>
        <v>4.3209876543209846E-2</v>
      </c>
      <c r="J47" s="52"/>
      <c r="L47" s="52"/>
      <c r="N47" s="52"/>
    </row>
    <row r="48" spans="1:14" ht="15.75" customHeight="1">
      <c r="A48" s="357" t="s">
        <v>76</v>
      </c>
      <c r="B48" s="376">
        <v>5419811.1199999992</v>
      </c>
      <c r="C48" s="366">
        <v>10443418.550000001</v>
      </c>
      <c r="D48" s="366">
        <v>5854163.6400000006</v>
      </c>
      <c r="E48" s="366">
        <v>6666375.6399999987</v>
      </c>
      <c r="F48" s="366">
        <v>12520539.279999999</v>
      </c>
      <c r="G48" s="378">
        <f t="shared" si="30"/>
        <v>0.13874091158818347</v>
      </c>
      <c r="H48" s="297">
        <f t="shared" si="31"/>
        <v>0.23000146912868802</v>
      </c>
      <c r="I48" s="297">
        <f t="shared" si="32"/>
        <v>0.19889279741641674</v>
      </c>
      <c r="J48" s="52"/>
      <c r="L48" s="52"/>
      <c r="N48" s="52"/>
    </row>
    <row r="49" spans="1:15" ht="15.75" customHeight="1">
      <c r="A49" s="357" t="s">
        <v>98</v>
      </c>
      <c r="B49" s="376">
        <v>1338.44</v>
      </c>
      <c r="C49" s="366">
        <v>1338.44</v>
      </c>
      <c r="D49" s="366">
        <v>1588.44</v>
      </c>
      <c r="E49" s="366">
        <v>1588.44</v>
      </c>
      <c r="F49" s="366">
        <v>1588.44</v>
      </c>
      <c r="G49" s="378">
        <f t="shared" si="30"/>
        <v>0</v>
      </c>
      <c r="H49" s="297">
        <f t="shared" si="31"/>
        <v>0.18678461492483778</v>
      </c>
      <c r="I49" s="297">
        <f t="shared" si="32"/>
        <v>0.18678461492483778</v>
      </c>
      <c r="J49" s="52"/>
      <c r="L49" s="52"/>
      <c r="N49" s="52"/>
    </row>
    <row r="50" spans="1:15" ht="16.5" customHeight="1">
      <c r="A50" s="660" t="s">
        <v>99</v>
      </c>
      <c r="B50" s="661"/>
      <c r="C50" s="661"/>
      <c r="D50" s="661"/>
      <c r="E50" s="661"/>
      <c r="F50" s="661"/>
      <c r="G50" s="661"/>
      <c r="H50" s="661"/>
      <c r="I50" s="662"/>
      <c r="J50" s="52"/>
      <c r="L50" s="52"/>
      <c r="N50" s="52"/>
    </row>
    <row r="51" spans="1:15" ht="15.75" customHeight="1">
      <c r="A51" s="357" t="s">
        <v>426</v>
      </c>
      <c r="B51" s="356">
        <v>11769</v>
      </c>
      <c r="C51" s="356">
        <v>11771</v>
      </c>
      <c r="D51" s="356">
        <v>11824</v>
      </c>
      <c r="E51" s="356">
        <v>11845</v>
      </c>
      <c r="F51" s="356">
        <v>11835</v>
      </c>
      <c r="G51" s="128">
        <f t="shared" ref="G51:G53" si="33">E51/D51-1</f>
        <v>1.7760487144791171E-3</v>
      </c>
      <c r="H51" s="297">
        <f t="shared" ref="H51:H53" si="34">E51/B51-1</f>
        <v>6.4576429603195873E-3</v>
      </c>
      <c r="I51" s="297">
        <f t="shared" ref="I51:I53" si="35">F51/C51-1</f>
        <v>5.4370911562313662E-3</v>
      </c>
      <c r="J51" s="52"/>
      <c r="L51" s="52"/>
      <c r="N51" s="52"/>
    </row>
    <row r="52" spans="1:15" ht="15.75" customHeight="1">
      <c r="A52" s="357" t="s">
        <v>76</v>
      </c>
      <c r="B52" s="151">
        <v>47602520.439999998</v>
      </c>
      <c r="C52" s="151">
        <v>93282130.429999992</v>
      </c>
      <c r="D52" s="151">
        <v>50898808.330000013</v>
      </c>
      <c r="E52" s="151">
        <v>56984580.660000004</v>
      </c>
      <c r="F52" s="151">
        <v>107883388.99000001</v>
      </c>
      <c r="G52" s="128">
        <f t="shared" si="33"/>
        <v>0.11956610635249398</v>
      </c>
      <c r="H52" s="297">
        <f t="shared" si="34"/>
        <v>0.19709166937548006</v>
      </c>
      <c r="I52" s="297">
        <f t="shared" si="35"/>
        <v>0.15652792761800161</v>
      </c>
      <c r="J52" s="52"/>
      <c r="L52" s="52"/>
      <c r="N52" s="52"/>
    </row>
    <row r="53" spans="1:15" ht="15.75" customHeight="1">
      <c r="A53" s="357" t="s">
        <v>77</v>
      </c>
      <c r="B53" s="151">
        <v>1348.21</v>
      </c>
      <c r="C53" s="151">
        <v>1320.85</v>
      </c>
      <c r="D53" s="151">
        <v>1434.9</v>
      </c>
      <c r="E53" s="151">
        <v>1603.62</v>
      </c>
      <c r="F53" s="151">
        <v>1519.33</v>
      </c>
      <c r="G53" s="128">
        <f t="shared" si="33"/>
        <v>0.11758310683671325</v>
      </c>
      <c r="H53" s="297">
        <f t="shared" si="34"/>
        <v>0.18944378101334358</v>
      </c>
      <c r="I53" s="297">
        <f t="shared" si="35"/>
        <v>0.15026687360411861</v>
      </c>
      <c r="J53" s="52"/>
      <c r="L53" s="52"/>
      <c r="N53" s="52"/>
    </row>
    <row r="54" spans="1:15" ht="16.5" customHeight="1">
      <c r="A54" s="660" t="s">
        <v>100</v>
      </c>
      <c r="B54" s="661"/>
      <c r="C54" s="661"/>
      <c r="D54" s="661"/>
      <c r="E54" s="661"/>
      <c r="F54" s="661"/>
      <c r="G54" s="661"/>
      <c r="H54" s="661"/>
      <c r="I54" s="662"/>
    </row>
    <row r="55" spans="1:15" ht="15.75" customHeight="1">
      <c r="A55" s="357" t="s">
        <v>477</v>
      </c>
      <c r="B55" s="362">
        <v>190457</v>
      </c>
      <c r="C55" s="356">
        <v>190944</v>
      </c>
      <c r="D55" s="356">
        <v>187334</v>
      </c>
      <c r="E55" s="356">
        <v>185766</v>
      </c>
      <c r="F55" s="356">
        <v>186550</v>
      </c>
      <c r="G55" s="378">
        <f t="shared" ref="G55:G57" si="36">E55/D55-1</f>
        <v>-8.3700769748150661E-3</v>
      </c>
      <c r="H55" s="297">
        <f t="shared" ref="H55:H57" si="37">E55/B55-1</f>
        <v>-2.4630231495823218E-2</v>
      </c>
      <c r="I55" s="297">
        <f t="shared" ref="I55:I57" si="38">F55/C55-1</f>
        <v>-2.3011982570806055E-2</v>
      </c>
      <c r="O55" s="49" t="s">
        <v>86</v>
      </c>
    </row>
    <row r="56" spans="1:15" ht="15.75" customHeight="1">
      <c r="A56" s="357" t="s">
        <v>76</v>
      </c>
      <c r="B56" s="365">
        <v>296916247.32999998</v>
      </c>
      <c r="C56" s="151">
        <v>588910238.49000001</v>
      </c>
      <c r="D56" s="151">
        <v>281391718.38999999</v>
      </c>
      <c r="E56" s="151">
        <v>266530321.61000001</v>
      </c>
      <c r="F56" s="151">
        <v>547922040</v>
      </c>
      <c r="G56" s="378">
        <f t="shared" si="36"/>
        <v>-5.2813909609815024E-2</v>
      </c>
      <c r="H56" s="297">
        <f t="shared" si="37"/>
        <v>-0.10233837317170558</v>
      </c>
      <c r="I56" s="297">
        <f t="shared" si="38"/>
        <v>-6.9600077925451087E-2</v>
      </c>
    </row>
    <row r="57" spans="1:15" ht="15.75" customHeight="1">
      <c r="A57" s="369" t="s">
        <v>77</v>
      </c>
      <c r="B57" s="379">
        <v>519.65</v>
      </c>
      <c r="C57" s="380">
        <v>514.04</v>
      </c>
      <c r="D57" s="380">
        <v>500.7</v>
      </c>
      <c r="E57" s="380">
        <v>478.25</v>
      </c>
      <c r="F57" s="380">
        <v>489.52</v>
      </c>
      <c r="G57" s="381">
        <f t="shared" si="36"/>
        <v>-4.4837227880966668E-2</v>
      </c>
      <c r="H57" s="297">
        <f t="shared" si="37"/>
        <v>-7.9669007986144513E-2</v>
      </c>
      <c r="I57" s="297">
        <f t="shared" si="38"/>
        <v>-4.7700568049178993E-2</v>
      </c>
    </row>
    <row r="58" spans="1:15" ht="16.5" customHeight="1">
      <c r="A58" s="660" t="s">
        <v>269</v>
      </c>
      <c r="B58" s="661"/>
      <c r="C58" s="661"/>
      <c r="D58" s="661"/>
      <c r="E58" s="661"/>
      <c r="F58" s="661"/>
      <c r="G58" s="661"/>
      <c r="H58" s="661"/>
      <c r="I58" s="662"/>
    </row>
    <row r="59" spans="1:15" ht="15.75" customHeight="1">
      <c r="A59" s="357" t="s">
        <v>477</v>
      </c>
      <c r="B59" s="356">
        <v>290</v>
      </c>
      <c r="C59" s="356">
        <v>287</v>
      </c>
      <c r="D59" s="356">
        <v>303</v>
      </c>
      <c r="E59" s="356">
        <v>306</v>
      </c>
      <c r="F59" s="356">
        <v>305</v>
      </c>
      <c r="G59" s="378">
        <f t="shared" ref="G59:G61" si="39">E59/D59-1</f>
        <v>9.9009900990099098E-3</v>
      </c>
      <c r="H59" s="149">
        <f t="shared" ref="H59:H61" si="40">E59/B59-1</f>
        <v>5.5172413793103559E-2</v>
      </c>
      <c r="I59" s="149">
        <f t="shared" ref="I59:I61" si="41">F59/C59-1</f>
        <v>6.2717770034843134E-2</v>
      </c>
      <c r="O59" s="49" t="s">
        <v>86</v>
      </c>
    </row>
    <row r="60" spans="1:15" ht="15.75" customHeight="1">
      <c r="A60" s="357" t="s">
        <v>76</v>
      </c>
      <c r="B60" s="151">
        <v>1135307.4799999997</v>
      </c>
      <c r="C60" s="151">
        <v>2191982.5599999996</v>
      </c>
      <c r="D60" s="151">
        <v>1171364.25</v>
      </c>
      <c r="E60" s="151">
        <v>1178067.71</v>
      </c>
      <c r="F60" s="151">
        <v>2349431.96</v>
      </c>
      <c r="G60" s="378">
        <f t="shared" si="39"/>
        <v>5.7227800831380904E-3</v>
      </c>
      <c r="H60" s="297">
        <f t="shared" si="40"/>
        <v>3.7664007991914383E-2</v>
      </c>
      <c r="I60" s="297">
        <f t="shared" si="41"/>
        <v>7.1829677331009645E-2</v>
      </c>
    </row>
    <row r="61" spans="1:15" ht="15.75" customHeight="1">
      <c r="A61" s="369" t="s">
        <v>77</v>
      </c>
      <c r="B61" s="380">
        <v>1304.95</v>
      </c>
      <c r="C61" s="380">
        <v>1274.4100000000001</v>
      </c>
      <c r="D61" s="380">
        <v>1290.05</v>
      </c>
      <c r="E61" s="380">
        <v>1281.9000000000001</v>
      </c>
      <c r="F61" s="380">
        <v>1285.95</v>
      </c>
      <c r="G61" s="381">
        <f t="shared" si="39"/>
        <v>-6.3175845897445182E-3</v>
      </c>
      <c r="H61" s="150">
        <f t="shared" si="40"/>
        <v>-1.7663512011954485E-2</v>
      </c>
      <c r="I61" s="150">
        <f t="shared" si="41"/>
        <v>9.055170627976894E-3</v>
      </c>
    </row>
    <row r="62" spans="1:15" ht="11.25" customHeight="1">
      <c r="A62" s="775"/>
      <c r="B62" s="775"/>
      <c r="C62" s="775"/>
      <c r="D62" s="775"/>
      <c r="E62" s="608"/>
      <c r="F62" s="608"/>
      <c r="G62" s="54"/>
      <c r="H62" s="54"/>
      <c r="I62" s="54"/>
    </row>
    <row r="64" spans="1:15" ht="12.75" customHeight="1"/>
    <row r="75" ht="12.75" customHeight="1"/>
    <row r="83" ht="12.75" customHeight="1"/>
    <row r="91" ht="12.75" customHeight="1"/>
    <row r="99" ht="12.75" customHeight="1"/>
    <row r="107" ht="12.75" customHeight="1"/>
    <row r="113" ht="22.5" customHeight="1"/>
    <row r="114" ht="12.75" customHeight="1"/>
    <row r="115" ht="18" customHeight="1"/>
    <row r="122" ht="12.75" customHeight="1"/>
    <row r="123" ht="5.25" customHeight="1"/>
  </sheetData>
  <mergeCells count="26">
    <mergeCell ref="A22:I22"/>
    <mergeCell ref="A46:I46"/>
    <mergeCell ref="A50:I50"/>
    <mergeCell ref="A54:I54"/>
    <mergeCell ref="A58:I58"/>
    <mergeCell ref="A26:I26"/>
    <mergeCell ref="A30:I30"/>
    <mergeCell ref="A34:I34"/>
    <mergeCell ref="A38:I38"/>
    <mergeCell ref="A42:I42"/>
    <mergeCell ref="E4:E5"/>
    <mergeCell ref="F4:F5"/>
    <mergeCell ref="A62:D62"/>
    <mergeCell ref="A1:I1"/>
    <mergeCell ref="A2:I2"/>
    <mergeCell ref="A3:A5"/>
    <mergeCell ref="B3:C3"/>
    <mergeCell ref="D3:I3"/>
    <mergeCell ref="B4:B5"/>
    <mergeCell ref="C4:C5"/>
    <mergeCell ref="D4:D5"/>
    <mergeCell ref="G4:I4"/>
    <mergeCell ref="A6:I6"/>
    <mergeCell ref="A10:I10"/>
    <mergeCell ref="A14:I14"/>
    <mergeCell ref="A18:I18"/>
  </mergeCells>
  <hyperlinks>
    <hyperlink ref="J2" location="'Spis treści'!A1" display="Powrót do spisu" xr:uid="{EFFB3626-D91A-4098-9943-D1A1E1DBB651}"/>
  </hyperlinks>
  <printOptions horizontalCentered="1"/>
  <pageMargins left="0.51181102362204722" right="0.47244094488188981" top="0.43307086614173229" bottom="0.47244094488188981" header="0.31496062992125984" footer="0.31496062992125984"/>
  <pageSetup paperSize="9" scale="77" orientation="portrait" r:id="rId1"/>
  <headerFooter differentFirst="1" alignWithMargins="0">
    <oddFooter>&amp;C&amp;"Arial,Normalny"&amp;9&amp;P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dimension ref="A1:M39"/>
  <sheetViews>
    <sheetView showGridLines="0" view="pageBreakPreview" zoomScale="90" zoomScaleNormal="100" zoomScaleSheetLayoutView="90" workbookViewId="0"/>
  </sheetViews>
  <sheetFormatPr defaultRowHeight="15"/>
  <cols>
    <col min="1" max="1" width="24.125" customWidth="1"/>
    <col min="2" max="5" width="11.125" customWidth="1"/>
    <col min="6" max="6" width="11.375" customWidth="1"/>
    <col min="7" max="7" width="10.75" customWidth="1"/>
    <col min="8" max="9" width="8.75" customWidth="1"/>
  </cols>
  <sheetData>
    <row r="1" spans="1:13" ht="30" customHeight="1">
      <c r="A1" s="777" t="s">
        <v>329</v>
      </c>
      <c r="B1" s="777"/>
      <c r="C1" s="777"/>
      <c r="D1" s="777"/>
      <c r="E1" s="777"/>
      <c r="F1" s="777"/>
      <c r="G1" s="777"/>
      <c r="H1" s="777"/>
      <c r="I1" s="777"/>
      <c r="J1" s="552" t="s">
        <v>539</v>
      </c>
    </row>
    <row r="2" spans="1:13" ht="16.5" customHeight="1"/>
    <row r="3" spans="1:13" ht="19.5" customHeight="1">
      <c r="A3" s="780" t="s">
        <v>582</v>
      </c>
      <c r="B3" s="780"/>
      <c r="C3" s="780"/>
      <c r="D3" s="780"/>
      <c r="E3" s="780"/>
    </row>
    <row r="4" spans="1:13" ht="21" customHeight="1">
      <c r="A4" s="691" t="s">
        <v>13</v>
      </c>
      <c r="B4" s="640" t="str">
        <f>'Tab 1 (25)'!B3:C3</f>
        <v>2022 rok</v>
      </c>
      <c r="C4" s="641"/>
      <c r="D4" s="640" t="str">
        <f>'Tab 1 (25)'!D3:D3</f>
        <v>2023 rok</v>
      </c>
      <c r="E4" s="642"/>
      <c r="F4" s="642"/>
      <c r="G4" s="642"/>
      <c r="H4" s="642"/>
      <c r="I4" s="641"/>
      <c r="J4" s="397"/>
    </row>
    <row r="5" spans="1:13" ht="21" customHeight="1">
      <c r="A5" s="696"/>
      <c r="B5" s="643" t="s">
        <v>650</v>
      </c>
      <c r="C5" s="643" t="s">
        <v>651</v>
      </c>
      <c r="D5" s="643" t="s">
        <v>553</v>
      </c>
      <c r="E5" s="643" t="s">
        <v>650</v>
      </c>
      <c r="F5" s="643" t="s">
        <v>651</v>
      </c>
      <c r="G5" s="654" t="s">
        <v>14</v>
      </c>
      <c r="H5" s="644"/>
      <c r="I5" s="645"/>
      <c r="J5" s="398"/>
    </row>
    <row r="6" spans="1:13" ht="65.25" customHeight="1">
      <c r="A6" s="696"/>
      <c r="B6" s="643"/>
      <c r="C6" s="643"/>
      <c r="D6" s="643"/>
      <c r="E6" s="643"/>
      <c r="F6" s="643"/>
      <c r="G6" s="621" t="str">
        <f>'Tab 11 (23) i 12 (24)'!G5</f>
        <v xml:space="preserve">II kwartału 
2023 r. 
z 
I kwartałem 
2023 r. </v>
      </c>
      <c r="H6" s="621" t="str">
        <f>'Tab 11 (23) i 12 (24)'!H5</f>
        <v xml:space="preserve">II kwartału 
2023 r. 
z 
II kwartałem 
2022 r. </v>
      </c>
      <c r="I6" s="620" t="str">
        <f>'Tab 11 (23) i 12 (24)'!I5</f>
        <v xml:space="preserve">I półrocza 
2023 r. 
z 
I półroczem 
2022 r. </v>
      </c>
      <c r="J6" s="158"/>
    </row>
    <row r="7" spans="1:13" ht="21" customHeight="1">
      <c r="A7" s="781" t="s">
        <v>178</v>
      </c>
      <c r="B7" s="782"/>
      <c r="C7" s="782"/>
      <c r="D7" s="782"/>
      <c r="E7" s="782"/>
      <c r="F7" s="782"/>
      <c r="G7" s="782"/>
      <c r="H7" s="782"/>
      <c r="I7" s="783"/>
      <c r="J7" s="399"/>
    </row>
    <row r="8" spans="1:13" ht="21" customHeight="1">
      <c r="A8" s="177" t="s">
        <v>179</v>
      </c>
      <c r="B8" s="190">
        <v>6657585</v>
      </c>
      <c r="C8" s="190">
        <v>12640191</v>
      </c>
      <c r="D8" s="190">
        <v>6395376</v>
      </c>
      <c r="E8" s="190">
        <v>6805408</v>
      </c>
      <c r="F8" s="190">
        <v>13200784</v>
      </c>
      <c r="G8" s="383">
        <f>E8/D8-1</f>
        <v>6.4113822236565809E-2</v>
      </c>
      <c r="H8" s="383">
        <f>E8/B8-1</f>
        <v>2.2203696986219379E-2</v>
      </c>
      <c r="I8" s="383">
        <f>F8/C8-1</f>
        <v>4.4350041862500245E-2</v>
      </c>
      <c r="J8" s="596"/>
    </row>
    <row r="9" spans="1:13" ht="25.5" customHeight="1">
      <c r="A9" s="179" t="s">
        <v>180</v>
      </c>
      <c r="B9" s="190">
        <v>607839</v>
      </c>
      <c r="C9" s="190">
        <v>1061909</v>
      </c>
      <c r="D9" s="190">
        <v>718862</v>
      </c>
      <c r="E9" s="190">
        <v>812681</v>
      </c>
      <c r="F9" s="190">
        <v>1531543</v>
      </c>
      <c r="G9" s="383">
        <f t="shared" ref="G9:G12" si="0">E9/D9-1</f>
        <v>0.13051044567663883</v>
      </c>
      <c r="H9" s="383">
        <f t="shared" ref="H9:H12" si="1">E9/B9-1</f>
        <v>0.33700042280932951</v>
      </c>
      <c r="I9" s="383">
        <f t="shared" ref="I9:I12" si="2">F9/C9-1</f>
        <v>0.44225446813239166</v>
      </c>
      <c r="J9" s="596"/>
    </row>
    <row r="10" spans="1:13" ht="21" customHeight="1">
      <c r="A10" s="177" t="s">
        <v>76</v>
      </c>
      <c r="B10" s="191">
        <v>133527358</v>
      </c>
      <c r="C10" s="191">
        <v>253188564</v>
      </c>
      <c r="D10" s="191">
        <v>127942550</v>
      </c>
      <c r="E10" s="191">
        <v>136140693</v>
      </c>
      <c r="F10" s="191">
        <v>264083243</v>
      </c>
      <c r="G10" s="383">
        <f t="shared" si="0"/>
        <v>6.4076751635792739E-2</v>
      </c>
      <c r="H10" s="383">
        <f t="shared" si="1"/>
        <v>1.9571532299770267E-2</v>
      </c>
      <c r="I10" s="383">
        <f t="shared" si="2"/>
        <v>4.3029901619095146E-2</v>
      </c>
      <c r="J10" s="596"/>
    </row>
    <row r="11" spans="1:13" ht="25.5" customHeight="1">
      <c r="A11" s="179" t="s">
        <v>181</v>
      </c>
      <c r="B11" s="191">
        <v>12159393</v>
      </c>
      <c r="C11" s="191">
        <v>21226788</v>
      </c>
      <c r="D11" s="191">
        <v>14377340</v>
      </c>
      <c r="E11" s="191">
        <v>16256860</v>
      </c>
      <c r="F11" s="191">
        <v>30634200</v>
      </c>
      <c r="G11" s="383">
        <f t="shared" si="0"/>
        <v>0.13072793715666453</v>
      </c>
      <c r="H11" s="383">
        <f t="shared" si="1"/>
        <v>0.33697956797678974</v>
      </c>
      <c r="I11" s="383">
        <f t="shared" si="2"/>
        <v>0.4431858461110556</v>
      </c>
      <c r="J11" s="596"/>
      <c r="M11" s="94"/>
    </row>
    <row r="12" spans="1:13" ht="21" customHeight="1">
      <c r="A12" s="177" t="s">
        <v>182</v>
      </c>
      <c r="B12" s="191">
        <v>20.059999999999999</v>
      </c>
      <c r="C12" s="191">
        <v>20.03</v>
      </c>
      <c r="D12" s="191">
        <v>20.010000000000002</v>
      </c>
      <c r="E12" s="191">
        <v>20</v>
      </c>
      <c r="F12" s="191">
        <v>20.010000000000002</v>
      </c>
      <c r="G12" s="383">
        <f t="shared" si="0"/>
        <v>-4.9975012493763682E-4</v>
      </c>
      <c r="H12" s="383">
        <f t="shared" si="1"/>
        <v>-2.9910269192422456E-3</v>
      </c>
      <c r="I12" s="383">
        <f t="shared" si="2"/>
        <v>-9.9850224663000642E-4</v>
      </c>
      <c r="J12" s="596"/>
    </row>
    <row r="13" spans="1:13" ht="21" customHeight="1">
      <c r="A13" s="781" t="s">
        <v>183</v>
      </c>
      <c r="B13" s="782"/>
      <c r="C13" s="782"/>
      <c r="D13" s="782"/>
      <c r="E13" s="782"/>
      <c r="F13" s="782"/>
      <c r="G13" s="782"/>
      <c r="H13" s="782"/>
      <c r="I13" s="783"/>
      <c r="J13" s="596"/>
    </row>
    <row r="14" spans="1:13" ht="21" customHeight="1">
      <c r="A14" s="177" t="s">
        <v>75</v>
      </c>
      <c r="B14" s="190">
        <v>2418</v>
      </c>
      <c r="C14" s="190">
        <v>4636</v>
      </c>
      <c r="D14" s="190">
        <v>2117</v>
      </c>
      <c r="E14" s="190">
        <v>2347</v>
      </c>
      <c r="F14" s="190">
        <v>4464</v>
      </c>
      <c r="G14" s="383">
        <f t="shared" ref="G14:G16" si="3">E14/D14-1</f>
        <v>0.10864430798299485</v>
      </c>
      <c r="H14" s="383">
        <f t="shared" ref="H14:H16" si="4">E14/B14-1</f>
        <v>-2.9363110008271298E-2</v>
      </c>
      <c r="I14" s="383">
        <f t="shared" ref="I14:I16" si="5">F14/C14-1</f>
        <v>-3.7100949094046598E-2</v>
      </c>
      <c r="J14" s="596"/>
    </row>
    <row r="15" spans="1:13" ht="21" customHeight="1">
      <c r="A15" s="177" t="s">
        <v>76</v>
      </c>
      <c r="B15" s="191">
        <v>18503668</v>
      </c>
      <c r="C15" s="191">
        <v>35189346.5</v>
      </c>
      <c r="D15" s="191">
        <v>16680408</v>
      </c>
      <c r="E15" s="191">
        <v>18385532</v>
      </c>
      <c r="F15" s="191">
        <v>35065940</v>
      </c>
      <c r="G15" s="383">
        <f t="shared" si="3"/>
        <v>0.1022231590498266</v>
      </c>
      <c r="H15" s="383">
        <f t="shared" si="4"/>
        <v>-6.3844638803506326E-3</v>
      </c>
      <c r="I15" s="383">
        <f t="shared" si="5"/>
        <v>-3.506927870911114E-3</v>
      </c>
      <c r="J15" s="596"/>
    </row>
    <row r="16" spans="1:13" ht="21" customHeight="1">
      <c r="A16" s="180" t="s">
        <v>77</v>
      </c>
      <c r="B16" s="200">
        <v>7652.47</v>
      </c>
      <c r="C16" s="200">
        <v>7590.45</v>
      </c>
      <c r="D16" s="200">
        <f t="shared" ref="D16" si="6">ROUND(D15/D14,2)</f>
        <v>7879.27</v>
      </c>
      <c r="E16" s="200">
        <v>7833.63</v>
      </c>
      <c r="F16" s="200">
        <v>7855.27</v>
      </c>
      <c r="G16" s="384">
        <f t="shared" si="3"/>
        <v>-5.7924147795418435E-3</v>
      </c>
      <c r="H16" s="384">
        <f t="shared" si="4"/>
        <v>2.3673402182563308E-2</v>
      </c>
      <c r="I16" s="384">
        <f t="shared" si="5"/>
        <v>3.4888577093584727E-2</v>
      </c>
      <c r="J16" s="596"/>
    </row>
    <row r="17" spans="1:12" ht="33" customHeight="1"/>
    <row r="18" spans="1:12" ht="21.75" customHeight="1">
      <c r="A18" s="767" t="s">
        <v>583</v>
      </c>
      <c r="B18" s="767"/>
      <c r="C18" s="767"/>
      <c r="D18" s="767"/>
      <c r="E18" s="767"/>
      <c r="F18" s="767"/>
      <c r="G18" s="767"/>
    </row>
    <row r="19" spans="1:12">
      <c r="A19" s="691" t="s">
        <v>13</v>
      </c>
      <c r="B19" s="779" t="s">
        <v>184</v>
      </c>
      <c r="C19" s="779"/>
      <c r="D19" s="779"/>
      <c r="E19" s="779"/>
      <c r="F19" s="687" t="s">
        <v>185</v>
      </c>
      <c r="G19" s="687"/>
    </row>
    <row r="20" spans="1:12" ht="30" customHeight="1">
      <c r="A20" s="696"/>
      <c r="B20" s="687" t="s">
        <v>39</v>
      </c>
      <c r="C20" s="687"/>
      <c r="D20" s="778" t="s">
        <v>186</v>
      </c>
      <c r="E20" s="778"/>
      <c r="F20" s="687"/>
      <c r="G20" s="687"/>
    </row>
    <row r="21" spans="1:12" ht="36" customHeight="1">
      <c r="A21" s="696"/>
      <c r="B21" s="574" t="s">
        <v>179</v>
      </c>
      <c r="C21" s="575" t="s">
        <v>328</v>
      </c>
      <c r="D21" s="575" t="s">
        <v>179</v>
      </c>
      <c r="E21" s="575" t="s">
        <v>328</v>
      </c>
      <c r="F21" s="575" t="s">
        <v>187</v>
      </c>
      <c r="G21" s="575" t="s">
        <v>328</v>
      </c>
    </row>
    <row r="22" spans="1:12" ht="21" customHeight="1">
      <c r="A22" s="692"/>
      <c r="B22" s="697" t="str">
        <f>'Tab 11 (23) i 12 (24)'!B28:I28</f>
        <v>II KWARTAŁ 2023 R.</v>
      </c>
      <c r="C22" s="698"/>
      <c r="D22" s="698"/>
      <c r="E22" s="698"/>
      <c r="F22" s="698"/>
      <c r="G22" s="699"/>
    </row>
    <row r="23" spans="1:12" ht="21" customHeight="1">
      <c r="A23" s="176" t="s">
        <v>68</v>
      </c>
      <c r="B23" s="194">
        <f>SUM(B24:B39)</f>
        <v>6805408</v>
      </c>
      <c r="C23" s="195">
        <f t="shared" ref="C23:G23" si="7">SUM(C24:C39)</f>
        <v>136140693</v>
      </c>
      <c r="D23" s="194">
        <f t="shared" si="7"/>
        <v>812681</v>
      </c>
      <c r="E23" s="195">
        <f t="shared" si="7"/>
        <v>16256860</v>
      </c>
      <c r="F23" s="194">
        <f t="shared" si="7"/>
        <v>2347</v>
      </c>
      <c r="G23" s="195">
        <f t="shared" si="7"/>
        <v>18385532</v>
      </c>
      <c r="H23" s="597"/>
      <c r="I23" s="597"/>
      <c r="J23" s="597"/>
      <c r="K23" s="597"/>
      <c r="L23" s="597"/>
    </row>
    <row r="24" spans="1:12" ht="19.5" customHeight="1">
      <c r="A24" s="177" t="s">
        <v>42</v>
      </c>
      <c r="B24" s="190">
        <v>160653</v>
      </c>
      <c r="C24" s="191">
        <v>3214400</v>
      </c>
      <c r="D24" s="190">
        <v>21989</v>
      </c>
      <c r="E24" s="191">
        <v>439780</v>
      </c>
      <c r="F24" s="190">
        <v>67</v>
      </c>
      <c r="G24" s="191">
        <v>551622</v>
      </c>
      <c r="H24" s="597"/>
      <c r="I24" s="597"/>
      <c r="J24" s="597"/>
      <c r="K24" s="597"/>
      <c r="L24" s="597"/>
    </row>
    <row r="25" spans="1:12" ht="19.5" customHeight="1">
      <c r="A25" s="177" t="s">
        <v>43</v>
      </c>
      <c r="B25" s="190">
        <v>379175</v>
      </c>
      <c r="C25" s="191">
        <v>7585720</v>
      </c>
      <c r="D25" s="190">
        <v>59584</v>
      </c>
      <c r="E25" s="191">
        <v>1191720</v>
      </c>
      <c r="F25" s="190">
        <v>170</v>
      </c>
      <c r="G25" s="191">
        <v>1258220</v>
      </c>
      <c r="H25" s="597"/>
      <c r="I25" s="597"/>
      <c r="J25" s="597"/>
      <c r="K25" s="597"/>
      <c r="L25" s="597"/>
    </row>
    <row r="26" spans="1:12" ht="19.5" customHeight="1">
      <c r="A26" s="177" t="s">
        <v>44</v>
      </c>
      <c r="B26" s="190">
        <v>1137314</v>
      </c>
      <c r="C26" s="191">
        <v>22750230</v>
      </c>
      <c r="D26" s="190">
        <v>116612</v>
      </c>
      <c r="E26" s="191">
        <v>2332340</v>
      </c>
      <c r="F26" s="190">
        <v>363</v>
      </c>
      <c r="G26" s="191">
        <v>2991568</v>
      </c>
      <c r="H26" s="597"/>
      <c r="I26" s="597"/>
      <c r="J26" s="597"/>
      <c r="K26" s="597"/>
      <c r="L26" s="597"/>
    </row>
    <row r="27" spans="1:12" ht="19.5" customHeight="1">
      <c r="A27" s="177" t="s">
        <v>45</v>
      </c>
      <c r="B27" s="190">
        <v>52050</v>
      </c>
      <c r="C27" s="191">
        <v>1041610</v>
      </c>
      <c r="D27" s="190">
        <v>10032</v>
      </c>
      <c r="E27" s="191">
        <v>200640</v>
      </c>
      <c r="F27" s="190">
        <v>14</v>
      </c>
      <c r="G27" s="191">
        <v>226227</v>
      </c>
      <c r="H27" s="597"/>
      <c r="I27" s="597"/>
      <c r="J27" s="597"/>
      <c r="K27" s="597"/>
      <c r="L27" s="597"/>
    </row>
    <row r="28" spans="1:12" ht="19.5" customHeight="1">
      <c r="A28" s="177" t="s">
        <v>46</v>
      </c>
      <c r="B28" s="190">
        <v>631056</v>
      </c>
      <c r="C28" s="191">
        <v>12622840</v>
      </c>
      <c r="D28" s="190">
        <v>82963</v>
      </c>
      <c r="E28" s="191">
        <v>1659260</v>
      </c>
      <c r="F28" s="190">
        <v>222</v>
      </c>
      <c r="G28" s="191">
        <v>2012802</v>
      </c>
      <c r="H28" s="597"/>
      <c r="I28" s="597"/>
      <c r="J28" s="597"/>
      <c r="K28" s="597"/>
      <c r="L28" s="597"/>
    </row>
    <row r="29" spans="1:12" ht="19.5" customHeight="1">
      <c r="A29" s="177" t="s">
        <v>47</v>
      </c>
      <c r="B29" s="190">
        <v>690027</v>
      </c>
      <c r="C29" s="191">
        <v>13803290</v>
      </c>
      <c r="D29" s="190">
        <v>67441</v>
      </c>
      <c r="E29" s="191">
        <v>1349420</v>
      </c>
      <c r="F29" s="190">
        <v>181</v>
      </c>
      <c r="G29" s="191">
        <v>1355813</v>
      </c>
      <c r="H29" s="597"/>
      <c r="I29" s="597"/>
      <c r="J29" s="597"/>
      <c r="K29" s="597"/>
      <c r="L29" s="597"/>
    </row>
    <row r="30" spans="1:12" ht="19.5" customHeight="1">
      <c r="A30" s="177" t="s">
        <v>48</v>
      </c>
      <c r="B30" s="190">
        <v>904182</v>
      </c>
      <c r="C30" s="191">
        <v>18091173</v>
      </c>
      <c r="D30" s="190">
        <v>117444</v>
      </c>
      <c r="E30" s="191">
        <v>2351440</v>
      </c>
      <c r="F30" s="190">
        <v>312</v>
      </c>
      <c r="G30" s="191">
        <v>2600579</v>
      </c>
      <c r="H30" s="597"/>
      <c r="I30" s="597"/>
      <c r="J30" s="597"/>
      <c r="K30" s="597"/>
      <c r="L30" s="597"/>
    </row>
    <row r="31" spans="1:12" ht="19.5" customHeight="1">
      <c r="A31" s="177" t="s">
        <v>49</v>
      </c>
      <c r="B31" s="190">
        <v>91793</v>
      </c>
      <c r="C31" s="191">
        <v>1836220</v>
      </c>
      <c r="D31" s="190">
        <v>8026</v>
      </c>
      <c r="E31" s="191">
        <v>160520</v>
      </c>
      <c r="F31" s="190">
        <v>26</v>
      </c>
      <c r="G31" s="191">
        <v>355352</v>
      </c>
      <c r="H31" s="597"/>
      <c r="I31" s="597"/>
      <c r="J31" s="597"/>
      <c r="K31" s="597"/>
      <c r="L31" s="597"/>
    </row>
    <row r="32" spans="1:12" ht="19.5" customHeight="1">
      <c r="A32" s="177" t="s">
        <v>50</v>
      </c>
      <c r="B32" s="190">
        <v>618711</v>
      </c>
      <c r="C32" s="191">
        <v>12376140</v>
      </c>
      <c r="D32" s="190">
        <v>49144</v>
      </c>
      <c r="E32" s="191">
        <v>982880</v>
      </c>
      <c r="F32" s="190">
        <v>164</v>
      </c>
      <c r="G32" s="191">
        <v>879083</v>
      </c>
      <c r="H32" s="597"/>
      <c r="I32" s="597"/>
      <c r="J32" s="597"/>
      <c r="K32" s="597"/>
      <c r="L32" s="597"/>
    </row>
    <row r="33" spans="1:12" ht="19.5" customHeight="1">
      <c r="A33" s="177" t="s">
        <v>51</v>
      </c>
      <c r="B33" s="190">
        <v>348348</v>
      </c>
      <c r="C33" s="191">
        <v>6968150</v>
      </c>
      <c r="D33" s="190">
        <v>75958</v>
      </c>
      <c r="E33" s="191">
        <v>1519180</v>
      </c>
      <c r="F33" s="190">
        <v>185</v>
      </c>
      <c r="G33" s="191">
        <v>1257746</v>
      </c>
      <c r="H33" s="597"/>
      <c r="I33" s="597"/>
      <c r="J33" s="597"/>
      <c r="K33" s="597"/>
      <c r="L33" s="597"/>
    </row>
    <row r="34" spans="1:12" ht="19.5" customHeight="1">
      <c r="A34" s="177" t="s">
        <v>52</v>
      </c>
      <c r="B34" s="190">
        <v>230978</v>
      </c>
      <c r="C34" s="191">
        <v>4621360</v>
      </c>
      <c r="D34" s="190">
        <v>35060</v>
      </c>
      <c r="E34" s="191">
        <v>701200</v>
      </c>
      <c r="F34" s="190">
        <v>88</v>
      </c>
      <c r="G34" s="191">
        <v>845094</v>
      </c>
      <c r="H34" s="597"/>
      <c r="I34" s="597"/>
      <c r="J34" s="597"/>
      <c r="K34" s="597"/>
      <c r="L34" s="597"/>
    </row>
    <row r="35" spans="1:12" ht="19.5" customHeight="1">
      <c r="A35" s="177" t="s">
        <v>53</v>
      </c>
      <c r="B35" s="190">
        <v>137640</v>
      </c>
      <c r="C35" s="191">
        <v>2753710</v>
      </c>
      <c r="D35" s="190">
        <v>14411</v>
      </c>
      <c r="E35" s="191">
        <v>288220</v>
      </c>
      <c r="F35" s="190">
        <v>24</v>
      </c>
      <c r="G35" s="191">
        <v>191105</v>
      </c>
      <c r="H35" s="597"/>
      <c r="I35" s="597"/>
      <c r="J35" s="597"/>
      <c r="K35" s="597"/>
      <c r="L35" s="597"/>
    </row>
    <row r="36" spans="1:12" ht="19.5" customHeight="1">
      <c r="A36" s="177" t="s">
        <v>54</v>
      </c>
      <c r="B36" s="190">
        <v>528530</v>
      </c>
      <c r="C36" s="191">
        <v>10572680</v>
      </c>
      <c r="D36" s="190">
        <v>31187</v>
      </c>
      <c r="E36" s="191">
        <v>623740</v>
      </c>
      <c r="F36" s="190">
        <v>113</v>
      </c>
      <c r="G36" s="191">
        <v>871852</v>
      </c>
      <c r="H36" s="597"/>
      <c r="I36" s="597"/>
      <c r="J36" s="597"/>
      <c r="K36" s="597"/>
      <c r="L36" s="597"/>
    </row>
    <row r="37" spans="1:12" ht="19.5" customHeight="1">
      <c r="A37" s="177" t="s">
        <v>55</v>
      </c>
      <c r="B37" s="190">
        <v>215383</v>
      </c>
      <c r="C37" s="191">
        <v>4309440</v>
      </c>
      <c r="D37" s="190">
        <v>26302</v>
      </c>
      <c r="E37" s="191">
        <v>526040</v>
      </c>
      <c r="F37" s="190">
        <v>87</v>
      </c>
      <c r="G37" s="191">
        <v>475180</v>
      </c>
      <c r="H37" s="597"/>
      <c r="I37" s="597"/>
      <c r="J37" s="597"/>
      <c r="K37" s="597"/>
      <c r="L37" s="597"/>
    </row>
    <row r="38" spans="1:12" ht="19.5" customHeight="1">
      <c r="A38" s="177" t="s">
        <v>56</v>
      </c>
      <c r="B38" s="190">
        <v>590264</v>
      </c>
      <c r="C38" s="191">
        <v>11807240</v>
      </c>
      <c r="D38" s="190">
        <v>81427</v>
      </c>
      <c r="E38" s="191">
        <v>1628460</v>
      </c>
      <c r="F38" s="190">
        <v>303</v>
      </c>
      <c r="G38" s="191">
        <v>2221983</v>
      </c>
      <c r="H38" s="597"/>
      <c r="I38" s="597"/>
      <c r="J38" s="597"/>
      <c r="K38" s="597"/>
      <c r="L38" s="597"/>
    </row>
    <row r="39" spans="1:12" ht="19.5" customHeight="1">
      <c r="A39" s="180" t="s">
        <v>57</v>
      </c>
      <c r="B39" s="199">
        <v>89304</v>
      </c>
      <c r="C39" s="200">
        <v>1786490</v>
      </c>
      <c r="D39" s="199">
        <v>15101</v>
      </c>
      <c r="E39" s="200">
        <v>302020</v>
      </c>
      <c r="F39" s="199">
        <v>28</v>
      </c>
      <c r="G39" s="200">
        <v>291306</v>
      </c>
      <c r="H39" s="597"/>
      <c r="I39" s="597"/>
      <c r="J39" s="597"/>
      <c r="K39" s="597"/>
      <c r="L39" s="597"/>
    </row>
  </sheetData>
  <mergeCells count="20">
    <mergeCell ref="B22:G22"/>
    <mergeCell ref="G5:I5"/>
    <mergeCell ref="A7:I7"/>
    <mergeCell ref="A13:I13"/>
    <mergeCell ref="A1:I1"/>
    <mergeCell ref="A18:G18"/>
    <mergeCell ref="B20:C20"/>
    <mergeCell ref="D20:E20"/>
    <mergeCell ref="A19:A22"/>
    <mergeCell ref="B19:E19"/>
    <mergeCell ref="A3:E3"/>
    <mergeCell ref="A4:A6"/>
    <mergeCell ref="B4:C4"/>
    <mergeCell ref="E5:E6"/>
    <mergeCell ref="F5:F6"/>
    <mergeCell ref="D4:I4"/>
    <mergeCell ref="B5:B6"/>
    <mergeCell ref="C5:C6"/>
    <mergeCell ref="D5:D6"/>
    <mergeCell ref="F19:G20"/>
  </mergeCells>
  <hyperlinks>
    <hyperlink ref="J1" location="'Spis treści'!A1" display="Powrót do spisu" xr:uid="{3681F74C-58D4-4995-98EF-C82174C0F90C}"/>
  </hyperlinks>
  <printOptions horizontalCentered="1"/>
  <pageMargins left="0.51181102362204722" right="0.59055118110236227"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dimension ref="A1:I33"/>
  <sheetViews>
    <sheetView view="pageBreakPreview" zoomScale="80" zoomScaleNormal="100" zoomScaleSheetLayoutView="80" workbookViewId="0"/>
  </sheetViews>
  <sheetFormatPr defaultRowHeight="15"/>
  <cols>
    <col min="1" max="1" width="17.5" customWidth="1"/>
    <col min="2" max="2" width="16.625" customWidth="1"/>
    <col min="3" max="3" width="16.125" customWidth="1"/>
    <col min="4" max="4" width="15.375" customWidth="1"/>
    <col min="14" max="14" width="2.625" customWidth="1"/>
  </cols>
  <sheetData>
    <row r="1" spans="1:9" ht="23.25" customHeight="1">
      <c r="A1" s="777" t="s">
        <v>329</v>
      </c>
      <c r="B1" s="777"/>
      <c r="C1" s="777"/>
      <c r="D1" s="777"/>
      <c r="E1" s="777"/>
      <c r="F1" s="777"/>
      <c r="G1" s="777"/>
      <c r="H1" s="506"/>
      <c r="I1" s="506"/>
    </row>
    <row r="2" spans="1:9" ht="33.75" customHeight="1">
      <c r="H2" s="552" t="s">
        <v>539</v>
      </c>
    </row>
    <row r="30" spans="1:4" ht="22.5" customHeight="1">
      <c r="A30" s="690" t="s">
        <v>633</v>
      </c>
      <c r="B30" s="690"/>
      <c r="C30" s="690"/>
      <c r="D30" s="690"/>
    </row>
    <row r="31" spans="1:4" ht="22.5">
      <c r="A31" s="403" t="s">
        <v>13</v>
      </c>
      <c r="B31" s="403" t="s">
        <v>184</v>
      </c>
      <c r="C31" s="403" t="s">
        <v>264</v>
      </c>
      <c r="D31" s="403" t="s">
        <v>118</v>
      </c>
    </row>
    <row r="32" spans="1:4" ht="21" customHeight="1">
      <c r="A32" s="276" t="s">
        <v>261</v>
      </c>
      <c r="B32" s="277">
        <f>'Tab 1 (26) i 2 (27)'!E10</f>
        <v>136140693</v>
      </c>
      <c r="C32" s="277">
        <f>'Tab 1 (26) i 2 (27)'!E15</f>
        <v>18385532</v>
      </c>
      <c r="D32" s="277">
        <f>SUM(B32:C32)</f>
        <v>154526225</v>
      </c>
    </row>
    <row r="33" spans="1:4" ht="21" customHeight="1">
      <c r="A33" s="276" t="s">
        <v>256</v>
      </c>
      <c r="B33" s="458">
        <f>B32/$D$32</f>
        <v>0.88101998867829712</v>
      </c>
      <c r="C33" s="458">
        <f>C32/$D$32</f>
        <v>0.11898001132170284</v>
      </c>
      <c r="D33" s="458">
        <f>D32/$D$32</f>
        <v>1</v>
      </c>
    </row>
  </sheetData>
  <mergeCells count="2">
    <mergeCell ref="A30:D30"/>
    <mergeCell ref="A1:G1"/>
  </mergeCells>
  <hyperlinks>
    <hyperlink ref="H2" location="'Spis treści'!A1" display="Powrót do spisu" xr:uid="{A313CC6E-C429-4CB9-BE3A-F4F5D08CD40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dimension ref="A1:P38"/>
  <sheetViews>
    <sheetView showGridLines="0" view="pageBreakPreview" topLeftCell="A16" zoomScale="90" zoomScaleNormal="100" zoomScaleSheetLayoutView="90" workbookViewId="0"/>
  </sheetViews>
  <sheetFormatPr defaultRowHeight="15"/>
  <cols>
    <col min="1" max="1" width="29.125" customWidth="1"/>
    <col min="2" max="2" width="12.375" customWidth="1"/>
    <col min="3" max="3" width="11.125" customWidth="1"/>
    <col min="4" max="5" width="11.5" customWidth="1"/>
    <col min="6" max="7" width="11.875" customWidth="1"/>
    <col min="8" max="10" width="12.25" customWidth="1"/>
  </cols>
  <sheetData>
    <row r="1" spans="1:16" ht="24.75" customHeight="1">
      <c r="A1" s="777" t="str">
        <f>'Tab 1 (26) i 2 (27)'!A1:E1</f>
        <v>IV. FUNDUSZ SKŁADKOWY</v>
      </c>
      <c r="B1" s="777"/>
      <c r="C1" s="777"/>
      <c r="D1" s="777"/>
      <c r="E1" s="777"/>
      <c r="F1" s="777"/>
      <c r="G1" s="777"/>
      <c r="H1" s="777"/>
      <c r="I1" s="777"/>
      <c r="J1" s="777"/>
    </row>
    <row r="2" spans="1:16" ht="30" customHeight="1">
      <c r="A2" s="788" t="s">
        <v>584</v>
      </c>
      <c r="B2" s="788"/>
      <c r="C2" s="788"/>
      <c r="D2" s="788"/>
      <c r="E2" s="788"/>
      <c r="F2" s="788"/>
      <c r="G2" s="788"/>
      <c r="K2" s="552" t="s">
        <v>539</v>
      </c>
    </row>
    <row r="3" spans="1:16">
      <c r="A3" s="691" t="s">
        <v>13</v>
      </c>
      <c r="B3" s="691"/>
      <c r="C3" s="640" t="s">
        <v>535</v>
      </c>
      <c r="D3" s="641"/>
      <c r="E3" s="640" t="s">
        <v>552</v>
      </c>
      <c r="F3" s="642"/>
      <c r="G3" s="642"/>
      <c r="H3" s="642"/>
      <c r="I3" s="642"/>
      <c r="J3" s="641"/>
      <c r="K3" s="535"/>
      <c r="L3" s="536"/>
      <c r="M3" s="536"/>
      <c r="N3" s="397"/>
      <c r="O3" s="397"/>
      <c r="P3" s="397"/>
    </row>
    <row r="4" spans="1:16" ht="15" customHeight="1">
      <c r="A4" s="696"/>
      <c r="B4" s="696"/>
      <c r="C4" s="643" t="s">
        <v>650</v>
      </c>
      <c r="D4" s="643" t="s">
        <v>651</v>
      </c>
      <c r="E4" s="643" t="s">
        <v>553</v>
      </c>
      <c r="F4" s="643" t="s">
        <v>650</v>
      </c>
      <c r="G4" s="643" t="s">
        <v>651</v>
      </c>
      <c r="H4" s="654" t="s">
        <v>14</v>
      </c>
      <c r="I4" s="644"/>
      <c r="J4" s="645"/>
      <c r="K4" s="154"/>
      <c r="L4" s="398"/>
      <c r="M4" s="398"/>
      <c r="N4" s="398"/>
      <c r="O4" s="398"/>
      <c r="P4" s="398"/>
    </row>
    <row r="5" spans="1:16" ht="37.5" customHeight="1">
      <c r="A5" s="696"/>
      <c r="B5" s="696"/>
      <c r="C5" s="643"/>
      <c r="D5" s="643"/>
      <c r="E5" s="643"/>
      <c r="F5" s="643"/>
      <c r="G5" s="643"/>
      <c r="H5" s="566" t="s">
        <v>669</v>
      </c>
      <c r="I5" s="607" t="s">
        <v>670</v>
      </c>
      <c r="J5" s="565" t="s">
        <v>671</v>
      </c>
      <c r="K5" s="537"/>
      <c r="L5" s="538"/>
      <c r="M5" s="538"/>
      <c r="N5" s="158"/>
      <c r="O5" s="158"/>
      <c r="P5" s="158"/>
    </row>
    <row r="6" spans="1:16" ht="16.5" customHeight="1">
      <c r="A6" s="781" t="s">
        <v>7</v>
      </c>
      <c r="B6" s="782"/>
      <c r="C6" s="782"/>
      <c r="D6" s="782"/>
      <c r="E6" s="782"/>
      <c r="F6" s="782"/>
      <c r="G6" s="782"/>
      <c r="H6" s="782"/>
      <c r="I6" s="782"/>
      <c r="J6" s="783"/>
      <c r="K6" s="382"/>
      <c r="L6" s="399"/>
      <c r="M6" s="399"/>
      <c r="N6" s="399"/>
      <c r="O6" s="399"/>
      <c r="P6" s="399"/>
    </row>
    <row r="7" spans="1:16" ht="15.75" customHeight="1">
      <c r="A7" s="784" t="s">
        <v>188</v>
      </c>
      <c r="B7" s="784"/>
      <c r="C7" s="190">
        <v>2922</v>
      </c>
      <c r="D7" s="190">
        <v>5862</v>
      </c>
      <c r="E7" s="190">
        <v>2839</v>
      </c>
      <c r="F7" s="190">
        <v>2586</v>
      </c>
      <c r="G7" s="190">
        <v>5425</v>
      </c>
      <c r="H7" s="383">
        <f>F7/E7-1</f>
        <v>-8.9115885875308165E-2</v>
      </c>
      <c r="I7" s="383">
        <f>F7/C7-1</f>
        <v>-0.11498973305954829</v>
      </c>
      <c r="J7" s="383">
        <f>G7/D7-1</f>
        <v>-7.4547935858068959E-2</v>
      </c>
      <c r="K7" s="395"/>
      <c r="L7" s="400"/>
      <c r="M7" s="400"/>
      <c r="N7" s="400"/>
      <c r="O7" s="400"/>
      <c r="P7" s="400"/>
    </row>
    <row r="8" spans="1:16" ht="15.75" customHeight="1">
      <c r="A8" s="784" t="s">
        <v>189</v>
      </c>
      <c r="B8" s="784"/>
      <c r="C8" s="190">
        <v>2819</v>
      </c>
      <c r="D8" s="190">
        <v>5653</v>
      </c>
      <c r="E8" s="190">
        <v>2757</v>
      </c>
      <c r="F8" s="190">
        <v>2763</v>
      </c>
      <c r="G8" s="190">
        <v>5520</v>
      </c>
      <c r="H8" s="383">
        <f t="shared" ref="H8:H11" si="0">F8/E8-1</f>
        <v>2.1762785636560977E-3</v>
      </c>
      <c r="I8" s="383">
        <f t="shared" ref="I8:I11" si="1">F8/C8-1</f>
        <v>-1.986520042568285E-2</v>
      </c>
      <c r="J8" s="383">
        <f t="shared" ref="J8:J11" si="2">G8/D8-1</f>
        <v>-2.3527330620909281E-2</v>
      </c>
      <c r="K8" s="395"/>
      <c r="L8" s="400"/>
      <c r="M8" s="400"/>
      <c r="N8" s="400"/>
      <c r="O8" s="400"/>
      <c r="P8" s="400"/>
    </row>
    <row r="9" spans="1:16" ht="15.75" customHeight="1">
      <c r="A9" s="784" t="s">
        <v>190</v>
      </c>
      <c r="B9" s="784"/>
      <c r="C9" s="190">
        <v>2351</v>
      </c>
      <c r="D9" s="190">
        <v>4713</v>
      </c>
      <c r="E9" s="190">
        <v>2296</v>
      </c>
      <c r="F9" s="190">
        <v>2288</v>
      </c>
      <c r="G9" s="190">
        <v>4584</v>
      </c>
      <c r="H9" s="383">
        <f t="shared" si="0"/>
        <v>-3.4843205574912606E-3</v>
      </c>
      <c r="I9" s="383">
        <f t="shared" si="1"/>
        <v>-2.6797107613781401E-2</v>
      </c>
      <c r="J9" s="383">
        <f t="shared" si="2"/>
        <v>-2.7371101209420767E-2</v>
      </c>
      <c r="K9" s="395"/>
      <c r="L9" s="400"/>
      <c r="M9" s="400"/>
      <c r="N9" s="400"/>
      <c r="O9" s="400"/>
      <c r="P9" s="400"/>
    </row>
    <row r="10" spans="1:16" ht="15.75" customHeight="1">
      <c r="A10" s="784" t="s">
        <v>191</v>
      </c>
      <c r="B10" s="784"/>
      <c r="C10" s="190">
        <v>8</v>
      </c>
      <c r="D10" s="190">
        <v>22</v>
      </c>
      <c r="E10" s="190">
        <v>13</v>
      </c>
      <c r="F10" s="190">
        <v>13</v>
      </c>
      <c r="G10" s="190">
        <v>26</v>
      </c>
      <c r="H10" s="383">
        <f t="shared" si="0"/>
        <v>0</v>
      </c>
      <c r="I10" s="383">
        <f t="shared" si="1"/>
        <v>0.625</v>
      </c>
      <c r="J10" s="383">
        <f t="shared" si="2"/>
        <v>0.18181818181818188</v>
      </c>
      <c r="K10" s="395"/>
      <c r="L10" s="400"/>
      <c r="M10" s="400"/>
      <c r="N10" s="400"/>
      <c r="O10" s="400"/>
      <c r="P10" s="400"/>
    </row>
    <row r="11" spans="1:16" ht="15.75" customHeight="1">
      <c r="A11" s="784" t="s">
        <v>192</v>
      </c>
      <c r="B11" s="784"/>
      <c r="C11" s="190">
        <v>795</v>
      </c>
      <c r="D11" s="190">
        <v>1642</v>
      </c>
      <c r="E11" s="190">
        <v>859</v>
      </c>
      <c r="F11" s="190">
        <v>796</v>
      </c>
      <c r="G11" s="190">
        <v>1655</v>
      </c>
      <c r="H11" s="383">
        <f t="shared" si="0"/>
        <v>-7.3341094295692688E-2</v>
      </c>
      <c r="I11" s="383">
        <f t="shared" si="1"/>
        <v>1.2578616352201255E-3</v>
      </c>
      <c r="J11" s="383">
        <f t="shared" si="2"/>
        <v>7.9171741778318871E-3</v>
      </c>
      <c r="K11" s="395"/>
      <c r="L11" s="400"/>
      <c r="M11" s="400"/>
      <c r="N11" s="400"/>
      <c r="O11" s="400"/>
      <c r="P11" s="400"/>
    </row>
    <row r="12" spans="1:16" ht="16.5" customHeight="1">
      <c r="A12" s="781" t="s">
        <v>193</v>
      </c>
      <c r="B12" s="782"/>
      <c r="C12" s="782"/>
      <c r="D12" s="782"/>
      <c r="E12" s="782"/>
      <c r="F12" s="782"/>
      <c r="G12" s="782"/>
      <c r="H12" s="782"/>
      <c r="I12" s="782"/>
      <c r="J12" s="783"/>
      <c r="K12" s="382"/>
      <c r="L12" s="399"/>
      <c r="M12" s="399"/>
      <c r="N12" s="399"/>
      <c r="O12" s="399"/>
      <c r="P12" s="399"/>
    </row>
    <row r="13" spans="1:16" ht="25.5" customHeight="1">
      <c r="A13" s="787" t="s">
        <v>194</v>
      </c>
      <c r="B13" s="787"/>
      <c r="C13" s="190">
        <v>77</v>
      </c>
      <c r="D13" s="190">
        <v>138</v>
      </c>
      <c r="E13" s="190">
        <v>65</v>
      </c>
      <c r="F13" s="190">
        <v>59</v>
      </c>
      <c r="G13" s="190">
        <v>124</v>
      </c>
      <c r="H13" s="383">
        <f t="shared" ref="H13:H16" si="3">F13/E13-1</f>
        <v>-9.2307692307692313E-2</v>
      </c>
      <c r="I13" s="383">
        <f t="shared" ref="I13:I16" si="4">F13/C13-1</f>
        <v>-0.23376623376623373</v>
      </c>
      <c r="J13" s="383">
        <f t="shared" ref="J13:J16" si="5">G13/D13-1</f>
        <v>-0.10144927536231885</v>
      </c>
      <c r="K13" s="395"/>
      <c r="L13" s="400"/>
      <c r="M13" s="400"/>
      <c r="N13" s="400"/>
      <c r="O13" s="400"/>
      <c r="P13" s="400"/>
    </row>
    <row r="14" spans="1:16" ht="15.75" customHeight="1">
      <c r="A14" s="784" t="s">
        <v>190</v>
      </c>
      <c r="B14" s="784"/>
      <c r="C14" s="190">
        <v>66</v>
      </c>
      <c r="D14" s="190">
        <v>117</v>
      </c>
      <c r="E14" s="190">
        <v>48</v>
      </c>
      <c r="F14" s="190">
        <v>46</v>
      </c>
      <c r="G14" s="190">
        <v>94</v>
      </c>
      <c r="H14" s="383">
        <f t="shared" si="3"/>
        <v>-4.166666666666663E-2</v>
      </c>
      <c r="I14" s="383">
        <f t="shared" si="4"/>
        <v>-0.30303030303030298</v>
      </c>
      <c r="J14" s="383">
        <f t="shared" si="5"/>
        <v>-0.19658119658119655</v>
      </c>
      <c r="K14" s="395"/>
      <c r="L14" s="400"/>
      <c r="M14" s="400"/>
      <c r="N14" s="400"/>
      <c r="O14" s="400"/>
      <c r="P14" s="400"/>
    </row>
    <row r="15" spans="1:16" ht="15.75" customHeight="1">
      <c r="A15" s="784" t="s">
        <v>191</v>
      </c>
      <c r="B15" s="784"/>
      <c r="C15" s="178">
        <v>0</v>
      </c>
      <c r="D15" s="178">
        <v>0</v>
      </c>
      <c r="E15" s="178">
        <v>0</v>
      </c>
      <c r="F15" s="178">
        <v>0</v>
      </c>
      <c r="G15" s="178">
        <v>0</v>
      </c>
      <c r="H15" s="618" t="s">
        <v>496</v>
      </c>
      <c r="I15" s="619" t="s">
        <v>496</v>
      </c>
      <c r="J15" s="619" t="s">
        <v>496</v>
      </c>
      <c r="K15" s="396"/>
      <c r="L15" s="401"/>
      <c r="M15" s="401"/>
      <c r="N15" s="401"/>
      <c r="O15" s="401"/>
      <c r="P15" s="401"/>
    </row>
    <row r="16" spans="1:16" ht="15.75" customHeight="1">
      <c r="A16" s="786" t="s">
        <v>192</v>
      </c>
      <c r="B16" s="786"/>
      <c r="C16" s="199">
        <v>17</v>
      </c>
      <c r="D16" s="199">
        <v>33</v>
      </c>
      <c r="E16" s="199">
        <v>17</v>
      </c>
      <c r="F16" s="199">
        <v>12</v>
      </c>
      <c r="G16" s="199">
        <v>29</v>
      </c>
      <c r="H16" s="384">
        <f t="shared" si="3"/>
        <v>-0.29411764705882348</v>
      </c>
      <c r="I16" s="384">
        <f t="shared" si="4"/>
        <v>-0.29411764705882348</v>
      </c>
      <c r="J16" s="384">
        <f t="shared" si="5"/>
        <v>-0.12121212121212122</v>
      </c>
      <c r="K16" s="395"/>
      <c r="L16" s="400"/>
      <c r="M16" s="400"/>
      <c r="N16" s="400"/>
      <c r="O16" s="400"/>
      <c r="P16" s="400"/>
    </row>
    <row r="18" spans="1:10" ht="24.75" customHeight="1">
      <c r="A18" s="767" t="s">
        <v>585</v>
      </c>
      <c r="B18" s="767"/>
      <c r="C18" s="767"/>
      <c r="D18" s="767"/>
      <c r="E18" s="767"/>
      <c r="F18" s="767"/>
      <c r="G18" s="767"/>
      <c r="H18" s="767"/>
      <c r="I18" s="767"/>
      <c r="J18" s="767"/>
    </row>
    <row r="19" spans="1:10" ht="15" customHeight="1">
      <c r="A19" s="691" t="s">
        <v>13</v>
      </c>
      <c r="B19" s="687" t="s">
        <v>195</v>
      </c>
      <c r="C19" s="687"/>
      <c r="D19" s="687"/>
      <c r="E19" s="785" t="s">
        <v>196</v>
      </c>
      <c r="F19" s="785"/>
      <c r="G19" s="785"/>
      <c r="H19" s="785"/>
      <c r="I19" s="785"/>
      <c r="J19" s="689" t="s">
        <v>197</v>
      </c>
    </row>
    <row r="20" spans="1:10" ht="69" customHeight="1">
      <c r="A20" s="696"/>
      <c r="B20" s="575" t="s">
        <v>118</v>
      </c>
      <c r="C20" s="575" t="s">
        <v>198</v>
      </c>
      <c r="D20" s="575" t="s">
        <v>199</v>
      </c>
      <c r="E20" s="575" t="s">
        <v>200</v>
      </c>
      <c r="F20" s="575" t="s">
        <v>201</v>
      </c>
      <c r="G20" s="575" t="s">
        <v>202</v>
      </c>
      <c r="H20" s="575" t="s">
        <v>203</v>
      </c>
      <c r="I20" s="575" t="s">
        <v>204</v>
      </c>
      <c r="J20" s="689"/>
    </row>
    <row r="21" spans="1:10" ht="13.5" customHeight="1">
      <c r="A21" s="692"/>
      <c r="B21" s="693" t="str">
        <f>'Tab 8 (20)'!B9:H9</f>
        <v>I PÓŁROCZE 2023 R.</v>
      </c>
      <c r="C21" s="694"/>
      <c r="D21" s="694"/>
      <c r="E21" s="694"/>
      <c r="F21" s="694"/>
      <c r="G21" s="694"/>
      <c r="H21" s="694"/>
      <c r="I21" s="694"/>
      <c r="J21" s="695"/>
    </row>
    <row r="22" spans="1:10">
      <c r="A22" s="385" t="s">
        <v>68</v>
      </c>
      <c r="B22" s="386">
        <f>SUM(B23:B38)</f>
        <v>4584</v>
      </c>
      <c r="C22" s="386">
        <f t="shared" ref="C22:J22" si="6">SUM(C23:C38)</f>
        <v>26</v>
      </c>
      <c r="D22" s="387">
        <v>4.2</v>
      </c>
      <c r="E22" s="386">
        <f t="shared" si="6"/>
        <v>2246</v>
      </c>
      <c r="F22" s="386">
        <f t="shared" si="6"/>
        <v>338</v>
      </c>
      <c r="G22" s="386">
        <f t="shared" si="6"/>
        <v>514</v>
      </c>
      <c r="H22" s="386">
        <f t="shared" si="6"/>
        <v>590</v>
      </c>
      <c r="I22" s="386">
        <f t="shared" si="6"/>
        <v>896</v>
      </c>
      <c r="J22" s="386">
        <f t="shared" si="6"/>
        <v>94</v>
      </c>
    </row>
    <row r="23" spans="1:10">
      <c r="A23" s="388" t="s">
        <v>42</v>
      </c>
      <c r="B23" s="389">
        <v>129</v>
      </c>
      <c r="C23" s="391">
        <v>0</v>
      </c>
      <c r="D23" s="390">
        <v>3.5</v>
      </c>
      <c r="E23" s="389">
        <v>70</v>
      </c>
      <c r="F23" s="389">
        <v>11</v>
      </c>
      <c r="G23" s="389">
        <v>11</v>
      </c>
      <c r="H23" s="389">
        <v>5</v>
      </c>
      <c r="I23" s="389">
        <v>32</v>
      </c>
      <c r="J23" s="389">
        <v>2</v>
      </c>
    </row>
    <row r="24" spans="1:10">
      <c r="A24" s="388" t="s">
        <v>205</v>
      </c>
      <c r="B24" s="389">
        <v>337</v>
      </c>
      <c r="C24" s="389">
        <v>2</v>
      </c>
      <c r="D24" s="390">
        <v>5.9</v>
      </c>
      <c r="E24" s="389">
        <v>158</v>
      </c>
      <c r="F24" s="389">
        <v>24</v>
      </c>
      <c r="G24" s="389">
        <v>35</v>
      </c>
      <c r="H24" s="389">
        <v>55</v>
      </c>
      <c r="I24" s="389">
        <v>65</v>
      </c>
      <c r="J24" s="389">
        <v>1</v>
      </c>
    </row>
    <row r="25" spans="1:10">
      <c r="A25" s="388" t="s">
        <v>44</v>
      </c>
      <c r="B25" s="389">
        <v>674</v>
      </c>
      <c r="C25" s="389">
        <v>5</v>
      </c>
      <c r="D25" s="390">
        <v>4.9000000000000004</v>
      </c>
      <c r="E25" s="389">
        <v>348</v>
      </c>
      <c r="F25" s="389">
        <v>49</v>
      </c>
      <c r="G25" s="389">
        <v>74</v>
      </c>
      <c r="H25" s="389">
        <v>59</v>
      </c>
      <c r="I25" s="389">
        <v>144</v>
      </c>
      <c r="J25" s="389">
        <v>6</v>
      </c>
    </row>
    <row r="26" spans="1:10">
      <c r="A26" s="388" t="s">
        <v>45</v>
      </c>
      <c r="B26" s="389">
        <v>40</v>
      </c>
      <c r="C26" s="389">
        <v>2</v>
      </c>
      <c r="D26" s="390">
        <v>3.2</v>
      </c>
      <c r="E26" s="389">
        <v>14</v>
      </c>
      <c r="F26" s="389">
        <v>6</v>
      </c>
      <c r="G26" s="389">
        <v>4</v>
      </c>
      <c r="H26" s="389">
        <v>8</v>
      </c>
      <c r="I26" s="389">
        <v>8</v>
      </c>
      <c r="J26" s="389">
        <v>1</v>
      </c>
    </row>
    <row r="27" spans="1:10">
      <c r="A27" s="388" t="s">
        <v>46</v>
      </c>
      <c r="B27" s="389">
        <v>415</v>
      </c>
      <c r="C27" s="389">
        <v>3</v>
      </c>
      <c r="D27" s="390">
        <v>4.9000000000000004</v>
      </c>
      <c r="E27" s="389">
        <v>194</v>
      </c>
      <c r="F27" s="389">
        <v>33</v>
      </c>
      <c r="G27" s="389">
        <v>50</v>
      </c>
      <c r="H27" s="389">
        <v>59</v>
      </c>
      <c r="I27" s="389">
        <v>79</v>
      </c>
      <c r="J27" s="389">
        <v>2</v>
      </c>
    </row>
    <row r="28" spans="1:10">
      <c r="A28" s="388" t="s">
        <v>47</v>
      </c>
      <c r="B28" s="389">
        <v>399</v>
      </c>
      <c r="C28" s="389">
        <v>3</v>
      </c>
      <c r="D28" s="390">
        <v>3.1</v>
      </c>
      <c r="E28" s="389">
        <v>225</v>
      </c>
      <c r="F28" s="389">
        <v>28</v>
      </c>
      <c r="G28" s="389">
        <v>45</v>
      </c>
      <c r="H28" s="389">
        <v>32</v>
      </c>
      <c r="I28" s="389">
        <v>69</v>
      </c>
      <c r="J28" s="389">
        <v>5</v>
      </c>
    </row>
    <row r="29" spans="1:10">
      <c r="A29" s="388" t="s">
        <v>48</v>
      </c>
      <c r="B29" s="389">
        <v>608</v>
      </c>
      <c r="C29" s="389">
        <v>1</v>
      </c>
      <c r="D29" s="390">
        <v>4</v>
      </c>
      <c r="E29" s="389">
        <v>300</v>
      </c>
      <c r="F29" s="389">
        <v>38</v>
      </c>
      <c r="G29" s="389">
        <v>75</v>
      </c>
      <c r="H29" s="389">
        <v>87</v>
      </c>
      <c r="I29" s="389">
        <v>108</v>
      </c>
      <c r="J29" s="389">
        <v>21</v>
      </c>
    </row>
    <row r="30" spans="1:10">
      <c r="A30" s="388" t="s">
        <v>49</v>
      </c>
      <c r="B30" s="389">
        <v>59</v>
      </c>
      <c r="C30" s="389">
        <v>1</v>
      </c>
      <c r="D30" s="390">
        <v>2.5</v>
      </c>
      <c r="E30" s="389">
        <v>29</v>
      </c>
      <c r="F30" s="389">
        <v>9</v>
      </c>
      <c r="G30" s="389">
        <v>4</v>
      </c>
      <c r="H30" s="389">
        <v>7</v>
      </c>
      <c r="I30" s="389">
        <v>10</v>
      </c>
      <c r="J30" s="391">
        <v>0</v>
      </c>
    </row>
    <row r="31" spans="1:10">
      <c r="A31" s="388" t="s">
        <v>50</v>
      </c>
      <c r="B31" s="389">
        <v>318</v>
      </c>
      <c r="C31" s="389">
        <v>1</v>
      </c>
      <c r="D31" s="390">
        <v>4</v>
      </c>
      <c r="E31" s="389">
        <v>191</v>
      </c>
      <c r="F31" s="389">
        <v>11</v>
      </c>
      <c r="G31" s="389">
        <v>38</v>
      </c>
      <c r="H31" s="389">
        <v>11</v>
      </c>
      <c r="I31" s="389">
        <v>67</v>
      </c>
      <c r="J31" s="389">
        <v>9</v>
      </c>
    </row>
    <row r="32" spans="1:10">
      <c r="A32" s="388" t="s">
        <v>51</v>
      </c>
      <c r="B32" s="389">
        <v>413</v>
      </c>
      <c r="C32" s="389">
        <v>2</v>
      </c>
      <c r="D32" s="390">
        <v>5.4</v>
      </c>
      <c r="E32" s="389">
        <v>158</v>
      </c>
      <c r="F32" s="389">
        <v>35</v>
      </c>
      <c r="G32" s="389">
        <v>45</v>
      </c>
      <c r="H32" s="389">
        <v>104</v>
      </c>
      <c r="I32" s="389">
        <v>71</v>
      </c>
      <c r="J32" s="389">
        <v>19</v>
      </c>
    </row>
    <row r="33" spans="1:10">
      <c r="A33" s="388" t="s">
        <v>52</v>
      </c>
      <c r="B33" s="389">
        <v>151</v>
      </c>
      <c r="C33" s="389">
        <v>1</v>
      </c>
      <c r="D33" s="390">
        <v>4.2</v>
      </c>
      <c r="E33" s="389">
        <v>80</v>
      </c>
      <c r="F33" s="389">
        <v>9</v>
      </c>
      <c r="G33" s="389">
        <v>17</v>
      </c>
      <c r="H33" s="389">
        <v>18</v>
      </c>
      <c r="I33" s="389">
        <v>27</v>
      </c>
      <c r="J33" s="389">
        <v>2</v>
      </c>
    </row>
    <row r="34" spans="1:10">
      <c r="A34" s="388" t="s">
        <v>53</v>
      </c>
      <c r="B34" s="389">
        <v>53</v>
      </c>
      <c r="C34" s="391">
        <v>0</v>
      </c>
      <c r="D34" s="390">
        <v>1.8</v>
      </c>
      <c r="E34" s="389">
        <v>26</v>
      </c>
      <c r="F34" s="389">
        <v>7</v>
      </c>
      <c r="G34" s="389">
        <v>7</v>
      </c>
      <c r="H34" s="389">
        <v>3</v>
      </c>
      <c r="I34" s="389">
        <v>10</v>
      </c>
      <c r="J34" s="389">
        <v>2</v>
      </c>
    </row>
    <row r="35" spans="1:10">
      <c r="A35" s="388" t="s">
        <v>54</v>
      </c>
      <c r="B35" s="389">
        <v>218</v>
      </c>
      <c r="C35" s="391">
        <v>0</v>
      </c>
      <c r="D35" s="390">
        <v>3.6</v>
      </c>
      <c r="E35" s="389">
        <v>120</v>
      </c>
      <c r="F35" s="389">
        <v>16</v>
      </c>
      <c r="G35" s="389">
        <v>27</v>
      </c>
      <c r="H35" s="389">
        <v>14</v>
      </c>
      <c r="I35" s="389">
        <v>41</v>
      </c>
      <c r="J35" s="389">
        <v>3</v>
      </c>
    </row>
    <row r="36" spans="1:10">
      <c r="A36" s="388" t="s">
        <v>55</v>
      </c>
      <c r="B36" s="389">
        <v>154</v>
      </c>
      <c r="C36" s="389">
        <v>1</v>
      </c>
      <c r="D36" s="390">
        <v>4.0999999999999996</v>
      </c>
      <c r="E36" s="389">
        <v>61</v>
      </c>
      <c r="F36" s="389">
        <v>11</v>
      </c>
      <c r="G36" s="389">
        <v>14</v>
      </c>
      <c r="H36" s="389">
        <v>39</v>
      </c>
      <c r="I36" s="389">
        <v>29</v>
      </c>
      <c r="J36" s="389">
        <v>12</v>
      </c>
    </row>
    <row r="37" spans="1:10">
      <c r="A37" s="388" t="s">
        <v>56</v>
      </c>
      <c r="B37" s="389">
        <v>558</v>
      </c>
      <c r="C37" s="389">
        <v>3</v>
      </c>
      <c r="D37" s="390">
        <v>5.3</v>
      </c>
      <c r="E37" s="389">
        <v>251</v>
      </c>
      <c r="F37" s="389">
        <v>44</v>
      </c>
      <c r="G37" s="389">
        <v>58</v>
      </c>
      <c r="H37" s="389">
        <v>85</v>
      </c>
      <c r="I37" s="389">
        <v>120</v>
      </c>
      <c r="J37" s="389">
        <v>4</v>
      </c>
    </row>
    <row r="38" spans="1:10">
      <c r="A38" s="392" t="s">
        <v>57</v>
      </c>
      <c r="B38" s="393">
        <v>58</v>
      </c>
      <c r="C38" s="393">
        <v>1</v>
      </c>
      <c r="D38" s="394">
        <v>2.7</v>
      </c>
      <c r="E38" s="393">
        <v>21</v>
      </c>
      <c r="F38" s="393">
        <v>7</v>
      </c>
      <c r="G38" s="393">
        <v>10</v>
      </c>
      <c r="H38" s="393">
        <v>4</v>
      </c>
      <c r="I38" s="393">
        <v>16</v>
      </c>
      <c r="J38" s="393">
        <v>5</v>
      </c>
    </row>
  </sheetData>
  <mergeCells count="28">
    <mergeCell ref="A1:J1"/>
    <mergeCell ref="A2:G2"/>
    <mergeCell ref="A3:B5"/>
    <mergeCell ref="C3:D3"/>
    <mergeCell ref="C4:C5"/>
    <mergeCell ref="D4:D5"/>
    <mergeCell ref="E4:E5"/>
    <mergeCell ref="A13:B13"/>
    <mergeCell ref="A14:B14"/>
    <mergeCell ref="A15:B15"/>
    <mergeCell ref="B19:D19"/>
    <mergeCell ref="A19:A21"/>
    <mergeCell ref="E19:I19"/>
    <mergeCell ref="A18:J18"/>
    <mergeCell ref="J19:J20"/>
    <mergeCell ref="B21:J21"/>
    <mergeCell ref="A16:B16"/>
    <mergeCell ref="A12:J12"/>
    <mergeCell ref="F4:F5"/>
    <mergeCell ref="G4:G5"/>
    <mergeCell ref="E3:J3"/>
    <mergeCell ref="H4:J4"/>
    <mergeCell ref="A6:J6"/>
    <mergeCell ref="A7:B7"/>
    <mergeCell ref="A8:B8"/>
    <mergeCell ref="A9:B9"/>
    <mergeCell ref="A10:B10"/>
    <mergeCell ref="A11:B11"/>
  </mergeCells>
  <hyperlinks>
    <hyperlink ref="K2" location="'Spis treści'!A1" display="Powrót do spisu" xr:uid="{48B62C41-3AD0-4BE6-8994-3BFD63C7E1FF}"/>
  </hyperlinks>
  <printOptions horizontalCentered="1"/>
  <pageMargins left="0.51181102362204722" right="0.6692913385826772" top="0.35433070866141736" bottom="0.55118110236220474" header="0.31496062992125984" footer="0.31496062992125984"/>
  <pageSetup paperSize="9" scale="78" orientation="landscape" r:id="rId1"/>
  <headerFooter differentFirst="1" alignWithMargins="0">
    <oddFooter>&amp;C&amp;"Arial,Normalny"&amp;9&amp;P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9"/>
  <dimension ref="B1:N21"/>
  <sheetViews>
    <sheetView view="pageBreakPreview" zoomScale="80" zoomScaleNormal="100" zoomScaleSheetLayoutView="80" workbookViewId="0"/>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0.5" customWidth="1"/>
  </cols>
  <sheetData>
    <row r="1" spans="2:14" ht="23.25" customHeight="1">
      <c r="B1" s="777" t="s">
        <v>329</v>
      </c>
      <c r="C1" s="777"/>
      <c r="D1" s="777"/>
      <c r="E1" s="777"/>
      <c r="F1" s="777"/>
      <c r="G1" s="777"/>
      <c r="H1" s="777"/>
      <c r="I1" s="777"/>
      <c r="J1" s="777"/>
      <c r="K1" s="777"/>
      <c r="L1" s="777"/>
      <c r="M1" s="777"/>
    </row>
    <row r="2" spans="2:14" ht="39" customHeight="1">
      <c r="N2" s="552" t="s">
        <v>539</v>
      </c>
    </row>
    <row r="4" spans="2:14" ht="149.25" customHeight="1"/>
    <row r="17" spans="2:8" ht="28.5" customHeight="1"/>
    <row r="18" spans="2:8" ht="30" customHeight="1">
      <c r="B18" s="690" t="s">
        <v>634</v>
      </c>
      <c r="C18" s="690"/>
      <c r="D18" s="690"/>
      <c r="E18" s="690"/>
      <c r="F18" s="690"/>
      <c r="G18" s="690"/>
      <c r="H18" s="690"/>
    </row>
    <row r="19" spans="2:8" ht="48" customHeight="1">
      <c r="B19" s="410"/>
      <c r="C19" s="410" t="s">
        <v>257</v>
      </c>
      <c r="D19" s="410" t="s">
        <v>258</v>
      </c>
      <c r="E19" s="410" t="s">
        <v>267</v>
      </c>
      <c r="F19" s="410" t="s">
        <v>259</v>
      </c>
      <c r="G19" s="410" t="s">
        <v>260</v>
      </c>
      <c r="H19" s="410" t="s">
        <v>118</v>
      </c>
    </row>
    <row r="20" spans="2:8" ht="18" customHeight="1">
      <c r="B20" s="276" t="s">
        <v>255</v>
      </c>
      <c r="C20" s="402">
        <f>'Tab 3 (28) i 4 (29)'!E22</f>
        <v>2246</v>
      </c>
      <c r="D20" s="402">
        <f>'Tab 3 (28) i 4 (29)'!F22</f>
        <v>338</v>
      </c>
      <c r="E20" s="402">
        <f>'Tab 3 (28) i 4 (29)'!G22</f>
        <v>514</v>
      </c>
      <c r="F20" s="402">
        <f>'Tab 3 (28) i 4 (29)'!H22</f>
        <v>590</v>
      </c>
      <c r="G20" s="402">
        <f>'Tab 3 (28) i 4 (29)'!I22</f>
        <v>896</v>
      </c>
      <c r="H20" s="402">
        <f>SUM(C20:G20)</f>
        <v>4584</v>
      </c>
    </row>
    <row r="21" spans="2:8" ht="18" customHeight="1">
      <c r="B21" s="276" t="s">
        <v>256</v>
      </c>
      <c r="C21" s="458">
        <f>ROUND(C20/$H$20,2)</f>
        <v>0.49</v>
      </c>
      <c r="D21" s="458">
        <f>ROUND(D20/$H$20,2)</f>
        <v>7.0000000000000007E-2</v>
      </c>
      <c r="E21" s="458">
        <f t="shared" ref="E21:G21" si="0">ROUND(E20/$H$20,2)</f>
        <v>0.11</v>
      </c>
      <c r="F21" s="458">
        <f>ROUND(F20/$H$20,2)</f>
        <v>0.13</v>
      </c>
      <c r="G21" s="458">
        <f t="shared" si="0"/>
        <v>0.2</v>
      </c>
      <c r="H21" s="458">
        <f t="shared" ref="H21" si="1">H20/$H$20</f>
        <v>1</v>
      </c>
    </row>
  </sheetData>
  <mergeCells count="2">
    <mergeCell ref="B18:H18"/>
    <mergeCell ref="B1:M1"/>
  </mergeCells>
  <hyperlinks>
    <hyperlink ref="N2" location="'Spis treści'!A1" display="Powrót do spisu" xr:uid="{D108603E-4172-47D5-A289-D2E7D6ED4A90}"/>
  </hyperlink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M25"/>
  <sheetViews>
    <sheetView showGridLines="0" view="pageBreakPreview" zoomScale="90" zoomScaleNormal="100" zoomScaleSheetLayoutView="90" workbookViewId="0"/>
  </sheetViews>
  <sheetFormatPr defaultRowHeight="15"/>
  <cols>
    <col min="1" max="1" width="18.5" customWidth="1"/>
    <col min="2" max="2" width="11.875" customWidth="1"/>
    <col min="3" max="3" width="11.75" customWidth="1"/>
    <col min="4" max="4" width="12" customWidth="1"/>
    <col min="5" max="8" width="11.625" customWidth="1"/>
    <col min="9" max="9" width="10.625" customWidth="1"/>
    <col min="10" max="10" width="11.625" customWidth="1"/>
    <col min="11" max="12" width="12.125" customWidth="1"/>
  </cols>
  <sheetData>
    <row r="1" spans="1:13" ht="33" customHeight="1">
      <c r="A1" s="794" t="s">
        <v>330</v>
      </c>
      <c r="B1" s="794"/>
      <c r="C1" s="794"/>
      <c r="D1" s="794"/>
      <c r="E1" s="794"/>
      <c r="F1" s="794"/>
      <c r="G1" s="794"/>
      <c r="H1" s="794"/>
      <c r="I1" s="794"/>
      <c r="J1" s="794"/>
      <c r="K1" s="794"/>
      <c r="L1" s="794"/>
    </row>
    <row r="2" spans="1:13" ht="42" customHeight="1">
      <c r="A2" s="780" t="s">
        <v>586</v>
      </c>
      <c r="B2" s="780"/>
      <c r="C2" s="780"/>
      <c r="D2" s="780"/>
      <c r="E2" s="780"/>
      <c r="F2" s="780"/>
      <c r="G2" s="780"/>
      <c r="H2" s="780"/>
      <c r="I2" s="780"/>
      <c r="J2" s="780"/>
      <c r="K2" s="780"/>
      <c r="L2" s="780"/>
      <c r="M2" s="552" t="s">
        <v>539</v>
      </c>
    </row>
    <row r="3" spans="1:13" ht="13.5" customHeight="1">
      <c r="A3" s="691" t="s">
        <v>13</v>
      </c>
      <c r="B3" s="689" t="s">
        <v>438</v>
      </c>
      <c r="C3" s="795" t="s">
        <v>71</v>
      </c>
      <c r="D3" s="795"/>
      <c r="E3" s="795" t="s">
        <v>35</v>
      </c>
      <c r="F3" s="795"/>
      <c r="G3" s="795"/>
      <c r="H3" s="795"/>
      <c r="I3" s="795"/>
      <c r="J3" s="795"/>
      <c r="K3" s="795"/>
      <c r="L3" s="795"/>
    </row>
    <row r="4" spans="1:13" ht="61.5" customHeight="1">
      <c r="A4" s="696"/>
      <c r="B4" s="689"/>
      <c r="C4" s="689" t="s">
        <v>206</v>
      </c>
      <c r="D4" s="701" t="s">
        <v>207</v>
      </c>
      <c r="E4" s="715" t="s">
        <v>265</v>
      </c>
      <c r="F4" s="716"/>
      <c r="G4" s="715" t="s">
        <v>208</v>
      </c>
      <c r="H4" s="796"/>
      <c r="I4" s="796"/>
      <c r="J4" s="716"/>
      <c r="K4" s="689" t="s">
        <v>331</v>
      </c>
      <c r="L4" s="689"/>
    </row>
    <row r="5" spans="1:13" ht="17.25" customHeight="1">
      <c r="A5" s="696"/>
      <c r="B5" s="689"/>
      <c r="C5" s="689"/>
      <c r="D5" s="701"/>
      <c r="E5" s="691" t="s">
        <v>253</v>
      </c>
      <c r="F5" s="790" t="s">
        <v>209</v>
      </c>
      <c r="G5" s="691" t="s">
        <v>253</v>
      </c>
      <c r="H5" s="790" t="s">
        <v>210</v>
      </c>
      <c r="I5" s="792" t="s">
        <v>254</v>
      </c>
      <c r="J5" s="793"/>
      <c r="K5" s="691" t="s">
        <v>253</v>
      </c>
      <c r="L5" s="790" t="s">
        <v>209</v>
      </c>
    </row>
    <row r="6" spans="1:13" ht="39.75" customHeight="1">
      <c r="A6" s="696"/>
      <c r="B6" s="689"/>
      <c r="C6" s="689"/>
      <c r="D6" s="701"/>
      <c r="E6" s="692"/>
      <c r="F6" s="791"/>
      <c r="G6" s="692"/>
      <c r="H6" s="791"/>
      <c r="I6" s="470" t="s">
        <v>464</v>
      </c>
      <c r="J6" s="470" t="s">
        <v>439</v>
      </c>
      <c r="K6" s="692"/>
      <c r="L6" s="791"/>
      <c r="M6" s="72"/>
    </row>
    <row r="7" spans="1:13" ht="18" customHeight="1">
      <c r="A7" s="692"/>
      <c r="B7" s="693" t="s">
        <v>673</v>
      </c>
      <c r="C7" s="694"/>
      <c r="D7" s="694"/>
      <c r="E7" s="694"/>
      <c r="F7" s="694"/>
      <c r="G7" s="694"/>
      <c r="H7" s="694"/>
      <c r="I7" s="694"/>
      <c r="J7" s="694"/>
      <c r="K7" s="694"/>
      <c r="L7" s="695"/>
      <c r="M7" s="72"/>
    </row>
    <row r="8" spans="1:13" ht="21" customHeight="1">
      <c r="A8" s="385" t="s">
        <v>68</v>
      </c>
      <c r="B8" s="386">
        <f>SUM(B9:B24)</f>
        <v>818061</v>
      </c>
      <c r="C8" s="386">
        <f t="shared" ref="C8:L8" si="0">SUM(C9:C24)</f>
        <v>793226</v>
      </c>
      <c r="D8" s="386">
        <f t="shared" si="0"/>
        <v>1817</v>
      </c>
      <c r="E8" s="386">
        <f t="shared" si="0"/>
        <v>5957</v>
      </c>
      <c r="F8" s="386">
        <f t="shared" si="0"/>
        <v>4337</v>
      </c>
      <c r="G8" s="386">
        <f t="shared" si="0"/>
        <v>9093</v>
      </c>
      <c r="H8" s="386">
        <f t="shared" si="0"/>
        <v>6721</v>
      </c>
      <c r="I8" s="404">
        <f t="shared" si="0"/>
        <v>1</v>
      </c>
      <c r="J8" s="405">
        <f t="shared" si="0"/>
        <v>0</v>
      </c>
      <c r="K8" s="386">
        <f t="shared" si="0"/>
        <v>803011</v>
      </c>
      <c r="L8" s="386">
        <f t="shared" si="0"/>
        <v>782168</v>
      </c>
    </row>
    <row r="9" spans="1:13" ht="21" customHeight="1">
      <c r="A9" s="388" t="s">
        <v>42</v>
      </c>
      <c r="B9" s="389">
        <f>E9+G9+K9</f>
        <v>29522</v>
      </c>
      <c r="C9" s="389">
        <v>27994</v>
      </c>
      <c r="D9" s="389">
        <v>103</v>
      </c>
      <c r="E9" s="389">
        <v>210</v>
      </c>
      <c r="F9" s="389">
        <v>77</v>
      </c>
      <c r="G9" s="389">
        <v>496</v>
      </c>
      <c r="H9" s="389">
        <v>256</v>
      </c>
      <c r="I9" s="406">
        <v>1</v>
      </c>
      <c r="J9" s="407">
        <v>0</v>
      </c>
      <c r="K9" s="389">
        <v>28816</v>
      </c>
      <c r="L9" s="389">
        <v>27661</v>
      </c>
    </row>
    <row r="10" spans="1:13" ht="21" customHeight="1">
      <c r="A10" s="388" t="s">
        <v>43</v>
      </c>
      <c r="B10" s="389">
        <f t="shared" ref="B10:B24" si="1">E10+G10+K10</f>
        <v>42655</v>
      </c>
      <c r="C10" s="389">
        <v>41346</v>
      </c>
      <c r="D10" s="389">
        <v>38</v>
      </c>
      <c r="E10" s="389">
        <v>362</v>
      </c>
      <c r="F10" s="389">
        <v>302</v>
      </c>
      <c r="G10" s="389">
        <v>437</v>
      </c>
      <c r="H10" s="389">
        <v>354</v>
      </c>
      <c r="I10" s="407">
        <v>0</v>
      </c>
      <c r="J10" s="407">
        <v>0</v>
      </c>
      <c r="K10" s="389">
        <v>41856</v>
      </c>
      <c r="L10" s="389">
        <v>40690</v>
      </c>
    </row>
    <row r="11" spans="1:13" ht="21" customHeight="1">
      <c r="A11" s="388" t="s">
        <v>44</v>
      </c>
      <c r="B11" s="389">
        <f t="shared" si="1"/>
        <v>107164</v>
      </c>
      <c r="C11" s="389">
        <v>103656</v>
      </c>
      <c r="D11" s="389">
        <v>125</v>
      </c>
      <c r="E11" s="389">
        <v>380</v>
      </c>
      <c r="F11" s="389">
        <v>251</v>
      </c>
      <c r="G11" s="389">
        <v>790</v>
      </c>
      <c r="H11" s="389">
        <v>612</v>
      </c>
      <c r="I11" s="407">
        <v>0</v>
      </c>
      <c r="J11" s="407">
        <v>0</v>
      </c>
      <c r="K11" s="389">
        <v>105994</v>
      </c>
      <c r="L11" s="389">
        <v>102793</v>
      </c>
    </row>
    <row r="12" spans="1:13" ht="21" customHeight="1">
      <c r="A12" s="388" t="s">
        <v>45</v>
      </c>
      <c r="B12" s="389">
        <f t="shared" si="1"/>
        <v>10064</v>
      </c>
      <c r="C12" s="389">
        <v>9715</v>
      </c>
      <c r="D12" s="389">
        <v>31</v>
      </c>
      <c r="E12" s="389">
        <v>61</v>
      </c>
      <c r="F12" s="389">
        <v>52</v>
      </c>
      <c r="G12" s="389">
        <v>124</v>
      </c>
      <c r="H12" s="389">
        <v>98</v>
      </c>
      <c r="I12" s="407">
        <v>0</v>
      </c>
      <c r="J12" s="407">
        <v>0</v>
      </c>
      <c r="K12" s="389">
        <v>9879</v>
      </c>
      <c r="L12" s="389">
        <v>9565</v>
      </c>
    </row>
    <row r="13" spans="1:13" ht="21" customHeight="1">
      <c r="A13" s="388" t="s">
        <v>46</v>
      </c>
      <c r="B13" s="389">
        <f t="shared" si="1"/>
        <v>65534</v>
      </c>
      <c r="C13" s="389">
        <v>63013</v>
      </c>
      <c r="D13" s="389">
        <v>197</v>
      </c>
      <c r="E13" s="389">
        <v>642</v>
      </c>
      <c r="F13" s="389">
        <v>446</v>
      </c>
      <c r="G13" s="389">
        <v>807</v>
      </c>
      <c r="H13" s="389">
        <v>517</v>
      </c>
      <c r="I13" s="407">
        <v>0</v>
      </c>
      <c r="J13" s="407">
        <v>0</v>
      </c>
      <c r="K13" s="389">
        <v>64085</v>
      </c>
      <c r="L13" s="389">
        <v>62050</v>
      </c>
    </row>
    <row r="14" spans="1:13" ht="21" customHeight="1">
      <c r="A14" s="388" t="s">
        <v>47</v>
      </c>
      <c r="B14" s="389">
        <f t="shared" si="1"/>
        <v>97372</v>
      </c>
      <c r="C14" s="389">
        <v>95282</v>
      </c>
      <c r="D14" s="389">
        <v>54</v>
      </c>
      <c r="E14" s="389">
        <v>1613</v>
      </c>
      <c r="F14" s="389">
        <v>1422</v>
      </c>
      <c r="G14" s="389">
        <v>1077</v>
      </c>
      <c r="H14" s="389">
        <v>883</v>
      </c>
      <c r="I14" s="407">
        <v>0</v>
      </c>
      <c r="J14" s="407">
        <v>0</v>
      </c>
      <c r="K14" s="389">
        <v>94682</v>
      </c>
      <c r="L14" s="389">
        <v>92977</v>
      </c>
    </row>
    <row r="15" spans="1:13" ht="21" customHeight="1">
      <c r="A15" s="388" t="s">
        <v>48</v>
      </c>
      <c r="B15" s="389">
        <f t="shared" si="1"/>
        <v>114465</v>
      </c>
      <c r="C15" s="389">
        <v>110772</v>
      </c>
      <c r="D15" s="389">
        <v>824</v>
      </c>
      <c r="E15" s="389">
        <v>950</v>
      </c>
      <c r="F15" s="389">
        <v>531</v>
      </c>
      <c r="G15" s="389">
        <v>1334</v>
      </c>
      <c r="H15" s="389">
        <v>917</v>
      </c>
      <c r="I15" s="407">
        <v>0</v>
      </c>
      <c r="J15" s="407">
        <v>0</v>
      </c>
      <c r="K15" s="389">
        <v>112181</v>
      </c>
      <c r="L15" s="389">
        <v>109324</v>
      </c>
    </row>
    <row r="16" spans="1:13" ht="21" customHeight="1">
      <c r="A16" s="388" t="s">
        <v>49</v>
      </c>
      <c r="B16" s="389">
        <f t="shared" si="1"/>
        <v>17298</v>
      </c>
      <c r="C16" s="389">
        <v>16964</v>
      </c>
      <c r="D16" s="389">
        <v>10</v>
      </c>
      <c r="E16" s="389">
        <v>45</v>
      </c>
      <c r="F16" s="389">
        <v>33</v>
      </c>
      <c r="G16" s="389">
        <v>135</v>
      </c>
      <c r="H16" s="389">
        <v>112</v>
      </c>
      <c r="I16" s="407">
        <v>0</v>
      </c>
      <c r="J16" s="407">
        <v>0</v>
      </c>
      <c r="K16" s="389">
        <v>17118</v>
      </c>
      <c r="L16" s="389">
        <v>16819</v>
      </c>
    </row>
    <row r="17" spans="1:12" ht="21" customHeight="1">
      <c r="A17" s="388" t="s">
        <v>50</v>
      </c>
      <c r="B17" s="389">
        <f t="shared" si="1"/>
        <v>64298</v>
      </c>
      <c r="C17" s="389">
        <v>62927</v>
      </c>
      <c r="D17" s="389">
        <v>13</v>
      </c>
      <c r="E17" s="389">
        <v>266</v>
      </c>
      <c r="F17" s="389">
        <v>207</v>
      </c>
      <c r="G17" s="389">
        <v>665</v>
      </c>
      <c r="H17" s="389">
        <v>582</v>
      </c>
      <c r="I17" s="407">
        <v>0</v>
      </c>
      <c r="J17" s="407">
        <v>0</v>
      </c>
      <c r="K17" s="389">
        <v>63367</v>
      </c>
      <c r="L17" s="389">
        <v>62138</v>
      </c>
    </row>
    <row r="18" spans="1:12" ht="21" customHeight="1">
      <c r="A18" s="388" t="s">
        <v>51</v>
      </c>
      <c r="B18" s="389">
        <f t="shared" si="1"/>
        <v>52481</v>
      </c>
      <c r="C18" s="389">
        <v>51447</v>
      </c>
      <c r="D18" s="389">
        <v>5</v>
      </c>
      <c r="E18" s="389">
        <v>176</v>
      </c>
      <c r="F18" s="389">
        <v>143</v>
      </c>
      <c r="G18" s="389">
        <v>540</v>
      </c>
      <c r="H18" s="389">
        <v>488</v>
      </c>
      <c r="I18" s="407">
        <v>0</v>
      </c>
      <c r="J18" s="407">
        <v>0</v>
      </c>
      <c r="K18" s="389">
        <v>51765</v>
      </c>
      <c r="L18" s="389">
        <v>50816</v>
      </c>
    </row>
    <row r="19" spans="1:12" ht="21" customHeight="1">
      <c r="A19" s="388" t="s">
        <v>52</v>
      </c>
      <c r="B19" s="389">
        <f t="shared" si="1"/>
        <v>26146</v>
      </c>
      <c r="C19" s="389">
        <v>25153</v>
      </c>
      <c r="D19" s="389">
        <v>37</v>
      </c>
      <c r="E19" s="389">
        <v>189</v>
      </c>
      <c r="F19" s="389">
        <v>94</v>
      </c>
      <c r="G19" s="389">
        <v>381</v>
      </c>
      <c r="H19" s="389">
        <v>233</v>
      </c>
      <c r="I19" s="407">
        <v>0</v>
      </c>
      <c r="J19" s="407">
        <v>0</v>
      </c>
      <c r="K19" s="389">
        <v>25576</v>
      </c>
      <c r="L19" s="389">
        <v>24826</v>
      </c>
    </row>
    <row r="20" spans="1:12" ht="21" customHeight="1">
      <c r="A20" s="388" t="s">
        <v>53</v>
      </c>
      <c r="B20" s="389">
        <f t="shared" si="1"/>
        <v>23902</v>
      </c>
      <c r="C20" s="389">
        <v>23279</v>
      </c>
      <c r="D20" s="389">
        <v>27</v>
      </c>
      <c r="E20" s="389">
        <v>89</v>
      </c>
      <c r="F20" s="389">
        <v>55</v>
      </c>
      <c r="G20" s="389">
        <v>311</v>
      </c>
      <c r="H20" s="389">
        <v>259</v>
      </c>
      <c r="I20" s="407">
        <v>0</v>
      </c>
      <c r="J20" s="407">
        <v>0</v>
      </c>
      <c r="K20" s="389">
        <v>23502</v>
      </c>
      <c r="L20" s="389">
        <v>22965</v>
      </c>
    </row>
    <row r="21" spans="1:12" ht="21" customHeight="1">
      <c r="A21" s="388" t="s">
        <v>54</v>
      </c>
      <c r="B21" s="389">
        <f t="shared" si="1"/>
        <v>47410</v>
      </c>
      <c r="C21" s="389">
        <v>46034</v>
      </c>
      <c r="D21" s="389">
        <v>46</v>
      </c>
      <c r="E21" s="389">
        <v>149</v>
      </c>
      <c r="F21" s="389">
        <v>103</v>
      </c>
      <c r="G21" s="389">
        <v>533</v>
      </c>
      <c r="H21" s="389">
        <v>422</v>
      </c>
      <c r="I21" s="407">
        <v>0</v>
      </c>
      <c r="J21" s="407">
        <v>0</v>
      </c>
      <c r="K21" s="389">
        <v>46728</v>
      </c>
      <c r="L21" s="389">
        <v>45509</v>
      </c>
    </row>
    <row r="22" spans="1:12" ht="21" customHeight="1">
      <c r="A22" s="388" t="s">
        <v>55</v>
      </c>
      <c r="B22" s="389">
        <f t="shared" si="1"/>
        <v>27896</v>
      </c>
      <c r="C22" s="389">
        <v>27041</v>
      </c>
      <c r="D22" s="389">
        <v>7</v>
      </c>
      <c r="E22" s="389">
        <v>123</v>
      </c>
      <c r="F22" s="389">
        <v>102</v>
      </c>
      <c r="G22" s="389">
        <v>321</v>
      </c>
      <c r="H22" s="389">
        <v>251</v>
      </c>
      <c r="I22" s="407">
        <v>0</v>
      </c>
      <c r="J22" s="407">
        <v>0</v>
      </c>
      <c r="K22" s="389">
        <v>27452</v>
      </c>
      <c r="L22" s="389">
        <v>26688</v>
      </c>
    </row>
    <row r="23" spans="1:12" ht="21" customHeight="1">
      <c r="A23" s="388" t="s">
        <v>56</v>
      </c>
      <c r="B23" s="389">
        <f t="shared" si="1"/>
        <v>74109</v>
      </c>
      <c r="C23" s="389">
        <v>72040</v>
      </c>
      <c r="D23" s="389">
        <v>270</v>
      </c>
      <c r="E23" s="389">
        <v>577</v>
      </c>
      <c r="F23" s="389">
        <v>470</v>
      </c>
      <c r="G23" s="389">
        <v>758</v>
      </c>
      <c r="H23" s="389">
        <v>567</v>
      </c>
      <c r="I23" s="407">
        <v>0</v>
      </c>
      <c r="J23" s="407">
        <v>0</v>
      </c>
      <c r="K23" s="389">
        <v>72774</v>
      </c>
      <c r="L23" s="389">
        <v>71003</v>
      </c>
    </row>
    <row r="24" spans="1:12" ht="21" customHeight="1">
      <c r="A24" s="392" t="s">
        <v>57</v>
      </c>
      <c r="B24" s="393">
        <f t="shared" si="1"/>
        <v>17745</v>
      </c>
      <c r="C24" s="393">
        <v>16563</v>
      </c>
      <c r="D24" s="393">
        <v>30</v>
      </c>
      <c r="E24" s="393">
        <v>125</v>
      </c>
      <c r="F24" s="393">
        <v>49</v>
      </c>
      <c r="G24" s="393">
        <v>384</v>
      </c>
      <c r="H24" s="393">
        <v>170</v>
      </c>
      <c r="I24" s="408">
        <v>0</v>
      </c>
      <c r="J24" s="408">
        <v>0</v>
      </c>
      <c r="K24" s="393">
        <v>17236</v>
      </c>
      <c r="L24" s="393">
        <v>16344</v>
      </c>
    </row>
    <row r="25" spans="1:12" ht="24" customHeight="1">
      <c r="A25" s="789"/>
      <c r="B25" s="789"/>
      <c r="C25" s="789"/>
      <c r="D25" s="789"/>
      <c r="E25" s="789"/>
      <c r="F25" s="789"/>
      <c r="G25" s="789"/>
      <c r="H25" s="789"/>
      <c r="I25" s="789"/>
      <c r="J25" s="789"/>
      <c r="K25" s="789"/>
      <c r="L25" s="789"/>
    </row>
  </sheetData>
  <mergeCells count="20">
    <mergeCell ref="A1:L1"/>
    <mergeCell ref="A2:L2"/>
    <mergeCell ref="B3:B6"/>
    <mergeCell ref="C3:D3"/>
    <mergeCell ref="E3:L3"/>
    <mergeCell ref="C4:C6"/>
    <mergeCell ref="D4:D6"/>
    <mergeCell ref="E4:F4"/>
    <mergeCell ref="G4:J4"/>
    <mergeCell ref="A3:A7"/>
    <mergeCell ref="A25:L25"/>
    <mergeCell ref="K4:L4"/>
    <mergeCell ref="E5:E6"/>
    <mergeCell ref="F5:F6"/>
    <mergeCell ref="G5:G6"/>
    <mergeCell ref="H5:H6"/>
    <mergeCell ref="I5:J5"/>
    <mergeCell ref="K5:K6"/>
    <mergeCell ref="L5:L6"/>
    <mergeCell ref="B7:L7"/>
  </mergeCells>
  <hyperlinks>
    <hyperlink ref="M2" location="'Spis treści'!A1" display="Powrót do spisu" xr:uid="{0D96E2A8-081F-4CAE-98D5-4162D5900C4D}"/>
  </hyperlinks>
  <printOptions horizontalCentered="1"/>
  <pageMargins left="0.51181102362204722" right="0.51181102362204722" top="0.59055118110236227" bottom="0.55118110236220474" header="0.31496062992125984" footer="0.31496062992125984"/>
  <pageSetup paperSize="9" scale="85" orientation="landscape" r:id="rId1"/>
  <headerFooter differentFirst="1" alignWithMargins="0">
    <oddFooter>&amp;C&amp;"Arial,Normalny"&amp;9&amp;P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dimension ref="A1:O29"/>
  <sheetViews>
    <sheetView showGridLines="0" view="pageBreakPreview" zoomScale="90" zoomScaleNormal="100" zoomScaleSheetLayoutView="90" workbookViewId="0"/>
  </sheetViews>
  <sheetFormatPr defaultRowHeight="15"/>
  <cols>
    <col min="1" max="1" width="25" customWidth="1"/>
    <col min="2" max="3" width="10.875" customWidth="1"/>
    <col min="4" max="7" width="11.625" customWidth="1"/>
    <col min="8" max="8" width="10" customWidth="1"/>
    <col min="9" max="9" width="9.5" customWidth="1"/>
  </cols>
  <sheetData>
    <row r="1" spans="1:10" ht="27.75" customHeight="1">
      <c r="A1" s="794" t="str">
        <f>'Tab 4 (33)'!A1:H1</f>
        <v>V. UBEZPIECZENIE SPOŁECZNE ROLNIKÓW</v>
      </c>
      <c r="B1" s="794"/>
      <c r="C1" s="794"/>
      <c r="D1" s="794"/>
      <c r="E1" s="794"/>
      <c r="F1" s="794"/>
      <c r="G1" s="794"/>
      <c r="H1" s="794"/>
      <c r="I1" s="794"/>
    </row>
    <row r="2" spans="1:10" ht="42" customHeight="1">
      <c r="A2" s="780" t="s">
        <v>587</v>
      </c>
      <c r="B2" s="780"/>
      <c r="C2" s="780"/>
      <c r="D2" s="780"/>
      <c r="E2" s="780"/>
      <c r="F2" s="552"/>
      <c r="J2" s="552" t="s">
        <v>539</v>
      </c>
    </row>
    <row r="3" spans="1:10">
      <c r="A3" s="691" t="s">
        <v>13</v>
      </c>
      <c r="B3" s="691" t="s">
        <v>443</v>
      </c>
      <c r="C3" s="800" t="s">
        <v>35</v>
      </c>
      <c r="D3" s="801"/>
      <c r="E3" s="801"/>
      <c r="F3" s="801"/>
      <c r="G3" s="801"/>
      <c r="H3" s="802"/>
    </row>
    <row r="4" spans="1:10" ht="165" customHeight="1">
      <c r="A4" s="696"/>
      <c r="B4" s="692"/>
      <c r="C4" s="576" t="s">
        <v>214</v>
      </c>
      <c r="D4" s="576" t="s">
        <v>444</v>
      </c>
      <c r="E4" s="576" t="s">
        <v>215</v>
      </c>
      <c r="F4" s="576" t="s">
        <v>445</v>
      </c>
      <c r="G4" s="576" t="s">
        <v>216</v>
      </c>
      <c r="H4" s="577" t="s">
        <v>217</v>
      </c>
    </row>
    <row r="5" spans="1:10">
      <c r="A5" s="692"/>
      <c r="B5" s="697" t="str">
        <f>'Tab 1 (30)'!B7:L7</f>
        <v>STAN NA DZIEŃ 30 CZERWCA 2023 R.</v>
      </c>
      <c r="C5" s="698"/>
      <c r="D5" s="698"/>
      <c r="E5" s="698"/>
      <c r="F5" s="698"/>
      <c r="G5" s="698"/>
      <c r="H5" s="699"/>
    </row>
    <row r="6" spans="1:10" ht="17.25" customHeight="1">
      <c r="A6" s="176" t="s">
        <v>68</v>
      </c>
      <c r="B6" s="194">
        <f>SUM(B8:B13)</f>
        <v>1075689</v>
      </c>
      <c r="C6" s="194">
        <f t="shared" ref="C6:H6" si="0">SUM(C8:C13)</f>
        <v>9326</v>
      </c>
      <c r="D6" s="194">
        <f t="shared" si="0"/>
        <v>10277</v>
      </c>
      <c r="E6" s="194">
        <f t="shared" si="0"/>
        <v>16197</v>
      </c>
      <c r="F6" s="194">
        <f t="shared" si="0"/>
        <v>1</v>
      </c>
      <c r="G6" s="194">
        <f t="shared" si="0"/>
        <v>1039888</v>
      </c>
      <c r="H6" s="194">
        <f t="shared" si="0"/>
        <v>113959</v>
      </c>
    </row>
    <row r="7" spans="1:10" ht="12" customHeight="1">
      <c r="A7" s="177" t="s">
        <v>35</v>
      </c>
      <c r="B7" s="190"/>
      <c r="C7" s="190"/>
      <c r="D7" s="190"/>
      <c r="E7" s="190"/>
      <c r="F7" s="190"/>
      <c r="G7" s="190"/>
      <c r="H7" s="190"/>
    </row>
    <row r="8" spans="1:10" ht="17.25" customHeight="1">
      <c r="A8" s="177" t="s">
        <v>218</v>
      </c>
      <c r="B8" s="190">
        <f>SUM(C8:G8)</f>
        <v>637667</v>
      </c>
      <c r="C8" s="190">
        <v>4960</v>
      </c>
      <c r="D8" s="178">
        <v>0</v>
      </c>
      <c r="E8" s="190">
        <v>3367</v>
      </c>
      <c r="F8" s="190">
        <v>1</v>
      </c>
      <c r="G8" s="190">
        <v>629339</v>
      </c>
      <c r="H8" s="190">
        <v>72423</v>
      </c>
    </row>
    <row r="9" spans="1:10" ht="17.25" customHeight="1">
      <c r="A9" s="177" t="s">
        <v>219</v>
      </c>
      <c r="B9" s="190">
        <f t="shared" ref="B9:B13" si="1">SUM(C9:G9)</f>
        <v>274944</v>
      </c>
      <c r="C9" s="190">
        <v>1523</v>
      </c>
      <c r="D9" s="178">
        <v>0</v>
      </c>
      <c r="E9" s="190">
        <v>1501</v>
      </c>
      <c r="F9" s="178">
        <v>0</v>
      </c>
      <c r="G9" s="190">
        <v>271920</v>
      </c>
      <c r="H9" s="190">
        <v>22244</v>
      </c>
    </row>
    <row r="10" spans="1:10" ht="17.25" customHeight="1">
      <c r="A10" s="179" t="s">
        <v>220</v>
      </c>
      <c r="B10" s="190">
        <f t="shared" si="1"/>
        <v>141728</v>
      </c>
      <c r="C10" s="190">
        <v>2843</v>
      </c>
      <c r="D10" s="178">
        <v>0</v>
      </c>
      <c r="E10" s="190">
        <v>256</v>
      </c>
      <c r="F10" s="178">
        <v>0</v>
      </c>
      <c r="G10" s="190">
        <v>138629</v>
      </c>
      <c r="H10" s="190">
        <v>19292</v>
      </c>
    </row>
    <row r="11" spans="1:10" ht="17.25" customHeight="1">
      <c r="A11" s="179" t="s">
        <v>221</v>
      </c>
      <c r="B11" s="190">
        <f t="shared" si="1"/>
        <v>10277</v>
      </c>
      <c r="C11" s="178">
        <v>0</v>
      </c>
      <c r="D11" s="190">
        <v>10277</v>
      </c>
      <c r="E11" s="178">
        <v>0</v>
      </c>
      <c r="F11" s="178">
        <v>0</v>
      </c>
      <c r="G11" s="178">
        <v>0</v>
      </c>
      <c r="H11" s="178">
        <v>0</v>
      </c>
    </row>
    <row r="12" spans="1:10" ht="45" customHeight="1">
      <c r="A12" s="179" t="s">
        <v>222</v>
      </c>
      <c r="B12" s="190">
        <f t="shared" si="1"/>
        <v>11064</v>
      </c>
      <c r="C12" s="178">
        <v>0</v>
      </c>
      <c r="D12" s="178">
        <v>0</v>
      </c>
      <c r="E12" s="190">
        <v>11064</v>
      </c>
      <c r="F12" s="178">
        <v>0</v>
      </c>
      <c r="G12" s="178">
        <v>0</v>
      </c>
      <c r="H12" s="178">
        <v>0</v>
      </c>
    </row>
    <row r="13" spans="1:10" ht="27.75" customHeight="1">
      <c r="A13" s="409" t="s">
        <v>446</v>
      </c>
      <c r="B13" s="199">
        <f t="shared" si="1"/>
        <v>9</v>
      </c>
      <c r="C13" s="185">
        <v>0</v>
      </c>
      <c r="D13" s="185">
        <v>0</v>
      </c>
      <c r="E13" s="199">
        <v>9</v>
      </c>
      <c r="F13" s="185">
        <v>0</v>
      </c>
      <c r="G13" s="185">
        <v>0</v>
      </c>
      <c r="H13" s="185">
        <v>0</v>
      </c>
    </row>
    <row r="14" spans="1:10" ht="36" customHeight="1">
      <c r="A14" s="799" t="s">
        <v>646</v>
      </c>
      <c r="B14" s="799"/>
      <c r="C14" s="799"/>
      <c r="D14" s="799"/>
      <c r="E14" s="799"/>
      <c r="F14" s="799"/>
      <c r="G14" s="799"/>
      <c r="H14" s="799"/>
    </row>
    <row r="15" spans="1:10" ht="36" customHeight="1">
      <c r="A15" s="797" t="s">
        <v>223</v>
      </c>
      <c r="B15" s="797"/>
      <c r="C15" s="797"/>
      <c r="D15" s="797"/>
      <c r="E15" s="797"/>
      <c r="F15" s="797"/>
      <c r="G15" s="797"/>
      <c r="H15" s="797"/>
    </row>
    <row r="16" spans="1:10" ht="29.25" customHeight="1">
      <c r="A16" s="798" t="s">
        <v>478</v>
      </c>
      <c r="B16" s="798"/>
      <c r="C16" s="798"/>
      <c r="D16" s="798"/>
      <c r="E16" s="798"/>
      <c r="F16" s="798"/>
      <c r="G16" s="798"/>
      <c r="H16" s="798"/>
    </row>
    <row r="17" spans="1:15" ht="28.5" customHeight="1"/>
    <row r="18" spans="1:15" ht="20.25" customHeight="1">
      <c r="A18" s="704" t="s">
        <v>588</v>
      </c>
      <c r="B18" s="704"/>
      <c r="C18" s="704"/>
      <c r="D18" s="704"/>
      <c r="E18" s="704"/>
    </row>
    <row r="19" spans="1:15" ht="18" customHeight="1">
      <c r="A19" s="687" t="s">
        <v>13</v>
      </c>
      <c r="B19" s="640" t="str">
        <f>'Tab 1 (26) i 2 (27)'!B4:C4</f>
        <v>2022 rok</v>
      </c>
      <c r="C19" s="641"/>
      <c r="D19" s="640" t="str">
        <f>'Tab 1 (26) i 2 (27)'!D4:D4</f>
        <v>2023 rok</v>
      </c>
      <c r="E19" s="642"/>
      <c r="F19" s="642"/>
      <c r="G19" s="642"/>
      <c r="H19" s="642"/>
      <c r="I19" s="641"/>
      <c r="J19" s="535"/>
      <c r="K19" s="536"/>
      <c r="L19" s="536"/>
      <c r="M19" s="397"/>
      <c r="N19" s="397"/>
      <c r="O19" s="397"/>
    </row>
    <row r="20" spans="1:15" ht="15" customHeight="1">
      <c r="A20" s="687"/>
      <c r="B20" s="657" t="s">
        <v>674</v>
      </c>
      <c r="C20" s="657" t="s">
        <v>675</v>
      </c>
      <c r="D20" s="657" t="s">
        <v>554</v>
      </c>
      <c r="E20" s="657" t="s">
        <v>674</v>
      </c>
      <c r="F20" s="657" t="s">
        <v>675</v>
      </c>
      <c r="G20" s="654" t="s">
        <v>14</v>
      </c>
      <c r="H20" s="644"/>
      <c r="I20" s="645"/>
      <c r="J20" s="154"/>
      <c r="K20" s="398"/>
      <c r="L20" s="398"/>
      <c r="M20" s="398"/>
      <c r="N20" s="398"/>
      <c r="O20" s="398"/>
    </row>
    <row r="21" spans="1:15" ht="63" customHeight="1">
      <c r="A21" s="687"/>
      <c r="B21" s="658"/>
      <c r="C21" s="658"/>
      <c r="D21" s="658"/>
      <c r="E21" s="658"/>
      <c r="F21" s="658"/>
      <c r="G21" s="621" t="str">
        <f>'Tab 1 (26) i 2 (27)'!G6</f>
        <v xml:space="preserve">II kwartału 
2023 r. 
z 
I kwartałem 
2023 r. </v>
      </c>
      <c r="H21" s="621" t="str">
        <f>'Tab 1 (26) i 2 (27)'!H6</f>
        <v xml:space="preserve">II kwartału 
2023 r. 
z 
II kwartałem 
2022 r. </v>
      </c>
      <c r="I21" s="620" t="str">
        <f>'Tab 1 (26) i 2 (27)'!I6</f>
        <v xml:space="preserve">I półrocza 
2023 r. 
z 
I półroczem 
2022 r. </v>
      </c>
      <c r="J21" s="537"/>
      <c r="K21" s="538"/>
      <c r="L21" s="538"/>
      <c r="M21" s="158"/>
      <c r="N21" s="158"/>
      <c r="O21" s="158"/>
    </row>
    <row r="22" spans="1:15" ht="20.25" customHeight="1">
      <c r="A22" s="781" t="s">
        <v>224</v>
      </c>
      <c r="B22" s="782"/>
      <c r="C22" s="782"/>
      <c r="D22" s="782"/>
      <c r="E22" s="782"/>
      <c r="F22" s="782"/>
      <c r="G22" s="782"/>
      <c r="H22" s="782"/>
      <c r="I22" s="783"/>
      <c r="J22" s="546"/>
      <c r="K22" s="230"/>
      <c r="L22" s="230"/>
      <c r="M22" s="399"/>
      <c r="N22" s="399"/>
      <c r="O22" s="399"/>
    </row>
    <row r="23" spans="1:15" ht="17.25" customHeight="1">
      <c r="A23" s="186" t="s">
        <v>68</v>
      </c>
      <c r="B23" s="188">
        <v>851371</v>
      </c>
      <c r="C23" s="188">
        <v>855125</v>
      </c>
      <c r="D23" s="188">
        <v>827500</v>
      </c>
      <c r="E23" s="188">
        <v>818061</v>
      </c>
      <c r="F23" s="188">
        <v>822781</v>
      </c>
      <c r="G23" s="490">
        <f>E23/D23-1</f>
        <v>-1.1406646525679798E-2</v>
      </c>
      <c r="H23" s="490">
        <f t="shared" ref="H23:I25" si="2">E23/B23-1</f>
        <v>-3.9125128762901196E-2</v>
      </c>
      <c r="I23" s="490">
        <f t="shared" si="2"/>
        <v>-3.7823709983920484E-2</v>
      </c>
      <c r="J23" s="548"/>
      <c r="K23" s="549"/>
      <c r="L23" s="549"/>
      <c r="M23" s="411"/>
      <c r="N23" s="411"/>
      <c r="O23" s="411"/>
    </row>
    <row r="24" spans="1:15" ht="17.25" customHeight="1">
      <c r="A24" s="177" t="s">
        <v>225</v>
      </c>
      <c r="B24" s="190">
        <v>842635</v>
      </c>
      <c r="C24" s="190">
        <v>846447</v>
      </c>
      <c r="D24" s="190">
        <v>818556</v>
      </c>
      <c r="E24" s="190">
        <v>808968</v>
      </c>
      <c r="F24" s="190">
        <v>813762</v>
      </c>
      <c r="G24" s="383">
        <f>E24/D24-1</f>
        <v>-1.1713309779660785E-2</v>
      </c>
      <c r="H24" s="383">
        <f t="shared" si="2"/>
        <v>-3.9954428667216546E-2</v>
      </c>
      <c r="I24" s="383">
        <f t="shared" si="2"/>
        <v>-3.8614349155942418E-2</v>
      </c>
      <c r="J24" s="547"/>
      <c r="K24" s="550"/>
      <c r="L24" s="550"/>
      <c r="M24" s="412"/>
      <c r="N24" s="412"/>
      <c r="O24" s="412"/>
    </row>
    <row r="25" spans="1:15" ht="17.25" customHeight="1">
      <c r="A25" s="180" t="s">
        <v>226</v>
      </c>
      <c r="B25" s="199">
        <v>845281</v>
      </c>
      <c r="C25" s="199">
        <v>849017</v>
      </c>
      <c r="D25" s="199">
        <v>821641</v>
      </c>
      <c r="E25" s="199">
        <v>812104</v>
      </c>
      <c r="F25" s="199">
        <v>816873</v>
      </c>
      <c r="G25" s="384">
        <f>E25/D25-1</f>
        <v>-1.1607259131421133E-2</v>
      </c>
      <c r="H25" s="384">
        <f t="shared" si="2"/>
        <v>-3.9249669636487794E-2</v>
      </c>
      <c r="I25" s="384">
        <f t="shared" si="2"/>
        <v>-3.7860254859443332E-2</v>
      </c>
      <c r="J25" s="547"/>
      <c r="K25" s="550"/>
      <c r="L25" s="550"/>
      <c r="M25" s="412"/>
      <c r="N25" s="412"/>
      <c r="O25" s="412"/>
    </row>
    <row r="26" spans="1:15" ht="20.25" customHeight="1">
      <c r="A26" s="781" t="s">
        <v>227</v>
      </c>
      <c r="B26" s="782"/>
      <c r="C26" s="782"/>
      <c r="D26" s="782"/>
      <c r="E26" s="782"/>
      <c r="F26" s="782"/>
      <c r="G26" s="782"/>
      <c r="H26" s="782"/>
      <c r="I26" s="783"/>
      <c r="J26" s="546"/>
      <c r="K26" s="230"/>
      <c r="L26" s="230"/>
      <c r="M26" s="399"/>
      <c r="N26" s="399"/>
      <c r="O26" s="399"/>
    </row>
    <row r="27" spans="1:15" ht="17.25" customHeight="1">
      <c r="A27" s="186" t="s">
        <v>68</v>
      </c>
      <c r="B27" s="188">
        <v>1123333</v>
      </c>
      <c r="C27" s="188">
        <v>1125421</v>
      </c>
      <c r="D27" s="188">
        <v>1084276</v>
      </c>
      <c r="E27" s="188">
        <v>1075689</v>
      </c>
      <c r="F27" s="188">
        <v>1079983</v>
      </c>
      <c r="G27" s="490">
        <f>E27/D27-1</f>
        <v>-7.9195702939104384E-3</v>
      </c>
      <c r="H27" s="490">
        <f t="shared" ref="H27:I29" si="3">E27/B27-1</f>
        <v>-4.2413068965302392E-2</v>
      </c>
      <c r="I27" s="490">
        <f t="shared" si="3"/>
        <v>-4.0374224401357406E-2</v>
      </c>
      <c r="J27" s="548"/>
      <c r="K27" s="549"/>
      <c r="L27" s="549"/>
      <c r="M27" s="411"/>
      <c r="N27" s="411"/>
      <c r="O27" s="411"/>
    </row>
    <row r="28" spans="1:15" ht="17.25" customHeight="1">
      <c r="A28" s="177" t="s">
        <v>228</v>
      </c>
      <c r="B28" s="190">
        <v>1107959</v>
      </c>
      <c r="C28" s="190">
        <v>1110239</v>
      </c>
      <c r="D28" s="190">
        <v>1068314</v>
      </c>
      <c r="E28" s="190">
        <v>1059491</v>
      </c>
      <c r="F28" s="190">
        <v>1063903</v>
      </c>
      <c r="G28" s="383">
        <f>E28/D28-1</f>
        <v>-8.2588078036981427E-3</v>
      </c>
      <c r="H28" s="383">
        <f t="shared" si="3"/>
        <v>-4.3745301044533225E-2</v>
      </c>
      <c r="I28" s="383">
        <f t="shared" si="3"/>
        <v>-4.1735157925455679E-2</v>
      </c>
      <c r="J28" s="547"/>
      <c r="K28" s="550"/>
      <c r="L28" s="550"/>
      <c r="M28" s="412"/>
      <c r="N28" s="412"/>
      <c r="O28" s="412"/>
    </row>
    <row r="29" spans="1:15" ht="17.25" customHeight="1">
      <c r="A29" s="180" t="s">
        <v>251</v>
      </c>
      <c r="B29" s="199">
        <v>1102450</v>
      </c>
      <c r="C29" s="199">
        <v>1108253</v>
      </c>
      <c r="D29" s="199">
        <v>1071475</v>
      </c>
      <c r="E29" s="199">
        <v>1056086</v>
      </c>
      <c r="F29" s="199">
        <v>1063781</v>
      </c>
      <c r="G29" s="384">
        <f>E29/D29-1</f>
        <v>-1.4362444294080623E-2</v>
      </c>
      <c r="H29" s="384">
        <f t="shared" si="3"/>
        <v>-4.2055422014603883E-2</v>
      </c>
      <c r="I29" s="384">
        <f t="shared" si="3"/>
        <v>-4.0128021309213668E-2</v>
      </c>
      <c r="J29" s="547"/>
      <c r="K29" s="550"/>
      <c r="L29" s="550"/>
      <c r="M29" s="412"/>
      <c r="N29" s="412"/>
      <c r="O29" s="412"/>
    </row>
  </sheetData>
  <mergeCells count="21">
    <mergeCell ref="A1:I1"/>
    <mergeCell ref="A2:E2"/>
    <mergeCell ref="A18:E18"/>
    <mergeCell ref="A19:A21"/>
    <mergeCell ref="B19:C19"/>
    <mergeCell ref="B20:B21"/>
    <mergeCell ref="C20:C21"/>
    <mergeCell ref="D20:D21"/>
    <mergeCell ref="A15:H15"/>
    <mergeCell ref="A16:H16"/>
    <mergeCell ref="A14:H14"/>
    <mergeCell ref="E20:E21"/>
    <mergeCell ref="F20:F21"/>
    <mergeCell ref="A3:A5"/>
    <mergeCell ref="B3:B4"/>
    <mergeCell ref="C3:H3"/>
    <mergeCell ref="A22:I22"/>
    <mergeCell ref="A26:I26"/>
    <mergeCell ref="B5:H5"/>
    <mergeCell ref="D19:I19"/>
    <mergeCell ref="G20:I20"/>
  </mergeCells>
  <hyperlinks>
    <hyperlink ref="J2" location="'Spis treści'!A1" display="Powrót do spisu" xr:uid="{3DE9D5E1-634A-4689-9545-8AD2FF4FEAE8}"/>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B8:B12 B1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H135"/>
  <sheetViews>
    <sheetView showGridLines="0" view="pageBreakPreview" zoomScale="110" zoomScaleNormal="100" zoomScaleSheetLayoutView="110" workbookViewId="0"/>
  </sheetViews>
  <sheetFormatPr defaultRowHeight="15"/>
  <cols>
    <col min="1" max="1" width="3.25" customWidth="1"/>
    <col min="2" max="2" width="84.75" customWidth="1"/>
    <col min="12" max="12" width="25.625" customWidth="1"/>
  </cols>
  <sheetData>
    <row r="1" spans="1:3" ht="29.25" customHeight="1">
      <c r="A1" s="630" t="s">
        <v>8</v>
      </c>
      <c r="B1" s="630"/>
      <c r="C1" s="552" t="s">
        <v>539</v>
      </c>
    </row>
    <row r="2" spans="1:3" ht="40.5" customHeight="1">
      <c r="A2" s="100"/>
      <c r="B2" s="101" t="s">
        <v>411</v>
      </c>
    </row>
    <row r="3" spans="1:3" ht="21" customHeight="1">
      <c r="A3" s="100"/>
      <c r="B3" s="472" t="s">
        <v>323</v>
      </c>
    </row>
    <row r="4" spans="1:3" ht="22.5" customHeight="1">
      <c r="A4" s="100"/>
      <c r="B4" s="472" t="s">
        <v>466</v>
      </c>
    </row>
    <row r="5" spans="1:3" ht="30" customHeight="1">
      <c r="A5" s="102" t="s">
        <v>1</v>
      </c>
      <c r="B5" s="473" t="s">
        <v>467</v>
      </c>
    </row>
    <row r="6" spans="1:3" ht="12.75" customHeight="1">
      <c r="A6" s="76"/>
      <c r="B6" s="472" t="s">
        <v>421</v>
      </c>
    </row>
    <row r="7" spans="1:3" ht="24.75" customHeight="1">
      <c r="A7" s="76"/>
      <c r="B7" s="472" t="s">
        <v>498</v>
      </c>
    </row>
    <row r="8" spans="1:3" ht="30" customHeight="1">
      <c r="A8" s="76"/>
      <c r="B8" s="472" t="s">
        <v>422</v>
      </c>
    </row>
    <row r="9" spans="1:3" ht="12.75" customHeight="1">
      <c r="A9" s="76"/>
      <c r="B9" s="472" t="s">
        <v>423</v>
      </c>
    </row>
    <row r="10" spans="1:3" ht="36" customHeight="1">
      <c r="A10" s="76"/>
      <c r="B10" s="472" t="s">
        <v>636</v>
      </c>
    </row>
    <row r="11" spans="1:3" ht="20.25" customHeight="1">
      <c r="A11" s="76"/>
      <c r="B11" s="472" t="s">
        <v>424</v>
      </c>
    </row>
    <row r="12" spans="1:3" ht="30" customHeight="1">
      <c r="A12" s="76"/>
      <c r="B12" s="101" t="s">
        <v>310</v>
      </c>
    </row>
    <row r="13" spans="1:3" ht="49.5" customHeight="1">
      <c r="A13" s="76"/>
      <c r="B13" s="101" t="s">
        <v>325</v>
      </c>
    </row>
    <row r="14" spans="1:3" ht="45.75" customHeight="1">
      <c r="A14" s="76"/>
      <c r="B14" s="115" t="s">
        <v>324</v>
      </c>
    </row>
    <row r="15" spans="1:3" ht="39.75" customHeight="1">
      <c r="A15" s="102" t="s">
        <v>2</v>
      </c>
      <c r="B15" s="101" t="s">
        <v>402</v>
      </c>
    </row>
    <row r="16" spans="1:3" ht="15.75" customHeight="1">
      <c r="A16" s="104"/>
      <c r="B16" s="105" t="s">
        <v>393</v>
      </c>
    </row>
    <row r="17" spans="1:8" ht="15.75" customHeight="1">
      <c r="A17" s="104"/>
      <c r="B17" s="105" t="s">
        <v>344</v>
      </c>
    </row>
    <row r="18" spans="1:8" ht="16.5" customHeight="1">
      <c r="A18" s="104"/>
      <c r="B18" s="105" t="s">
        <v>345</v>
      </c>
    </row>
    <row r="19" spans="1:8" ht="44.25" customHeight="1">
      <c r="A19" s="104"/>
      <c r="B19" s="472" t="s">
        <v>635</v>
      </c>
    </row>
    <row r="20" spans="1:8" ht="25.5" customHeight="1">
      <c r="A20" s="104"/>
      <c r="B20" s="100" t="s">
        <v>394</v>
      </c>
      <c r="C20" s="98"/>
      <c r="D20" s="98"/>
      <c r="E20" s="98"/>
      <c r="F20" s="98"/>
      <c r="G20" s="98"/>
      <c r="H20" s="98"/>
    </row>
    <row r="21" spans="1:8" ht="24.75" customHeight="1">
      <c r="A21" s="104"/>
      <c r="B21" s="100" t="s">
        <v>507</v>
      </c>
      <c r="C21" s="98"/>
      <c r="D21" s="98"/>
      <c r="E21" s="98"/>
      <c r="F21" s="98"/>
      <c r="G21" s="98"/>
      <c r="H21" s="98"/>
    </row>
    <row r="22" spans="1:8" ht="15" customHeight="1">
      <c r="A22" s="104"/>
      <c r="B22" s="100" t="s">
        <v>346</v>
      </c>
      <c r="C22" s="98"/>
      <c r="D22" s="98"/>
      <c r="E22" s="98"/>
      <c r="F22" s="98"/>
      <c r="G22" s="98"/>
      <c r="H22" s="98"/>
    </row>
    <row r="23" spans="1:8" ht="27" customHeight="1">
      <c r="A23" s="104"/>
      <c r="B23" s="100" t="s">
        <v>637</v>
      </c>
      <c r="C23" s="98"/>
      <c r="D23" s="98"/>
      <c r="E23" s="98"/>
      <c r="F23" s="98"/>
      <c r="G23" s="98"/>
      <c r="H23" s="98"/>
    </row>
    <row r="24" spans="1:8" ht="30" customHeight="1">
      <c r="A24" s="104"/>
      <c r="B24" s="100" t="s">
        <v>638</v>
      </c>
      <c r="C24" s="98"/>
      <c r="D24" s="98"/>
      <c r="E24" s="98"/>
      <c r="F24" s="98"/>
      <c r="G24" s="98"/>
      <c r="H24" s="98"/>
    </row>
    <row r="25" spans="1:8" ht="30" customHeight="1">
      <c r="A25" s="104"/>
      <c r="B25" s="100" t="s">
        <v>510</v>
      </c>
    </row>
    <row r="26" spans="1:8" s="99" customFormat="1" ht="57" customHeight="1">
      <c r="A26" s="106"/>
      <c r="B26" s="101" t="s">
        <v>347</v>
      </c>
    </row>
    <row r="27" spans="1:8" s="99" customFormat="1" ht="41.25" customHeight="1">
      <c r="A27" s="106"/>
      <c r="B27" s="101" t="s">
        <v>348</v>
      </c>
    </row>
    <row r="28" spans="1:8" ht="27" customHeight="1">
      <c r="A28" s="104"/>
      <c r="B28" s="107" t="s">
        <v>395</v>
      </c>
    </row>
    <row r="29" spans="1:8" ht="18" customHeight="1">
      <c r="A29" s="104"/>
      <c r="B29" s="108" t="s">
        <v>396</v>
      </c>
    </row>
    <row r="30" spans="1:8" ht="27" customHeight="1">
      <c r="A30" s="104"/>
      <c r="B30" s="107" t="s">
        <v>639</v>
      </c>
    </row>
    <row r="31" spans="1:8" ht="27" customHeight="1">
      <c r="A31" s="104"/>
      <c r="B31" s="107" t="s">
        <v>397</v>
      </c>
    </row>
    <row r="32" spans="1:8" ht="14.25" customHeight="1">
      <c r="A32" s="104"/>
      <c r="B32" s="505" t="s">
        <v>516</v>
      </c>
    </row>
    <row r="33" spans="1:2" ht="15" customHeight="1">
      <c r="A33" s="104"/>
      <c r="B33" s="101" t="s">
        <v>517</v>
      </c>
    </row>
    <row r="34" spans="1:2" ht="15" customHeight="1">
      <c r="A34" s="104"/>
      <c r="B34" s="101" t="s">
        <v>627</v>
      </c>
    </row>
    <row r="35" spans="1:2" ht="24" customHeight="1">
      <c r="A35" s="104"/>
      <c r="B35" s="474" t="s">
        <v>628</v>
      </c>
    </row>
    <row r="36" spans="1:2" ht="30" customHeight="1">
      <c r="A36" s="104"/>
      <c r="B36" s="101" t="s">
        <v>632</v>
      </c>
    </row>
    <row r="37" spans="1:2" ht="18" customHeight="1">
      <c r="A37" s="104"/>
      <c r="B37" s="100" t="s">
        <v>349</v>
      </c>
    </row>
    <row r="38" spans="1:2" ht="54.75" customHeight="1">
      <c r="A38" s="104"/>
      <c r="B38" s="101" t="s">
        <v>412</v>
      </c>
    </row>
    <row r="39" spans="1:2" ht="15" customHeight="1">
      <c r="A39" s="68"/>
      <c r="B39" s="473" t="s">
        <v>432</v>
      </c>
    </row>
    <row r="40" spans="1:2" ht="15" customHeight="1">
      <c r="A40" s="68"/>
      <c r="B40" s="474" t="s">
        <v>433</v>
      </c>
    </row>
    <row r="41" spans="1:2" ht="25.5" customHeight="1">
      <c r="A41" s="68"/>
      <c r="B41" s="474" t="s">
        <v>629</v>
      </c>
    </row>
    <row r="42" spans="1:2" ht="25.5" customHeight="1">
      <c r="A42" s="68"/>
      <c r="B42" s="474" t="s">
        <v>422</v>
      </c>
    </row>
    <row r="43" spans="1:2" ht="21" customHeight="1">
      <c r="A43" s="68"/>
      <c r="B43" s="474" t="s">
        <v>631</v>
      </c>
    </row>
    <row r="44" spans="1:2" ht="33" customHeight="1">
      <c r="A44" s="68"/>
      <c r="B44" s="101" t="s">
        <v>428</v>
      </c>
    </row>
    <row r="45" spans="1:2" ht="27" customHeight="1">
      <c r="A45" s="109" t="s">
        <v>3</v>
      </c>
      <c r="B45" s="100" t="s">
        <v>630</v>
      </c>
    </row>
    <row r="46" spans="1:2" ht="18" customHeight="1">
      <c r="A46" s="76"/>
      <c r="B46" s="110" t="s">
        <v>415</v>
      </c>
    </row>
    <row r="47" spans="1:2" ht="18" customHeight="1">
      <c r="A47" s="68"/>
      <c r="B47" s="110" t="s">
        <v>413</v>
      </c>
    </row>
    <row r="48" spans="1:2" ht="18" customHeight="1">
      <c r="A48" s="68"/>
      <c r="B48" s="110" t="s">
        <v>311</v>
      </c>
    </row>
    <row r="49" spans="1:2" ht="18" customHeight="1">
      <c r="A49" s="68"/>
      <c r="B49" s="110" t="s">
        <v>312</v>
      </c>
    </row>
    <row r="50" spans="1:2" ht="18" customHeight="1">
      <c r="A50" s="68"/>
      <c r="B50" s="110" t="s">
        <v>313</v>
      </c>
    </row>
    <row r="51" spans="1:2" ht="18" customHeight="1">
      <c r="A51" s="68"/>
      <c r="B51" s="110" t="s">
        <v>314</v>
      </c>
    </row>
    <row r="52" spans="1:2" ht="18" customHeight="1">
      <c r="A52" s="68"/>
      <c r="B52" s="110" t="s">
        <v>315</v>
      </c>
    </row>
    <row r="53" spans="1:2" ht="18" customHeight="1">
      <c r="A53" s="68"/>
      <c r="B53" s="110" t="s">
        <v>316</v>
      </c>
    </row>
    <row r="54" spans="1:2" ht="18" customHeight="1">
      <c r="A54" s="68"/>
      <c r="B54" s="110" t="s">
        <v>404</v>
      </c>
    </row>
    <row r="55" spans="1:2" ht="18" customHeight="1">
      <c r="A55" s="68"/>
      <c r="B55" s="110" t="s">
        <v>317</v>
      </c>
    </row>
    <row r="56" spans="1:2" ht="18" customHeight="1">
      <c r="A56" s="68"/>
      <c r="B56" s="110" t="s">
        <v>318</v>
      </c>
    </row>
    <row r="57" spans="1:2" ht="18" customHeight="1">
      <c r="A57" s="68"/>
      <c r="B57" s="110" t="s">
        <v>319</v>
      </c>
    </row>
    <row r="58" spans="1:2" ht="18" customHeight="1">
      <c r="A58" s="68"/>
      <c r="B58" s="110" t="s">
        <v>322</v>
      </c>
    </row>
    <row r="59" spans="1:2" ht="21" customHeight="1">
      <c r="A59" s="68"/>
      <c r="B59" s="110" t="s">
        <v>403</v>
      </c>
    </row>
    <row r="60" spans="1:2" ht="30" customHeight="1">
      <c r="A60" s="102" t="s">
        <v>4</v>
      </c>
      <c r="B60" s="101" t="s">
        <v>405</v>
      </c>
    </row>
    <row r="61" spans="1:2" ht="51" customHeight="1">
      <c r="A61" s="68"/>
      <c r="B61" s="103" t="s">
        <v>406</v>
      </c>
    </row>
    <row r="62" spans="1:2" ht="39" customHeight="1">
      <c r="A62" s="68"/>
      <c r="B62" s="103" t="s">
        <v>398</v>
      </c>
    </row>
    <row r="63" spans="1:2" ht="82.5" customHeight="1">
      <c r="A63" s="68"/>
      <c r="B63" s="103" t="s">
        <v>350</v>
      </c>
    </row>
    <row r="64" spans="1:2" ht="30" customHeight="1">
      <c r="A64" s="68"/>
      <c r="B64" s="483" t="s">
        <v>401</v>
      </c>
    </row>
    <row r="65" spans="1:2" ht="35.25" customHeight="1">
      <c r="A65" s="68"/>
      <c r="B65" s="103" t="s">
        <v>416</v>
      </c>
    </row>
    <row r="66" spans="1:2" ht="30" customHeight="1">
      <c r="A66" s="102" t="s">
        <v>5</v>
      </c>
      <c r="B66" s="111" t="s">
        <v>407</v>
      </c>
    </row>
    <row r="67" spans="1:2" ht="69" customHeight="1">
      <c r="A67" s="68"/>
      <c r="B67" s="474" t="s">
        <v>468</v>
      </c>
    </row>
    <row r="68" spans="1:2" ht="40.5" customHeight="1">
      <c r="A68" s="68"/>
      <c r="B68" s="472" t="s">
        <v>499</v>
      </c>
    </row>
    <row r="69" spans="1:2" ht="52.5" customHeight="1">
      <c r="A69" s="68"/>
      <c r="B69" s="103" t="s">
        <v>408</v>
      </c>
    </row>
    <row r="70" spans="1:2" ht="18" customHeight="1">
      <c r="A70" s="68"/>
      <c r="B70" s="112" t="s">
        <v>320</v>
      </c>
    </row>
    <row r="71" spans="1:2" ht="19.5" customHeight="1">
      <c r="A71" s="68"/>
      <c r="B71" s="112" t="s">
        <v>541</v>
      </c>
    </row>
    <row r="72" spans="1:2" ht="19.5" customHeight="1">
      <c r="A72" s="68"/>
      <c r="B72" s="101" t="s">
        <v>542</v>
      </c>
    </row>
    <row r="73" spans="1:2" ht="30" customHeight="1">
      <c r="A73" s="68"/>
      <c r="B73" s="103" t="s">
        <v>321</v>
      </c>
    </row>
    <row r="74" spans="1:2" ht="16.5" customHeight="1">
      <c r="A74" s="68"/>
      <c r="B74" s="112" t="s">
        <v>351</v>
      </c>
    </row>
    <row r="75" spans="1:2" ht="61.5" customHeight="1">
      <c r="A75" s="76"/>
      <c r="B75" s="103" t="s">
        <v>399</v>
      </c>
    </row>
    <row r="76" spans="1:2" ht="28.5" customHeight="1">
      <c r="A76" s="76"/>
      <c r="B76" s="103" t="s">
        <v>400</v>
      </c>
    </row>
    <row r="77" spans="1:2" ht="52.5" customHeight="1">
      <c r="A77" s="76"/>
      <c r="B77" s="103" t="s">
        <v>640</v>
      </c>
    </row>
    <row r="78" spans="1:2" ht="33.75" customHeight="1">
      <c r="A78" s="76"/>
      <c r="B78" s="483" t="s">
        <v>352</v>
      </c>
    </row>
    <row r="79" spans="1:2" ht="34.5" customHeight="1">
      <c r="A79" s="76"/>
      <c r="B79" s="483" t="s">
        <v>353</v>
      </c>
    </row>
    <row r="80" spans="1:2" ht="45.75" customHeight="1">
      <c r="A80" s="76"/>
      <c r="B80" s="483" t="s">
        <v>354</v>
      </c>
    </row>
    <row r="81" spans="1:2" ht="15" customHeight="1">
      <c r="A81" s="76"/>
      <c r="B81" s="483" t="s">
        <v>355</v>
      </c>
    </row>
    <row r="82" spans="1:2" ht="18" customHeight="1">
      <c r="A82" s="76"/>
      <c r="B82" s="483" t="s">
        <v>356</v>
      </c>
    </row>
    <row r="83" spans="1:2" ht="51" customHeight="1">
      <c r="A83" s="76"/>
      <c r="B83" s="483" t="s">
        <v>9</v>
      </c>
    </row>
    <row r="84" spans="1:2" ht="44.25" customHeight="1">
      <c r="A84" s="76"/>
      <c r="B84" s="483" t="s">
        <v>500</v>
      </c>
    </row>
    <row r="85" spans="1:2" ht="24" customHeight="1">
      <c r="A85" s="76"/>
      <c r="B85" s="483" t="s">
        <v>357</v>
      </c>
    </row>
    <row r="86" spans="1:2" ht="30" customHeight="1">
      <c r="A86" s="76"/>
      <c r="B86" s="483" t="s">
        <v>358</v>
      </c>
    </row>
    <row r="87" spans="1:2" ht="23.25" customHeight="1">
      <c r="A87" s="76"/>
      <c r="B87" s="568" t="s">
        <v>641</v>
      </c>
    </row>
    <row r="88" spans="1:2" ht="24" customHeight="1">
      <c r="A88" s="76"/>
      <c r="B88" s="568" t="s">
        <v>545</v>
      </c>
    </row>
    <row r="89" spans="1:2" ht="18" customHeight="1">
      <c r="A89" s="76"/>
      <c r="B89" s="568" t="s">
        <v>546</v>
      </c>
    </row>
    <row r="90" spans="1:2" ht="39.75" customHeight="1">
      <c r="A90" s="76"/>
      <c r="B90" s="483" t="s">
        <v>649</v>
      </c>
    </row>
    <row r="91" spans="1:2" ht="53.25" customHeight="1">
      <c r="A91" s="76"/>
      <c r="B91" s="103" t="s">
        <v>642</v>
      </c>
    </row>
    <row r="92" spans="1:2" ht="13.5" customHeight="1">
      <c r="A92" s="76"/>
      <c r="B92" s="112" t="s">
        <v>359</v>
      </c>
    </row>
    <row r="93" spans="1:2" ht="34.5" customHeight="1">
      <c r="A93" s="76"/>
      <c r="B93" s="103" t="s">
        <v>360</v>
      </c>
    </row>
    <row r="94" spans="1:2" ht="40.5" customHeight="1">
      <c r="A94" s="76"/>
      <c r="B94" s="103" t="s">
        <v>361</v>
      </c>
    </row>
    <row r="95" spans="1:2" ht="12.75" customHeight="1">
      <c r="A95" s="76"/>
      <c r="B95" s="112" t="s">
        <v>362</v>
      </c>
    </row>
    <row r="96" spans="1:2" ht="33.75" customHeight="1">
      <c r="A96" s="76"/>
      <c r="B96" s="103" t="s">
        <v>363</v>
      </c>
    </row>
    <row r="97" spans="1:2" ht="29.25" customHeight="1">
      <c r="A97" s="76"/>
      <c r="B97" s="103" t="s">
        <v>643</v>
      </c>
    </row>
    <row r="98" spans="1:2" ht="63.75" customHeight="1">
      <c r="A98" s="76"/>
      <c r="B98" s="103" t="s">
        <v>644</v>
      </c>
    </row>
    <row r="99" spans="1:2" ht="15" customHeight="1">
      <c r="A99" s="76"/>
      <c r="B99" s="112" t="s">
        <v>364</v>
      </c>
    </row>
    <row r="100" spans="1:2" ht="33.75" customHeight="1">
      <c r="A100" s="76"/>
      <c r="B100" s="103" t="s">
        <v>367</v>
      </c>
    </row>
    <row r="101" spans="1:2" ht="14.25" customHeight="1">
      <c r="A101" s="76"/>
      <c r="B101" s="103" t="s">
        <v>365</v>
      </c>
    </row>
    <row r="102" spans="1:2" ht="44.25" customHeight="1">
      <c r="A102" s="76"/>
      <c r="B102" s="103" t="s">
        <v>409</v>
      </c>
    </row>
    <row r="103" spans="1:2" ht="40.5" customHeight="1">
      <c r="A103" s="76"/>
      <c r="B103" s="103" t="s">
        <v>410</v>
      </c>
    </row>
    <row r="104" spans="1:2" ht="33" customHeight="1">
      <c r="A104" s="76"/>
      <c r="B104" s="103" t="s">
        <v>366</v>
      </c>
    </row>
    <row r="105" spans="1:2" ht="55.5" customHeight="1">
      <c r="A105" s="76"/>
      <c r="B105" s="103" t="s">
        <v>368</v>
      </c>
    </row>
    <row r="106" spans="1:2" ht="23.25" customHeight="1">
      <c r="A106" s="76"/>
      <c r="B106" s="103" t="s">
        <v>369</v>
      </c>
    </row>
    <row r="107" spans="1:2" ht="15" customHeight="1">
      <c r="A107" s="76"/>
      <c r="B107" s="103" t="s">
        <v>370</v>
      </c>
    </row>
    <row r="108" spans="1:2" ht="24" customHeight="1">
      <c r="A108" s="76"/>
      <c r="B108" s="103" t="s">
        <v>371</v>
      </c>
    </row>
    <row r="109" spans="1:2" ht="15" customHeight="1">
      <c r="A109" s="76"/>
      <c r="B109" s="112" t="s">
        <v>372</v>
      </c>
    </row>
    <row r="110" spans="1:2" ht="15" customHeight="1">
      <c r="A110" s="76"/>
      <c r="B110" s="103" t="s">
        <v>373</v>
      </c>
    </row>
    <row r="111" spans="1:2" ht="27" customHeight="1">
      <c r="A111" s="76"/>
      <c r="B111" s="103" t="s">
        <v>374</v>
      </c>
    </row>
    <row r="112" spans="1:2" ht="36" customHeight="1">
      <c r="A112" s="76"/>
      <c r="B112" s="103" t="s">
        <v>375</v>
      </c>
    </row>
    <row r="113" spans="1:2" ht="21" customHeight="1">
      <c r="A113" s="76"/>
      <c r="B113" s="103" t="s">
        <v>376</v>
      </c>
    </row>
    <row r="114" spans="1:2" ht="25.5" customHeight="1">
      <c r="A114" s="76"/>
      <c r="B114" s="112" t="s">
        <v>10</v>
      </c>
    </row>
    <row r="115" spans="1:2" ht="42" customHeight="1">
      <c r="A115" s="109" t="s">
        <v>6</v>
      </c>
      <c r="B115" s="101" t="s">
        <v>417</v>
      </c>
    </row>
    <row r="116" spans="1:2" ht="15.75" customHeight="1">
      <c r="A116" s="109"/>
      <c r="B116" s="103" t="s">
        <v>377</v>
      </c>
    </row>
    <row r="117" spans="1:2" ht="24.75" customHeight="1">
      <c r="A117" s="109"/>
      <c r="B117" s="103" t="s">
        <v>418</v>
      </c>
    </row>
    <row r="118" spans="1:2" ht="15" customHeight="1">
      <c r="A118" s="109"/>
      <c r="B118" s="103" t="s">
        <v>378</v>
      </c>
    </row>
    <row r="119" spans="1:2" ht="24.75" customHeight="1">
      <c r="A119" s="109"/>
      <c r="B119" s="103" t="s">
        <v>379</v>
      </c>
    </row>
    <row r="120" spans="1:2" ht="29.25" customHeight="1">
      <c r="A120" s="109"/>
      <c r="B120" s="103" t="s">
        <v>501</v>
      </c>
    </row>
    <row r="121" spans="1:2" ht="85.5" customHeight="1">
      <c r="A121" s="109"/>
      <c r="B121" s="103" t="s">
        <v>380</v>
      </c>
    </row>
    <row r="122" spans="1:2" ht="23.25" customHeight="1">
      <c r="A122" s="104"/>
      <c r="B122" s="111" t="s">
        <v>381</v>
      </c>
    </row>
    <row r="123" spans="1:2" ht="24" customHeight="1">
      <c r="A123" s="104"/>
      <c r="B123" s="101" t="s">
        <v>382</v>
      </c>
    </row>
    <row r="124" spans="1:2" ht="29.25" customHeight="1">
      <c r="A124" s="104"/>
      <c r="B124" s="101" t="s">
        <v>383</v>
      </c>
    </row>
    <row r="125" spans="1:2" ht="24" customHeight="1">
      <c r="A125" s="104"/>
      <c r="B125" s="101" t="s">
        <v>384</v>
      </c>
    </row>
    <row r="126" spans="1:2" ht="24.75" customHeight="1">
      <c r="A126" s="104"/>
      <c r="B126" s="101" t="s">
        <v>385</v>
      </c>
    </row>
    <row r="127" spans="1:2" ht="34.5" customHeight="1">
      <c r="A127" s="104"/>
      <c r="B127" s="101" t="s">
        <v>386</v>
      </c>
    </row>
    <row r="128" spans="1:2" ht="30" customHeight="1">
      <c r="A128" s="104"/>
      <c r="B128" s="101" t="s">
        <v>387</v>
      </c>
    </row>
    <row r="129" spans="1:2" ht="31.5" customHeight="1">
      <c r="A129" s="104"/>
      <c r="B129" s="101" t="s">
        <v>388</v>
      </c>
    </row>
    <row r="130" spans="1:2" ht="15" customHeight="1">
      <c r="A130" s="104"/>
      <c r="B130" s="101" t="s">
        <v>389</v>
      </c>
    </row>
    <row r="131" spans="1:2" ht="33.75" customHeight="1">
      <c r="A131" s="104"/>
      <c r="B131" s="101" t="s">
        <v>390</v>
      </c>
    </row>
    <row r="132" spans="1:2" ht="39" customHeight="1">
      <c r="A132" s="104"/>
      <c r="B132" s="101" t="s">
        <v>391</v>
      </c>
    </row>
    <row r="133" spans="1:2" ht="51" customHeight="1">
      <c r="A133" s="104"/>
      <c r="B133" s="101" t="s">
        <v>645</v>
      </c>
    </row>
    <row r="134" spans="1:2" ht="51" customHeight="1">
      <c r="A134" s="104"/>
      <c r="B134" s="101" t="s">
        <v>502</v>
      </c>
    </row>
    <row r="135" spans="1:2" ht="33.75">
      <c r="A135" s="104"/>
      <c r="B135" s="101" t="s">
        <v>392</v>
      </c>
    </row>
  </sheetData>
  <mergeCells count="1">
    <mergeCell ref="A1:B1"/>
  </mergeCells>
  <hyperlinks>
    <hyperlink ref="C1" location="'Spis treści'!A1" display="Powrót do spisu" xr:uid="{C12AC52E-7329-4987-9E89-39CA58FF26FC}"/>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5" manualBreakCount="5">
    <brk id="26" max="1" man="1"/>
    <brk id="59" max="1" man="1"/>
    <brk id="77" max="1" man="1"/>
    <brk id="98" max="1" man="1"/>
    <brk id="124"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26"/>
  <sheetViews>
    <sheetView showGridLines="0" view="pageBreakPreview" zoomScale="90" zoomScaleNormal="100" zoomScaleSheetLayoutView="90" workbookViewId="0"/>
  </sheetViews>
  <sheetFormatPr defaultRowHeight="15"/>
  <cols>
    <col min="1" max="1" width="20.125" customWidth="1"/>
    <col min="2" max="6" width="17.125" customWidth="1"/>
    <col min="7" max="7" width="16.125" customWidth="1"/>
    <col min="8" max="8" width="17.625" customWidth="1"/>
  </cols>
  <sheetData>
    <row r="1" spans="1:9" ht="29.25" customHeight="1">
      <c r="A1" s="794" t="str">
        <f>'Tab 1 (30)'!A1:L1</f>
        <v>V. UBEZPIECZENIE SPOŁECZNE ROLNIKÓW</v>
      </c>
      <c r="B1" s="794"/>
      <c r="C1" s="794"/>
      <c r="D1" s="794"/>
      <c r="E1" s="794"/>
      <c r="F1" s="794"/>
      <c r="G1" s="794"/>
      <c r="H1" s="794"/>
    </row>
    <row r="3" spans="1:9" ht="29.25" customHeight="1">
      <c r="A3" s="805" t="s">
        <v>589</v>
      </c>
      <c r="B3" s="805"/>
      <c r="C3" s="805"/>
      <c r="D3" s="805"/>
      <c r="E3" s="805"/>
      <c r="F3" s="805"/>
      <c r="G3" s="805"/>
      <c r="H3" s="805"/>
      <c r="I3" s="552" t="s">
        <v>539</v>
      </c>
    </row>
    <row r="4" spans="1:9" ht="15" customHeight="1">
      <c r="A4" s="809" t="s">
        <v>13</v>
      </c>
      <c r="B4" s="806" t="s">
        <v>440</v>
      </c>
      <c r="C4" s="807" t="s">
        <v>35</v>
      </c>
      <c r="D4" s="807"/>
      <c r="E4" s="807"/>
      <c r="F4" s="807"/>
      <c r="G4" s="807"/>
      <c r="H4" s="807"/>
    </row>
    <row r="5" spans="1:9" ht="53.25" customHeight="1">
      <c r="A5" s="810"/>
      <c r="B5" s="806"/>
      <c r="C5" s="808" t="s">
        <v>211</v>
      </c>
      <c r="D5" s="808" t="s">
        <v>441</v>
      </c>
      <c r="E5" s="808" t="s">
        <v>266</v>
      </c>
      <c r="F5" s="808" t="s">
        <v>442</v>
      </c>
      <c r="G5" s="808" t="s">
        <v>508</v>
      </c>
      <c r="H5" s="808"/>
    </row>
    <row r="6" spans="1:9" ht="28.5" customHeight="1">
      <c r="A6" s="810"/>
      <c r="B6" s="806"/>
      <c r="C6" s="808"/>
      <c r="D6" s="808"/>
      <c r="E6" s="808"/>
      <c r="F6" s="808"/>
      <c r="G6" s="471" t="s">
        <v>118</v>
      </c>
      <c r="H6" s="413" t="s">
        <v>212</v>
      </c>
    </row>
    <row r="7" spans="1:9" ht="17.25" customHeight="1">
      <c r="A7" s="811"/>
      <c r="B7" s="812" t="str">
        <f>'Tab 2 (31) i 3 (32)'!B5:E5</f>
        <v>STAN NA DZIEŃ 30 CZERWCA 2023 R.</v>
      </c>
      <c r="C7" s="813"/>
      <c r="D7" s="813"/>
      <c r="E7" s="813"/>
      <c r="F7" s="813"/>
      <c r="G7" s="813"/>
      <c r="H7" s="814"/>
    </row>
    <row r="8" spans="1:9" ht="21" customHeight="1">
      <c r="A8" s="386" t="s">
        <v>68</v>
      </c>
      <c r="B8" s="386">
        <f>SUM(B9:B24)</f>
        <v>1075689</v>
      </c>
      <c r="C8" s="386">
        <f t="shared" ref="C8:H8" si="0">SUM(C9:C24)</f>
        <v>9326</v>
      </c>
      <c r="D8" s="386">
        <f t="shared" si="0"/>
        <v>10277</v>
      </c>
      <c r="E8" s="386">
        <f t="shared" si="0"/>
        <v>16197</v>
      </c>
      <c r="F8" s="386">
        <f t="shared" si="0"/>
        <v>1</v>
      </c>
      <c r="G8" s="386">
        <f t="shared" si="0"/>
        <v>1039888</v>
      </c>
      <c r="H8" s="386">
        <f t="shared" si="0"/>
        <v>113959</v>
      </c>
    </row>
    <row r="9" spans="1:9" ht="21" customHeight="1">
      <c r="A9" s="389" t="s">
        <v>42</v>
      </c>
      <c r="B9" s="389">
        <f>SUM(C9:G9)</f>
        <v>36992</v>
      </c>
      <c r="C9" s="389">
        <v>117</v>
      </c>
      <c r="D9" s="389">
        <v>1326</v>
      </c>
      <c r="E9" s="389">
        <v>336</v>
      </c>
      <c r="F9" s="389">
        <v>1</v>
      </c>
      <c r="G9" s="389">
        <v>35212</v>
      </c>
      <c r="H9" s="389">
        <v>1659</v>
      </c>
    </row>
    <row r="10" spans="1:9" ht="21" customHeight="1">
      <c r="A10" s="389" t="s">
        <v>43</v>
      </c>
      <c r="B10" s="389">
        <f t="shared" ref="B10:B24" si="1">SUM(C10:G10)</f>
        <v>56998</v>
      </c>
      <c r="C10" s="389">
        <v>738</v>
      </c>
      <c r="D10" s="389">
        <v>129</v>
      </c>
      <c r="E10" s="389">
        <v>763</v>
      </c>
      <c r="F10" s="391">
        <v>0</v>
      </c>
      <c r="G10" s="389">
        <v>55368</v>
      </c>
      <c r="H10" s="389">
        <v>2189</v>
      </c>
    </row>
    <row r="11" spans="1:9" ht="21" customHeight="1">
      <c r="A11" s="389" t="s">
        <v>44</v>
      </c>
      <c r="B11" s="389">
        <f t="shared" si="1"/>
        <v>137065</v>
      </c>
      <c r="C11" s="389">
        <v>425</v>
      </c>
      <c r="D11" s="389">
        <v>1183</v>
      </c>
      <c r="E11" s="389">
        <v>1811</v>
      </c>
      <c r="F11" s="391">
        <v>0</v>
      </c>
      <c r="G11" s="389">
        <v>133646</v>
      </c>
      <c r="H11" s="389">
        <v>6099</v>
      </c>
    </row>
    <row r="12" spans="1:9" ht="21" customHeight="1">
      <c r="A12" s="389" t="s">
        <v>45</v>
      </c>
      <c r="B12" s="389">
        <f t="shared" si="1"/>
        <v>12535</v>
      </c>
      <c r="C12" s="389">
        <v>77</v>
      </c>
      <c r="D12" s="389">
        <v>107</v>
      </c>
      <c r="E12" s="389">
        <v>125</v>
      </c>
      <c r="F12" s="391">
        <v>0</v>
      </c>
      <c r="G12" s="389">
        <v>12226</v>
      </c>
      <c r="H12" s="389">
        <v>1021</v>
      </c>
    </row>
    <row r="13" spans="1:9" ht="21" customHeight="1">
      <c r="A13" s="389" t="s">
        <v>46</v>
      </c>
      <c r="B13" s="389">
        <f t="shared" si="1"/>
        <v>84820</v>
      </c>
      <c r="C13" s="389">
        <v>961</v>
      </c>
      <c r="D13" s="389">
        <v>920</v>
      </c>
      <c r="E13" s="389">
        <v>1023</v>
      </c>
      <c r="F13" s="391">
        <v>0</v>
      </c>
      <c r="G13" s="389">
        <v>81916</v>
      </c>
      <c r="H13" s="389">
        <v>6162</v>
      </c>
    </row>
    <row r="14" spans="1:9" ht="21" customHeight="1">
      <c r="A14" s="389" t="s">
        <v>47</v>
      </c>
      <c r="B14" s="389">
        <f t="shared" si="1"/>
        <v>127890</v>
      </c>
      <c r="C14" s="389">
        <v>3400</v>
      </c>
      <c r="D14" s="389">
        <v>199</v>
      </c>
      <c r="E14" s="389">
        <v>2025</v>
      </c>
      <c r="F14" s="391">
        <v>0</v>
      </c>
      <c r="G14" s="389">
        <v>122266</v>
      </c>
      <c r="H14" s="389">
        <v>43749</v>
      </c>
    </row>
    <row r="15" spans="1:9" ht="21" customHeight="1">
      <c r="A15" s="389" t="s">
        <v>48</v>
      </c>
      <c r="B15" s="389">
        <f t="shared" si="1"/>
        <v>153317</v>
      </c>
      <c r="C15" s="389">
        <v>812</v>
      </c>
      <c r="D15" s="389">
        <v>3807</v>
      </c>
      <c r="E15" s="389">
        <v>1975</v>
      </c>
      <c r="F15" s="391">
        <v>0</v>
      </c>
      <c r="G15" s="389">
        <v>146723</v>
      </c>
      <c r="H15" s="389">
        <v>9694</v>
      </c>
    </row>
    <row r="16" spans="1:9" ht="21" customHeight="1">
      <c r="A16" s="389" t="s">
        <v>49</v>
      </c>
      <c r="B16" s="389">
        <f t="shared" si="1"/>
        <v>23160</v>
      </c>
      <c r="C16" s="389">
        <v>84</v>
      </c>
      <c r="D16" s="389">
        <v>145</v>
      </c>
      <c r="E16" s="389">
        <v>166</v>
      </c>
      <c r="F16" s="391">
        <v>0</v>
      </c>
      <c r="G16" s="389">
        <v>22765</v>
      </c>
      <c r="H16" s="389">
        <v>1309</v>
      </c>
    </row>
    <row r="17" spans="1:8" ht="21" customHeight="1">
      <c r="A17" s="389" t="s">
        <v>50</v>
      </c>
      <c r="B17" s="389">
        <f t="shared" si="1"/>
        <v>78949</v>
      </c>
      <c r="C17" s="389">
        <v>288</v>
      </c>
      <c r="D17" s="389">
        <v>76</v>
      </c>
      <c r="E17" s="389">
        <v>2424</v>
      </c>
      <c r="F17" s="391">
        <v>0</v>
      </c>
      <c r="G17" s="389">
        <v>76161</v>
      </c>
      <c r="H17" s="389">
        <v>13813</v>
      </c>
    </row>
    <row r="18" spans="1:8" ht="21" customHeight="1">
      <c r="A18" s="389" t="s">
        <v>51</v>
      </c>
      <c r="B18" s="389">
        <f t="shared" si="1"/>
        <v>75418</v>
      </c>
      <c r="C18" s="389">
        <v>387</v>
      </c>
      <c r="D18" s="389">
        <v>296</v>
      </c>
      <c r="E18" s="389">
        <v>1186</v>
      </c>
      <c r="F18" s="391">
        <v>0</v>
      </c>
      <c r="G18" s="389">
        <v>73549</v>
      </c>
      <c r="H18" s="389">
        <v>4617</v>
      </c>
    </row>
    <row r="19" spans="1:8" ht="21" customHeight="1">
      <c r="A19" s="389" t="s">
        <v>52</v>
      </c>
      <c r="B19" s="389">
        <f t="shared" si="1"/>
        <v>35910</v>
      </c>
      <c r="C19" s="389">
        <v>201</v>
      </c>
      <c r="D19" s="389">
        <v>307</v>
      </c>
      <c r="E19" s="389">
        <v>478</v>
      </c>
      <c r="F19" s="391">
        <v>0</v>
      </c>
      <c r="G19" s="389">
        <v>34924</v>
      </c>
      <c r="H19" s="389">
        <v>3457</v>
      </c>
    </row>
    <row r="20" spans="1:8" ht="21" customHeight="1">
      <c r="A20" s="389" t="s">
        <v>53</v>
      </c>
      <c r="B20" s="389">
        <f t="shared" si="1"/>
        <v>29559</v>
      </c>
      <c r="C20" s="389">
        <v>84</v>
      </c>
      <c r="D20" s="389">
        <v>143</v>
      </c>
      <c r="E20" s="389">
        <v>521</v>
      </c>
      <c r="F20" s="391">
        <v>0</v>
      </c>
      <c r="G20" s="389">
        <v>28811</v>
      </c>
      <c r="H20" s="389">
        <v>4283</v>
      </c>
    </row>
    <row r="21" spans="1:8" ht="21" customHeight="1">
      <c r="A21" s="389" t="s">
        <v>54</v>
      </c>
      <c r="B21" s="389">
        <f t="shared" si="1"/>
        <v>59630</v>
      </c>
      <c r="C21" s="389">
        <v>173</v>
      </c>
      <c r="D21" s="389">
        <v>121</v>
      </c>
      <c r="E21" s="389">
        <v>1140</v>
      </c>
      <c r="F21" s="391">
        <v>0</v>
      </c>
      <c r="G21" s="389">
        <v>58196</v>
      </c>
      <c r="H21" s="389">
        <v>6275</v>
      </c>
    </row>
    <row r="22" spans="1:8" ht="21" customHeight="1">
      <c r="A22" s="389" t="s">
        <v>55</v>
      </c>
      <c r="B22" s="389">
        <f t="shared" si="1"/>
        <v>37614</v>
      </c>
      <c r="C22" s="389">
        <v>238</v>
      </c>
      <c r="D22" s="389">
        <v>53</v>
      </c>
      <c r="E22" s="389">
        <v>416</v>
      </c>
      <c r="F22" s="391">
        <v>0</v>
      </c>
      <c r="G22" s="389">
        <v>36907</v>
      </c>
      <c r="H22" s="389">
        <v>1369</v>
      </c>
    </row>
    <row r="23" spans="1:8" ht="21" customHeight="1">
      <c r="A23" s="389" t="s">
        <v>56</v>
      </c>
      <c r="B23" s="389">
        <f t="shared" si="1"/>
        <v>104581</v>
      </c>
      <c r="C23" s="389">
        <v>1273</v>
      </c>
      <c r="D23" s="389">
        <v>1270</v>
      </c>
      <c r="E23" s="389">
        <v>1580</v>
      </c>
      <c r="F23" s="391">
        <v>0</v>
      </c>
      <c r="G23" s="389">
        <v>100458</v>
      </c>
      <c r="H23" s="389">
        <v>7431</v>
      </c>
    </row>
    <row r="24" spans="1:8" ht="21" customHeight="1">
      <c r="A24" s="393" t="s">
        <v>57</v>
      </c>
      <c r="B24" s="393">
        <f t="shared" si="1"/>
        <v>21251</v>
      </c>
      <c r="C24" s="393">
        <v>68</v>
      </c>
      <c r="D24" s="393">
        <v>195</v>
      </c>
      <c r="E24" s="393">
        <v>228</v>
      </c>
      <c r="F24" s="459">
        <v>0</v>
      </c>
      <c r="G24" s="393">
        <v>20760</v>
      </c>
      <c r="H24" s="393">
        <v>832</v>
      </c>
    </row>
    <row r="25" spans="1:8" s="71" customFormat="1" ht="26.25" customHeight="1">
      <c r="A25" s="803" t="s">
        <v>647</v>
      </c>
      <c r="B25" s="803"/>
      <c r="C25" s="803"/>
      <c r="D25" s="803"/>
      <c r="E25" s="803"/>
      <c r="F25" s="803"/>
      <c r="G25" s="803"/>
      <c r="H25" s="803"/>
    </row>
    <row r="26" spans="1:8" s="71" customFormat="1" ht="26.25" customHeight="1">
      <c r="A26" s="804" t="s">
        <v>213</v>
      </c>
      <c r="B26" s="804"/>
      <c r="C26" s="804"/>
      <c r="D26" s="804"/>
      <c r="E26" s="804"/>
      <c r="F26" s="804"/>
      <c r="G26" s="804"/>
      <c r="H26" s="804"/>
    </row>
  </sheetData>
  <mergeCells count="13">
    <mergeCell ref="A25:H25"/>
    <mergeCell ref="A26:H26"/>
    <mergeCell ref="A1:H1"/>
    <mergeCell ref="A3:H3"/>
    <mergeCell ref="B4:B6"/>
    <mergeCell ref="C4:H4"/>
    <mergeCell ref="C5:C6"/>
    <mergeCell ref="D5:D6"/>
    <mergeCell ref="E5:E6"/>
    <mergeCell ref="F5:F6"/>
    <mergeCell ref="G5:H5"/>
    <mergeCell ref="A4:A7"/>
    <mergeCell ref="B7:H7"/>
  </mergeCells>
  <hyperlinks>
    <hyperlink ref="I3" location="'Spis treści'!A1" display="Powrót do spisu" xr:uid="{D8AFFD55-19B4-4ACB-9D66-F997443E0B7C}"/>
  </hyperlinks>
  <printOptions horizontalCentered="1"/>
  <pageMargins left="0.51181102362204722" right="0.51181102362204722" top="0.55118110236220474" bottom="0.55118110236220474" header="0.31496062992125984" footer="0.31496062992125984"/>
  <pageSetup paperSize="9" scale="85" orientation="landscape" r:id="rId1"/>
  <headerFooter differentFirst="1" alignWithMargins="0">
    <oddFooter>&amp;C&amp;"Arial,Normalny"&amp;9&amp;P</oddFooter>
  </headerFooter>
  <ignoredErrors>
    <ignoredError sqref="B9:B24"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E47"/>
  <sheetViews>
    <sheetView showGridLines="0" view="pageBreakPreview" zoomScaleNormal="100" zoomScaleSheetLayoutView="100" workbookViewId="0"/>
  </sheetViews>
  <sheetFormatPr defaultRowHeight="15"/>
  <cols>
    <col min="1" max="1" width="25.625" customWidth="1"/>
    <col min="2" max="2" width="21.875" customWidth="1"/>
    <col min="3" max="4" width="20.75" customWidth="1"/>
  </cols>
  <sheetData>
    <row r="1" spans="1:5" ht="25.5" customHeight="1">
      <c r="A1" s="794" t="str">
        <f>'Tab 2 (31) i 3 (32)'!A1:F1</f>
        <v>V. UBEZPIECZENIE SPOŁECZNE ROLNIKÓW</v>
      </c>
      <c r="B1" s="794"/>
      <c r="C1" s="794"/>
      <c r="D1" s="794"/>
    </row>
    <row r="2" spans="1:5" ht="44.25" customHeight="1">
      <c r="A2" s="816" t="s">
        <v>590</v>
      </c>
      <c r="B2" s="816"/>
      <c r="C2" s="816"/>
      <c r="D2" s="816"/>
      <c r="E2" s="552" t="s">
        <v>539</v>
      </c>
    </row>
    <row r="3" spans="1:5" ht="18.75" customHeight="1">
      <c r="A3" s="691" t="s">
        <v>13</v>
      </c>
      <c r="B3" s="687" t="s">
        <v>247</v>
      </c>
      <c r="C3" s="416" t="s">
        <v>35</v>
      </c>
      <c r="D3" s="415"/>
    </row>
    <row r="4" spans="1:5" ht="14.25" customHeight="1">
      <c r="A4" s="696"/>
      <c r="B4" s="687"/>
      <c r="C4" s="687" t="s">
        <v>229</v>
      </c>
      <c r="D4" s="687" t="s">
        <v>230</v>
      </c>
    </row>
    <row r="5" spans="1:5" ht="12.75" customHeight="1">
      <c r="A5" s="696"/>
      <c r="B5" s="687"/>
      <c r="C5" s="687"/>
      <c r="D5" s="687"/>
    </row>
    <row r="6" spans="1:5" ht="18" customHeight="1">
      <c r="A6" s="692"/>
      <c r="B6" s="812" t="str">
        <f>'Tab 4 (33)'!B7:H7</f>
        <v>STAN NA DZIEŃ 30 CZERWCA 2023 R.</v>
      </c>
      <c r="C6" s="698"/>
      <c r="D6" s="699"/>
    </row>
    <row r="7" spans="1:5" ht="21" customHeight="1">
      <c r="A7" s="385" t="s">
        <v>68</v>
      </c>
      <c r="B7" s="386">
        <f>SUM(B8:B23)</f>
        <v>73982</v>
      </c>
      <c r="C7" s="386">
        <f t="shared" ref="C7:D7" si="0">SUM(C8:C23)</f>
        <v>67532</v>
      </c>
      <c r="D7" s="386">
        <f t="shared" si="0"/>
        <v>6450</v>
      </c>
    </row>
    <row r="8" spans="1:5" ht="18.75" customHeight="1">
      <c r="A8" s="388" t="s">
        <v>42</v>
      </c>
      <c r="B8" s="389">
        <f>SUM(C8:D8)</f>
        <v>3251</v>
      </c>
      <c r="C8" s="389">
        <v>2965</v>
      </c>
      <c r="D8" s="389">
        <v>286</v>
      </c>
    </row>
    <row r="9" spans="1:5" ht="18.75" customHeight="1">
      <c r="A9" s="388" t="s">
        <v>43</v>
      </c>
      <c r="B9" s="389">
        <f t="shared" ref="B9:B23" si="1">SUM(C9:D9)</f>
        <v>3298</v>
      </c>
      <c r="C9" s="389">
        <v>3105</v>
      </c>
      <c r="D9" s="389">
        <v>193</v>
      </c>
    </row>
    <row r="10" spans="1:5" ht="18.75" customHeight="1">
      <c r="A10" s="388" t="s">
        <v>44</v>
      </c>
      <c r="B10" s="389">
        <f t="shared" si="1"/>
        <v>9104</v>
      </c>
      <c r="C10" s="389">
        <v>8573</v>
      </c>
      <c r="D10" s="389">
        <v>531</v>
      </c>
    </row>
    <row r="11" spans="1:5" ht="18.75" customHeight="1">
      <c r="A11" s="388" t="s">
        <v>45</v>
      </c>
      <c r="B11" s="389">
        <f t="shared" si="1"/>
        <v>1245</v>
      </c>
      <c r="C11" s="389">
        <v>1123</v>
      </c>
      <c r="D11" s="389">
        <v>122</v>
      </c>
    </row>
    <row r="12" spans="1:5" ht="18.75" customHeight="1">
      <c r="A12" s="388" t="s">
        <v>46</v>
      </c>
      <c r="B12" s="389">
        <f t="shared" si="1"/>
        <v>6546</v>
      </c>
      <c r="C12" s="389">
        <v>6035</v>
      </c>
      <c r="D12" s="389">
        <v>511</v>
      </c>
    </row>
    <row r="13" spans="1:5" ht="18.75" customHeight="1">
      <c r="A13" s="388" t="s">
        <v>47</v>
      </c>
      <c r="B13" s="389">
        <f t="shared" si="1"/>
        <v>7723</v>
      </c>
      <c r="C13" s="389">
        <v>6629</v>
      </c>
      <c r="D13" s="389">
        <v>1094</v>
      </c>
    </row>
    <row r="14" spans="1:5" ht="18.75" customHeight="1">
      <c r="A14" s="388" t="s">
        <v>48</v>
      </c>
      <c r="B14" s="389">
        <f t="shared" si="1"/>
        <v>9997</v>
      </c>
      <c r="C14" s="389">
        <v>9317</v>
      </c>
      <c r="D14" s="389">
        <v>680</v>
      </c>
    </row>
    <row r="15" spans="1:5" ht="18.75" customHeight="1">
      <c r="A15" s="388" t="s">
        <v>49</v>
      </c>
      <c r="B15" s="389">
        <f t="shared" si="1"/>
        <v>1944</v>
      </c>
      <c r="C15" s="389">
        <v>1701</v>
      </c>
      <c r="D15" s="389">
        <v>243</v>
      </c>
    </row>
    <row r="16" spans="1:5" ht="18.75" customHeight="1">
      <c r="A16" s="388" t="s">
        <v>50</v>
      </c>
      <c r="B16" s="389">
        <f t="shared" si="1"/>
        <v>5610</v>
      </c>
      <c r="C16" s="389">
        <v>5204</v>
      </c>
      <c r="D16" s="389">
        <v>406</v>
      </c>
    </row>
    <row r="17" spans="1:4" ht="18.75" customHeight="1">
      <c r="A17" s="388" t="s">
        <v>51</v>
      </c>
      <c r="B17" s="389">
        <f t="shared" si="1"/>
        <v>4042</v>
      </c>
      <c r="C17" s="389">
        <v>3725</v>
      </c>
      <c r="D17" s="389">
        <v>317</v>
      </c>
    </row>
    <row r="18" spans="1:4" ht="18.75" customHeight="1">
      <c r="A18" s="388" t="s">
        <v>52</v>
      </c>
      <c r="B18" s="389">
        <f t="shared" si="1"/>
        <v>2383</v>
      </c>
      <c r="C18" s="389">
        <v>2127</v>
      </c>
      <c r="D18" s="389">
        <v>256</v>
      </c>
    </row>
    <row r="19" spans="1:4" ht="18.75" customHeight="1">
      <c r="A19" s="388" t="s">
        <v>53</v>
      </c>
      <c r="B19" s="389">
        <f t="shared" si="1"/>
        <v>3132</v>
      </c>
      <c r="C19" s="389">
        <v>2864</v>
      </c>
      <c r="D19" s="389">
        <v>268</v>
      </c>
    </row>
    <row r="20" spans="1:4" ht="18.75" customHeight="1">
      <c r="A20" s="388" t="s">
        <v>54</v>
      </c>
      <c r="B20" s="389">
        <f t="shared" si="1"/>
        <v>3541</v>
      </c>
      <c r="C20" s="389">
        <v>3295</v>
      </c>
      <c r="D20" s="389">
        <v>246</v>
      </c>
    </row>
    <row r="21" spans="1:4" ht="18.75" customHeight="1">
      <c r="A21" s="388" t="s">
        <v>55</v>
      </c>
      <c r="B21" s="389">
        <f t="shared" si="1"/>
        <v>2227</v>
      </c>
      <c r="C21" s="389">
        <v>2091</v>
      </c>
      <c r="D21" s="389">
        <v>136</v>
      </c>
    </row>
    <row r="22" spans="1:4" ht="18.75" customHeight="1">
      <c r="A22" s="388" t="s">
        <v>56</v>
      </c>
      <c r="B22" s="389">
        <f t="shared" si="1"/>
        <v>8077</v>
      </c>
      <c r="C22" s="389">
        <v>7024</v>
      </c>
      <c r="D22" s="389">
        <v>1053</v>
      </c>
    </row>
    <row r="23" spans="1:4" ht="18.75" customHeight="1">
      <c r="A23" s="392" t="s">
        <v>57</v>
      </c>
      <c r="B23" s="393">
        <f t="shared" si="1"/>
        <v>1862</v>
      </c>
      <c r="C23" s="393">
        <v>1754</v>
      </c>
      <c r="D23" s="393">
        <v>108</v>
      </c>
    </row>
    <row r="24" spans="1:4" ht="16.5" customHeight="1"/>
    <row r="25" spans="1:4" ht="40.5" customHeight="1">
      <c r="A25" s="816" t="s">
        <v>676</v>
      </c>
      <c r="B25" s="816"/>
      <c r="C25" s="816"/>
      <c r="D25" s="816"/>
    </row>
    <row r="26" spans="1:4" ht="21" customHeight="1">
      <c r="A26" s="818" t="s">
        <v>13</v>
      </c>
      <c r="B26" s="817" t="s">
        <v>247</v>
      </c>
      <c r="C26" s="416" t="s">
        <v>35</v>
      </c>
      <c r="D26" s="415"/>
    </row>
    <row r="27" spans="1:4">
      <c r="A27" s="819"/>
      <c r="B27" s="817"/>
      <c r="C27" s="687" t="s">
        <v>229</v>
      </c>
      <c r="D27" s="687" t="s">
        <v>230</v>
      </c>
    </row>
    <row r="28" spans="1:4" ht="14.25" customHeight="1">
      <c r="A28" s="819"/>
      <c r="B28" s="817"/>
      <c r="C28" s="687"/>
      <c r="D28" s="687"/>
    </row>
    <row r="29" spans="1:4" ht="16.5" customHeight="1">
      <c r="A29" s="820"/>
      <c r="B29" s="812" t="str">
        <f>B6</f>
        <v>STAN NA DZIEŃ 30 CZERWCA 2023 R.</v>
      </c>
      <c r="C29" s="698"/>
      <c r="D29" s="699"/>
    </row>
    <row r="30" spans="1:4" ht="21" customHeight="1">
      <c r="A30" s="385" t="s">
        <v>68</v>
      </c>
      <c r="B30" s="414">
        <f>SUM(B31:B46)</f>
        <v>14946</v>
      </c>
      <c r="C30" s="414">
        <f t="shared" ref="C30:D30" si="2">SUM(C31:C46)</f>
        <v>13276</v>
      </c>
      <c r="D30" s="414">
        <f t="shared" si="2"/>
        <v>1670</v>
      </c>
    </row>
    <row r="31" spans="1:4" ht="18.75" customHeight="1">
      <c r="A31" s="388" t="s">
        <v>42</v>
      </c>
      <c r="B31" s="389">
        <f>SUM(C31:D31)</f>
        <v>484</v>
      </c>
      <c r="C31" s="389">
        <v>439</v>
      </c>
      <c r="D31" s="389">
        <v>45</v>
      </c>
    </row>
    <row r="32" spans="1:4" ht="18.75" customHeight="1">
      <c r="A32" s="388" t="s">
        <v>43</v>
      </c>
      <c r="B32" s="389">
        <f t="shared" ref="B32:B46" si="3">SUM(C32:D32)</f>
        <v>1056</v>
      </c>
      <c r="C32" s="389">
        <v>958</v>
      </c>
      <c r="D32" s="389">
        <v>98</v>
      </c>
    </row>
    <row r="33" spans="1:4" ht="18.75" customHeight="1">
      <c r="A33" s="388" t="s">
        <v>44</v>
      </c>
      <c r="B33" s="389">
        <f t="shared" si="3"/>
        <v>1764</v>
      </c>
      <c r="C33" s="389">
        <v>1640</v>
      </c>
      <c r="D33" s="389">
        <v>124</v>
      </c>
    </row>
    <row r="34" spans="1:4" ht="18.75" customHeight="1">
      <c r="A34" s="388" t="s">
        <v>45</v>
      </c>
      <c r="B34" s="389">
        <f t="shared" si="3"/>
        <v>190</v>
      </c>
      <c r="C34" s="389">
        <v>166</v>
      </c>
      <c r="D34" s="389">
        <v>24</v>
      </c>
    </row>
    <row r="35" spans="1:4" ht="18.75" customHeight="1">
      <c r="A35" s="388" t="s">
        <v>46</v>
      </c>
      <c r="B35" s="389">
        <f t="shared" si="3"/>
        <v>1133</v>
      </c>
      <c r="C35" s="389">
        <v>1016</v>
      </c>
      <c r="D35" s="389">
        <v>117</v>
      </c>
    </row>
    <row r="36" spans="1:4" ht="18.75" customHeight="1">
      <c r="A36" s="388" t="s">
        <v>47</v>
      </c>
      <c r="B36" s="389">
        <f t="shared" si="3"/>
        <v>1938</v>
      </c>
      <c r="C36" s="389">
        <v>1616</v>
      </c>
      <c r="D36" s="389">
        <v>322</v>
      </c>
    </row>
    <row r="37" spans="1:4" ht="18.75" customHeight="1">
      <c r="A37" s="388" t="s">
        <v>48</v>
      </c>
      <c r="B37" s="389">
        <f t="shared" si="3"/>
        <v>1584</v>
      </c>
      <c r="C37" s="389">
        <v>1474</v>
      </c>
      <c r="D37" s="389">
        <v>110</v>
      </c>
    </row>
    <row r="38" spans="1:4" ht="18.75" customHeight="1">
      <c r="A38" s="388" t="s">
        <v>49</v>
      </c>
      <c r="B38" s="389">
        <f t="shared" si="3"/>
        <v>448</v>
      </c>
      <c r="C38" s="389">
        <v>354</v>
      </c>
      <c r="D38" s="389">
        <v>94</v>
      </c>
    </row>
    <row r="39" spans="1:4" ht="18.75" customHeight="1">
      <c r="A39" s="388" t="s">
        <v>50</v>
      </c>
      <c r="B39" s="389">
        <f t="shared" si="3"/>
        <v>892</v>
      </c>
      <c r="C39" s="389">
        <v>802</v>
      </c>
      <c r="D39" s="389">
        <v>90</v>
      </c>
    </row>
    <row r="40" spans="1:4" ht="18.75" customHeight="1">
      <c r="A40" s="388" t="s">
        <v>51</v>
      </c>
      <c r="B40" s="389">
        <f t="shared" si="3"/>
        <v>1203</v>
      </c>
      <c r="C40" s="389">
        <v>1069</v>
      </c>
      <c r="D40" s="389">
        <v>134</v>
      </c>
    </row>
    <row r="41" spans="1:4" ht="18.75" customHeight="1">
      <c r="A41" s="388" t="s">
        <v>52</v>
      </c>
      <c r="B41" s="389">
        <f t="shared" si="3"/>
        <v>555</v>
      </c>
      <c r="C41" s="389">
        <v>451</v>
      </c>
      <c r="D41" s="389">
        <v>104</v>
      </c>
    </row>
    <row r="42" spans="1:4" ht="18.75" customHeight="1">
      <c r="A42" s="388" t="s">
        <v>53</v>
      </c>
      <c r="B42" s="389">
        <f t="shared" si="3"/>
        <v>379</v>
      </c>
      <c r="C42" s="389">
        <v>331</v>
      </c>
      <c r="D42" s="389">
        <v>48</v>
      </c>
    </row>
    <row r="43" spans="1:4" ht="18.75" customHeight="1">
      <c r="A43" s="388" t="s">
        <v>54</v>
      </c>
      <c r="B43" s="389">
        <f t="shared" si="3"/>
        <v>846</v>
      </c>
      <c r="C43" s="389">
        <v>777</v>
      </c>
      <c r="D43" s="389">
        <v>69</v>
      </c>
    </row>
    <row r="44" spans="1:4" ht="18.75" customHeight="1">
      <c r="A44" s="388" t="s">
        <v>55</v>
      </c>
      <c r="B44" s="389">
        <f t="shared" si="3"/>
        <v>665</v>
      </c>
      <c r="C44" s="389">
        <v>599</v>
      </c>
      <c r="D44" s="389">
        <v>66</v>
      </c>
    </row>
    <row r="45" spans="1:4" ht="18.75" customHeight="1">
      <c r="A45" s="388" t="s">
        <v>56</v>
      </c>
      <c r="B45" s="389">
        <f t="shared" si="3"/>
        <v>1331</v>
      </c>
      <c r="C45" s="389">
        <v>1144</v>
      </c>
      <c r="D45" s="389">
        <v>187</v>
      </c>
    </row>
    <row r="46" spans="1:4" ht="18.75" customHeight="1">
      <c r="A46" s="392" t="s">
        <v>57</v>
      </c>
      <c r="B46" s="393">
        <f t="shared" si="3"/>
        <v>478</v>
      </c>
      <c r="C46" s="393">
        <v>440</v>
      </c>
      <c r="D46" s="393">
        <v>38</v>
      </c>
    </row>
    <row r="47" spans="1:4" ht="30" customHeight="1">
      <c r="A47" s="815" t="s">
        <v>648</v>
      </c>
      <c r="B47" s="815"/>
      <c r="C47" s="815"/>
      <c r="D47" s="815"/>
    </row>
  </sheetData>
  <mergeCells count="14">
    <mergeCell ref="A47:D47"/>
    <mergeCell ref="A1:D1"/>
    <mergeCell ref="A2:D2"/>
    <mergeCell ref="B3:B5"/>
    <mergeCell ref="C4:C5"/>
    <mergeCell ref="D4:D5"/>
    <mergeCell ref="A3:A6"/>
    <mergeCell ref="B6:D6"/>
    <mergeCell ref="A25:D25"/>
    <mergeCell ref="B26:B28"/>
    <mergeCell ref="C27:C28"/>
    <mergeCell ref="D27:D28"/>
    <mergeCell ref="A26:A29"/>
    <mergeCell ref="B29:D29"/>
  </mergeCells>
  <hyperlinks>
    <hyperlink ref="E2" location="'Spis treści'!A1" display="Powrót do spisu" xr:uid="{42F11D72-B2C6-4BC8-9F7F-57F0AD4E9793}"/>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J46"/>
  <sheetViews>
    <sheetView showGridLines="0" view="pageBreakPreview" zoomScaleNormal="100" zoomScaleSheetLayoutView="100" workbookViewId="0"/>
  </sheetViews>
  <sheetFormatPr defaultRowHeight="15"/>
  <cols>
    <col min="1" max="1" width="16.125" customWidth="1"/>
    <col min="2" max="7" width="11.75" customWidth="1"/>
    <col min="8" max="8" width="11.125" customWidth="1"/>
    <col min="9" max="9" width="12.625" customWidth="1"/>
  </cols>
  <sheetData>
    <row r="1" spans="1:10" ht="27.75" customHeight="1">
      <c r="A1" s="824" t="str">
        <f>'Tab 5 (34) i 6 (35)'!A1:D1</f>
        <v>V. UBEZPIECZENIE SPOŁECZNE ROLNIKÓW</v>
      </c>
      <c r="B1" s="824"/>
      <c r="C1" s="824"/>
      <c r="D1" s="824"/>
      <c r="E1" s="824"/>
      <c r="F1" s="824"/>
      <c r="G1" s="824"/>
      <c r="H1" s="824"/>
      <c r="I1" s="824"/>
    </row>
    <row r="2" spans="1:10" ht="33" customHeight="1">
      <c r="A2" s="825" t="s">
        <v>591</v>
      </c>
      <c r="B2" s="825"/>
      <c r="C2" s="825"/>
      <c r="D2" s="825"/>
      <c r="E2" s="825"/>
      <c r="F2" s="825"/>
      <c r="G2" s="825"/>
      <c r="H2" s="825"/>
      <c r="I2" s="825"/>
      <c r="J2" s="552" t="s">
        <v>539</v>
      </c>
    </row>
    <row r="3" spans="1:10" ht="21.75" customHeight="1">
      <c r="A3" s="826" t="s">
        <v>13</v>
      </c>
      <c r="B3" s="829" t="s">
        <v>231</v>
      </c>
      <c r="C3" s="830"/>
      <c r="D3" s="831"/>
      <c r="E3" s="829" t="s">
        <v>232</v>
      </c>
      <c r="F3" s="830"/>
      <c r="G3" s="831"/>
      <c r="H3" s="826" t="s">
        <v>233</v>
      </c>
      <c r="I3" s="826" t="s">
        <v>447</v>
      </c>
    </row>
    <row r="4" spans="1:10" ht="72.75" customHeight="1">
      <c r="A4" s="827"/>
      <c r="B4" s="452" t="s">
        <v>118</v>
      </c>
      <c r="C4" s="452" t="s">
        <v>234</v>
      </c>
      <c r="D4" s="452" t="s">
        <v>235</v>
      </c>
      <c r="E4" s="452" t="s">
        <v>118</v>
      </c>
      <c r="F4" s="453" t="s">
        <v>236</v>
      </c>
      <c r="G4" s="452" t="s">
        <v>235</v>
      </c>
      <c r="H4" s="828"/>
      <c r="I4" s="828"/>
    </row>
    <row r="5" spans="1:10" ht="14.25" customHeight="1">
      <c r="A5" s="827"/>
      <c r="B5" s="841" t="str">
        <f>'Tab 12'!B6:K6</f>
        <v>II KWARTAŁ 2023 R.</v>
      </c>
      <c r="C5" s="842"/>
      <c r="D5" s="842"/>
      <c r="E5" s="842"/>
      <c r="F5" s="842"/>
      <c r="G5" s="842"/>
      <c r="H5" s="842"/>
      <c r="I5" s="843"/>
    </row>
    <row r="6" spans="1:10" ht="15" customHeight="1">
      <c r="A6" s="828"/>
      <c r="B6" s="832" t="s">
        <v>332</v>
      </c>
      <c r="C6" s="833"/>
      <c r="D6" s="833"/>
      <c r="E6" s="833"/>
      <c r="F6" s="833"/>
      <c r="G6" s="833"/>
      <c r="H6" s="833"/>
      <c r="I6" s="834"/>
    </row>
    <row r="7" spans="1:10" ht="19.5" customHeight="1">
      <c r="A7" s="417" t="s">
        <v>68</v>
      </c>
      <c r="B7" s="418">
        <f>SUM(B8:B23)</f>
        <v>674146195.12</v>
      </c>
      <c r="C7" s="418">
        <f t="shared" ref="C7:I7" si="0">SUM(C8:C23)</f>
        <v>189399912.82999998</v>
      </c>
      <c r="D7" s="418">
        <f t="shared" si="0"/>
        <v>484746282.29000014</v>
      </c>
      <c r="E7" s="418">
        <f t="shared" si="0"/>
        <v>665705248.99999988</v>
      </c>
      <c r="F7" s="419">
        <f t="shared" si="0"/>
        <v>188422099.32000002</v>
      </c>
      <c r="G7" s="420">
        <f t="shared" si="0"/>
        <v>477283149.68000007</v>
      </c>
      <c r="H7" s="421">
        <f>E7/B7</f>
        <v>0.98747905694476612</v>
      </c>
      <c r="I7" s="422">
        <f t="shared" si="0"/>
        <v>16870714</v>
      </c>
    </row>
    <row r="8" spans="1:10" ht="17.25" customHeight="1">
      <c r="A8" s="423" t="s">
        <v>42</v>
      </c>
      <c r="B8" s="424">
        <f>SUM(C8:D8)</f>
        <v>24672817.520000003</v>
      </c>
      <c r="C8" s="425">
        <v>6479673.7599999998</v>
      </c>
      <c r="D8" s="426">
        <v>18193143.760000002</v>
      </c>
      <c r="E8" s="427">
        <v>24141547.620000001</v>
      </c>
      <c r="F8" s="428">
        <v>6395756.6100000003</v>
      </c>
      <c r="G8" s="429">
        <v>17745791.010000002</v>
      </c>
      <c r="H8" s="430">
        <f t="shared" ref="H8:H23" si="1">E8/B8</f>
        <v>0.97846740042683211</v>
      </c>
      <c r="I8" s="431">
        <v>279420</v>
      </c>
    </row>
    <row r="9" spans="1:10" ht="17.25" customHeight="1">
      <c r="A9" s="423" t="s">
        <v>43</v>
      </c>
      <c r="B9" s="424">
        <f t="shared" ref="B9:B23" si="2">SUM(C9:D9)</f>
        <v>37811823.07</v>
      </c>
      <c r="C9" s="425">
        <v>10136473.970000001</v>
      </c>
      <c r="D9" s="426">
        <v>27675349.100000001</v>
      </c>
      <c r="E9" s="427">
        <v>36759555.25</v>
      </c>
      <c r="F9" s="428">
        <v>9976489.4399999995</v>
      </c>
      <c r="G9" s="429">
        <v>26783065.809999999</v>
      </c>
      <c r="H9" s="430">
        <f t="shared" si="1"/>
        <v>0.97217093134991228</v>
      </c>
      <c r="I9" s="432">
        <v>550757</v>
      </c>
    </row>
    <row r="10" spans="1:10" ht="17.25" customHeight="1">
      <c r="A10" s="423" t="s">
        <v>44</v>
      </c>
      <c r="B10" s="424">
        <f t="shared" si="2"/>
        <v>85372692.829999998</v>
      </c>
      <c r="C10" s="433">
        <v>24348137.809999999</v>
      </c>
      <c r="D10" s="434">
        <v>61024555.019999996</v>
      </c>
      <c r="E10" s="427">
        <v>83427876.049999997</v>
      </c>
      <c r="F10" s="428">
        <v>24087729.440000001</v>
      </c>
      <c r="G10" s="429">
        <v>59340146.609999999</v>
      </c>
      <c r="H10" s="430">
        <f t="shared" si="1"/>
        <v>0.97721968564500294</v>
      </c>
      <c r="I10" s="432">
        <v>2410670</v>
      </c>
    </row>
    <row r="11" spans="1:10" ht="17.25" customHeight="1">
      <c r="A11" s="423" t="s">
        <v>45</v>
      </c>
      <c r="B11" s="424">
        <f t="shared" si="2"/>
        <v>8651921.5700000003</v>
      </c>
      <c r="C11" s="433">
        <v>2203216.92</v>
      </c>
      <c r="D11" s="434">
        <v>6448704.6500000004</v>
      </c>
      <c r="E11" s="427">
        <v>8496986.5099999998</v>
      </c>
      <c r="F11" s="428">
        <v>2194393.39</v>
      </c>
      <c r="G11" s="429">
        <v>6302593.1200000001</v>
      </c>
      <c r="H11" s="430">
        <f t="shared" si="1"/>
        <v>0.98209241048402152</v>
      </c>
      <c r="I11" s="432">
        <v>96307</v>
      </c>
    </row>
    <row r="12" spans="1:10" ht="17.25" customHeight="1">
      <c r="A12" s="423" t="s">
        <v>46</v>
      </c>
      <c r="B12" s="424">
        <f t="shared" si="2"/>
        <v>52859862.079999998</v>
      </c>
      <c r="C12" s="433">
        <v>15016584.24</v>
      </c>
      <c r="D12" s="434">
        <v>37843277.839999996</v>
      </c>
      <c r="E12" s="427">
        <v>52514940.57</v>
      </c>
      <c r="F12" s="428">
        <v>15008693.960000001</v>
      </c>
      <c r="G12" s="429">
        <v>37506246.609999999</v>
      </c>
      <c r="H12" s="430">
        <f t="shared" si="1"/>
        <v>0.99347479360657465</v>
      </c>
      <c r="I12" s="432">
        <v>1094639</v>
      </c>
    </row>
    <row r="13" spans="1:10" ht="17.25" customHeight="1">
      <c r="A13" s="423" t="s">
        <v>47</v>
      </c>
      <c r="B13" s="424">
        <f t="shared" si="2"/>
        <v>75548451.350000009</v>
      </c>
      <c r="C13" s="433">
        <v>22363328.120000001</v>
      </c>
      <c r="D13" s="434">
        <v>53185123.230000004</v>
      </c>
      <c r="E13" s="427">
        <v>75255075.780000001</v>
      </c>
      <c r="F13" s="428">
        <v>22387829.460000001</v>
      </c>
      <c r="G13" s="429">
        <v>52867246.32</v>
      </c>
      <c r="H13" s="430">
        <f t="shared" si="1"/>
        <v>0.99611672291413544</v>
      </c>
      <c r="I13" s="432">
        <v>3175025</v>
      </c>
    </row>
    <row r="14" spans="1:10" ht="17.25" customHeight="1">
      <c r="A14" s="423" t="s">
        <v>48</v>
      </c>
      <c r="B14" s="424">
        <f t="shared" si="2"/>
        <v>94442614.050000012</v>
      </c>
      <c r="C14" s="433">
        <v>27104978.719999999</v>
      </c>
      <c r="D14" s="434">
        <v>67337635.330000013</v>
      </c>
      <c r="E14" s="427">
        <v>93929810.140000001</v>
      </c>
      <c r="F14" s="428">
        <v>27009991.390000001</v>
      </c>
      <c r="G14" s="429">
        <v>66919818.75</v>
      </c>
      <c r="H14" s="430">
        <f t="shared" si="1"/>
        <v>0.99457020630826121</v>
      </c>
      <c r="I14" s="432">
        <v>2077421</v>
      </c>
    </row>
    <row r="15" spans="1:10" ht="17.25" customHeight="1">
      <c r="A15" s="423" t="s">
        <v>49</v>
      </c>
      <c r="B15" s="424">
        <f t="shared" si="2"/>
        <v>15477703.030000001</v>
      </c>
      <c r="C15" s="433">
        <v>4075407.32</v>
      </c>
      <c r="D15" s="434">
        <v>11402295.710000001</v>
      </c>
      <c r="E15" s="427">
        <v>15341976.189999999</v>
      </c>
      <c r="F15" s="428">
        <v>4055707.09</v>
      </c>
      <c r="G15" s="429">
        <v>11286269.1</v>
      </c>
      <c r="H15" s="430">
        <f t="shared" si="1"/>
        <v>0.99123081508044664</v>
      </c>
      <c r="I15" s="432">
        <v>316837</v>
      </c>
    </row>
    <row r="16" spans="1:10" ht="17.25" customHeight="1">
      <c r="A16" s="423" t="s">
        <v>50</v>
      </c>
      <c r="B16" s="424">
        <f t="shared" si="2"/>
        <v>48313048.880000003</v>
      </c>
      <c r="C16" s="433">
        <v>13724151.380000001</v>
      </c>
      <c r="D16" s="434">
        <v>34588897.5</v>
      </c>
      <c r="E16" s="427">
        <v>47767457.829999998</v>
      </c>
      <c r="F16" s="428">
        <v>13670406.390000001</v>
      </c>
      <c r="G16" s="429">
        <v>34097051.439999998</v>
      </c>
      <c r="H16" s="430">
        <f t="shared" si="1"/>
        <v>0.98870716995412267</v>
      </c>
      <c r="I16" s="432">
        <v>1835714</v>
      </c>
    </row>
    <row r="17" spans="1:9" ht="17.25" customHeight="1">
      <c r="A17" s="423" t="s">
        <v>51</v>
      </c>
      <c r="B17" s="424">
        <f t="shared" si="2"/>
        <v>45918010.770000003</v>
      </c>
      <c r="C17" s="433">
        <v>13237142.48</v>
      </c>
      <c r="D17" s="434">
        <v>32680868.290000003</v>
      </c>
      <c r="E17" s="427">
        <v>45356361.259999998</v>
      </c>
      <c r="F17" s="428">
        <v>13131382.83</v>
      </c>
      <c r="G17" s="429">
        <v>32224978.43</v>
      </c>
      <c r="H17" s="430">
        <f t="shared" si="1"/>
        <v>0.98776842679851118</v>
      </c>
      <c r="I17" s="432">
        <v>1224473</v>
      </c>
    </row>
    <row r="18" spans="1:9" ht="17.25" customHeight="1">
      <c r="A18" s="423" t="s">
        <v>52</v>
      </c>
      <c r="B18" s="424">
        <f t="shared" si="2"/>
        <v>23137114.009999998</v>
      </c>
      <c r="C18" s="433">
        <v>6303629.4699999997</v>
      </c>
      <c r="D18" s="434">
        <v>16833484.539999999</v>
      </c>
      <c r="E18" s="427">
        <v>22751078.780000001</v>
      </c>
      <c r="F18" s="428">
        <v>6246932.2599999998</v>
      </c>
      <c r="G18" s="429">
        <v>16504146.52</v>
      </c>
      <c r="H18" s="430">
        <f t="shared" si="1"/>
        <v>0.98331532490036788</v>
      </c>
      <c r="I18" s="432">
        <v>518682</v>
      </c>
    </row>
    <row r="19" spans="1:9" ht="17.25" customHeight="1">
      <c r="A19" s="423" t="s">
        <v>53</v>
      </c>
      <c r="B19" s="424">
        <f t="shared" si="2"/>
        <v>19223335.34</v>
      </c>
      <c r="C19" s="433">
        <v>5214758.74</v>
      </c>
      <c r="D19" s="434">
        <v>14008576.6</v>
      </c>
      <c r="E19" s="427">
        <v>19065239.420000002</v>
      </c>
      <c r="F19" s="428">
        <v>5238115.21</v>
      </c>
      <c r="G19" s="429">
        <v>13827124.210000001</v>
      </c>
      <c r="H19" s="430">
        <f t="shared" si="1"/>
        <v>0.99177583300692718</v>
      </c>
      <c r="I19" s="432">
        <v>306300</v>
      </c>
    </row>
    <row r="20" spans="1:9" ht="17.25" customHeight="1">
      <c r="A20" s="435" t="s">
        <v>54</v>
      </c>
      <c r="B20" s="424">
        <f t="shared" si="2"/>
        <v>36659752.799999997</v>
      </c>
      <c r="C20" s="433">
        <v>10485192.449999999</v>
      </c>
      <c r="D20" s="434">
        <v>26174560.350000001</v>
      </c>
      <c r="E20" s="427">
        <v>37005313.859999999</v>
      </c>
      <c r="F20" s="428">
        <v>10670372.01</v>
      </c>
      <c r="G20" s="429">
        <v>26334941.850000001</v>
      </c>
      <c r="H20" s="430">
        <f t="shared" si="1"/>
        <v>1.0094261699440592</v>
      </c>
      <c r="I20" s="432">
        <v>1030331</v>
      </c>
    </row>
    <row r="21" spans="1:9" ht="17.25" customHeight="1">
      <c r="A21" s="435" t="s">
        <v>55</v>
      </c>
      <c r="B21" s="424">
        <f t="shared" si="2"/>
        <v>24700713.259999998</v>
      </c>
      <c r="C21" s="433">
        <v>6653490.5099999998</v>
      </c>
      <c r="D21" s="434">
        <v>18047222.75</v>
      </c>
      <c r="E21" s="427">
        <v>24044944.890000001</v>
      </c>
      <c r="F21" s="428">
        <v>6555738.6600000001</v>
      </c>
      <c r="G21" s="429">
        <v>17489206.23</v>
      </c>
      <c r="H21" s="430">
        <f t="shared" si="1"/>
        <v>0.97345143992007954</v>
      </c>
      <c r="I21" s="432">
        <v>510145</v>
      </c>
    </row>
    <row r="22" spans="1:9" ht="17.25" customHeight="1">
      <c r="A22" s="435" t="s">
        <v>56</v>
      </c>
      <c r="B22" s="424">
        <f t="shared" si="2"/>
        <v>66212627.189999998</v>
      </c>
      <c r="C22" s="433">
        <v>18325931.91</v>
      </c>
      <c r="D22" s="434">
        <v>47886695.280000001</v>
      </c>
      <c r="E22" s="427">
        <v>65062442.239999995</v>
      </c>
      <c r="F22" s="428">
        <v>18100259.370000001</v>
      </c>
      <c r="G22" s="429">
        <v>46962182.869999997</v>
      </c>
      <c r="H22" s="430">
        <f t="shared" si="1"/>
        <v>0.98262891839800437</v>
      </c>
      <c r="I22" s="432">
        <v>1346822</v>
      </c>
    </row>
    <row r="23" spans="1:9" ht="17.25" customHeight="1">
      <c r="A23" s="436" t="s">
        <v>57</v>
      </c>
      <c r="B23" s="437">
        <f t="shared" si="2"/>
        <v>15143707.369999997</v>
      </c>
      <c r="C23" s="438">
        <v>3727815.03</v>
      </c>
      <c r="D23" s="439">
        <v>11415892.339999998</v>
      </c>
      <c r="E23" s="440">
        <v>14784642.610000001</v>
      </c>
      <c r="F23" s="441">
        <v>3692301.81</v>
      </c>
      <c r="G23" s="442">
        <v>11092340.800000001</v>
      </c>
      <c r="H23" s="443">
        <f t="shared" si="1"/>
        <v>0.97628950750122712</v>
      </c>
      <c r="I23" s="444">
        <v>97171</v>
      </c>
    </row>
    <row r="24" spans="1:9" ht="39.75" customHeight="1">
      <c r="A24" s="821" t="s">
        <v>515</v>
      </c>
      <c r="B24" s="821"/>
      <c r="C24" s="821"/>
      <c r="D24" s="821"/>
      <c r="E24" s="821"/>
      <c r="F24" s="821"/>
      <c r="G24" s="821"/>
      <c r="H24" s="821"/>
      <c r="I24" s="821"/>
    </row>
    <row r="25" spans="1:9" ht="26.25" customHeight="1">
      <c r="A25" s="456"/>
      <c r="B25" s="456"/>
      <c r="C25" s="456"/>
      <c r="D25" s="456"/>
      <c r="E25" s="456"/>
      <c r="F25" s="456"/>
      <c r="G25" s="456"/>
      <c r="H25" s="456"/>
      <c r="I25" s="456"/>
    </row>
    <row r="26" spans="1:9" ht="42" customHeight="1">
      <c r="A26" s="835" t="s">
        <v>592</v>
      </c>
      <c r="B26" s="835"/>
      <c r="C26" s="835"/>
      <c r="D26" s="835"/>
    </row>
    <row r="27" spans="1:9" ht="22.5" customHeight="1">
      <c r="A27" s="836" t="s">
        <v>13</v>
      </c>
      <c r="B27" s="822" t="s">
        <v>116</v>
      </c>
      <c r="C27" s="823"/>
    </row>
    <row r="28" spans="1:9" ht="47.25" customHeight="1">
      <c r="A28" s="837"/>
      <c r="B28" s="454" t="s">
        <v>237</v>
      </c>
      <c r="C28" s="455" t="s">
        <v>238</v>
      </c>
    </row>
    <row r="29" spans="1:9" ht="14.25" customHeight="1">
      <c r="A29" s="838"/>
      <c r="B29" s="839" t="str">
        <f>B5</f>
        <v>II KWARTAŁ 2023 R.</v>
      </c>
      <c r="C29" s="840"/>
    </row>
    <row r="30" spans="1:9">
      <c r="A30" s="445" t="s">
        <v>68</v>
      </c>
      <c r="B30" s="484">
        <f>SUM(B31:B46)</f>
        <v>24372</v>
      </c>
      <c r="C30" s="484">
        <f>SUM(C31:C46)</f>
        <v>45534</v>
      </c>
    </row>
    <row r="31" spans="1:9" ht="17.25" customHeight="1">
      <c r="A31" s="446" t="s">
        <v>42</v>
      </c>
      <c r="B31" s="447">
        <v>737</v>
      </c>
      <c r="C31" s="448">
        <v>1615</v>
      </c>
    </row>
    <row r="32" spans="1:9" ht="17.25" customHeight="1">
      <c r="A32" s="446" t="s">
        <v>43</v>
      </c>
      <c r="B32" s="447">
        <v>1010</v>
      </c>
      <c r="C32" s="448">
        <v>2149</v>
      </c>
    </row>
    <row r="33" spans="1:3" ht="17.25" customHeight="1">
      <c r="A33" s="446" t="s">
        <v>44</v>
      </c>
      <c r="B33" s="447">
        <v>3060</v>
      </c>
      <c r="C33" s="448">
        <v>6063</v>
      </c>
    </row>
    <row r="34" spans="1:3" ht="17.25" customHeight="1">
      <c r="A34" s="446" t="s">
        <v>45</v>
      </c>
      <c r="B34" s="447">
        <v>289</v>
      </c>
      <c r="C34" s="448">
        <v>652</v>
      </c>
    </row>
    <row r="35" spans="1:3" ht="17.25" customHeight="1">
      <c r="A35" s="446" t="s">
        <v>46</v>
      </c>
      <c r="B35" s="447">
        <v>1910</v>
      </c>
      <c r="C35" s="448">
        <v>3406</v>
      </c>
    </row>
    <row r="36" spans="1:3" ht="17.25" customHeight="1">
      <c r="A36" s="446" t="s">
        <v>47</v>
      </c>
      <c r="B36" s="447">
        <v>3697</v>
      </c>
      <c r="C36" s="448">
        <v>6193</v>
      </c>
    </row>
    <row r="37" spans="1:3" ht="17.25" customHeight="1">
      <c r="A37" s="446" t="s">
        <v>48</v>
      </c>
      <c r="B37" s="447">
        <v>2879</v>
      </c>
      <c r="C37" s="448">
        <v>5448</v>
      </c>
    </row>
    <row r="38" spans="1:3" ht="17.25" customHeight="1">
      <c r="A38" s="446" t="s">
        <v>49</v>
      </c>
      <c r="B38" s="447">
        <v>417</v>
      </c>
      <c r="C38" s="448">
        <v>1016</v>
      </c>
    </row>
    <row r="39" spans="1:3" ht="17.25" customHeight="1">
      <c r="A39" s="446" t="s">
        <v>50</v>
      </c>
      <c r="B39" s="447">
        <v>2775</v>
      </c>
      <c r="C39" s="448">
        <v>4276</v>
      </c>
    </row>
    <row r="40" spans="1:3" ht="17.25" customHeight="1">
      <c r="A40" s="446" t="s">
        <v>51</v>
      </c>
      <c r="B40" s="447">
        <v>1373</v>
      </c>
      <c r="C40" s="448">
        <v>2767</v>
      </c>
    </row>
    <row r="41" spans="1:3" ht="17.25" customHeight="1">
      <c r="A41" s="446" t="s">
        <v>52</v>
      </c>
      <c r="B41" s="447">
        <v>668</v>
      </c>
      <c r="C41" s="448">
        <v>1330</v>
      </c>
    </row>
    <row r="42" spans="1:3" ht="17.25" customHeight="1">
      <c r="A42" s="446" t="s">
        <v>53</v>
      </c>
      <c r="B42" s="447">
        <v>651</v>
      </c>
      <c r="C42" s="448">
        <v>1241</v>
      </c>
    </row>
    <row r="43" spans="1:3" ht="17.25" customHeight="1">
      <c r="A43" s="446" t="s">
        <v>54</v>
      </c>
      <c r="B43" s="447">
        <v>1540</v>
      </c>
      <c r="C43" s="448">
        <v>2987</v>
      </c>
    </row>
    <row r="44" spans="1:3" ht="17.25" customHeight="1">
      <c r="A44" s="446" t="s">
        <v>55</v>
      </c>
      <c r="B44" s="447">
        <v>761</v>
      </c>
      <c r="C44" s="448">
        <v>1420</v>
      </c>
    </row>
    <row r="45" spans="1:3" ht="17.25" customHeight="1">
      <c r="A45" s="446" t="s">
        <v>56</v>
      </c>
      <c r="B45" s="447">
        <v>2166</v>
      </c>
      <c r="C45" s="448">
        <v>3904</v>
      </c>
    </row>
    <row r="46" spans="1:3" ht="17.25" customHeight="1">
      <c r="A46" s="449" t="s">
        <v>57</v>
      </c>
      <c r="B46" s="450">
        <v>439</v>
      </c>
      <c r="C46" s="451">
        <v>1067</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hyperlinks>
    <hyperlink ref="J2" location="'Spis treści'!A1" display="Powrót do spisu" xr:uid="{64F7A0F1-36EA-4ACD-807E-86A7588F84FC}"/>
  </hyperlinks>
  <printOptions horizontalCentered="1"/>
  <pageMargins left="0.51181102362204722" right="0.51181102362204722" top="0.55118110236220474" bottom="0.55118110236220474" header="0.31496062992125984" footer="0.31496062992125984"/>
  <pageSetup paperSize="9" scale="80" orientation="portrait" r:id="rId1"/>
  <headerFooter differentFirst="1" alignWithMargins="0">
    <oddFooter>&amp;C&amp;"Arial,Normalny"&amp;9&amp;P</oddFooter>
  </headerFooter>
  <ignoredErrors>
    <ignoredError sqref="H7" formula="1"/>
    <ignoredError sqref="B8:B23"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dimension ref="A1:N34"/>
  <sheetViews>
    <sheetView showGridLines="0" view="pageBreakPreview" zoomScale="90" zoomScaleNormal="90" zoomScaleSheetLayoutView="90" workbookViewId="0"/>
  </sheetViews>
  <sheetFormatPr defaultRowHeight="15"/>
  <cols>
    <col min="1" max="1" width="15.125" customWidth="1"/>
    <col min="2" max="2" width="11.75" customWidth="1"/>
    <col min="3" max="3" width="17.125" customWidth="1"/>
    <col min="4" max="4" width="13.75" customWidth="1"/>
    <col min="5" max="5" width="14.125" customWidth="1"/>
    <col min="6" max="6" width="12.375" customWidth="1"/>
    <col min="7" max="7" width="13.25" customWidth="1"/>
    <col min="8" max="8" width="13.75" customWidth="1"/>
    <col min="9" max="9" width="13.875" customWidth="1"/>
    <col min="10" max="11" width="10" customWidth="1"/>
    <col min="12" max="12" width="10.25" customWidth="1"/>
    <col min="13" max="13" width="9.875" customWidth="1"/>
  </cols>
  <sheetData>
    <row r="1" spans="1:14" ht="27.75" customHeight="1">
      <c r="A1" s="854" t="s">
        <v>333</v>
      </c>
      <c r="B1" s="854"/>
      <c r="C1" s="854"/>
      <c r="D1" s="854"/>
      <c r="E1" s="854"/>
      <c r="F1" s="854"/>
      <c r="G1" s="854"/>
      <c r="H1" s="854"/>
      <c r="I1" s="854"/>
      <c r="J1" s="854"/>
      <c r="K1" s="854"/>
      <c r="L1" s="854"/>
      <c r="M1" s="854"/>
    </row>
    <row r="2" spans="1:14" ht="38.25" customHeight="1">
      <c r="A2" s="855" t="s">
        <v>593</v>
      </c>
      <c r="B2" s="855"/>
      <c r="C2" s="855"/>
      <c r="D2" s="855"/>
      <c r="E2" s="855"/>
      <c r="F2" s="855"/>
      <c r="G2" s="855"/>
      <c r="H2" s="855"/>
      <c r="I2" s="855"/>
      <c r="J2" s="855"/>
      <c r="K2" s="855"/>
      <c r="L2" s="855"/>
      <c r="M2" s="855"/>
      <c r="N2" s="552" t="s">
        <v>539</v>
      </c>
    </row>
    <row r="3" spans="1:14" ht="15.75" customHeight="1">
      <c r="A3" s="691" t="s">
        <v>13</v>
      </c>
      <c r="B3" s="687" t="s">
        <v>247</v>
      </c>
      <c r="C3" s="856" t="s">
        <v>35</v>
      </c>
      <c r="D3" s="857"/>
      <c r="E3" s="857"/>
      <c r="F3" s="857"/>
      <c r="G3" s="857"/>
      <c r="H3" s="857"/>
      <c r="I3" s="857"/>
      <c r="J3" s="857"/>
      <c r="K3" s="858"/>
      <c r="L3" s="689" t="s">
        <v>448</v>
      </c>
      <c r="M3" s="689" t="s">
        <v>449</v>
      </c>
    </row>
    <row r="4" spans="1:14" ht="66.75" customHeight="1">
      <c r="A4" s="696"/>
      <c r="B4" s="687"/>
      <c r="C4" s="279" t="s">
        <v>538</v>
      </c>
      <c r="D4" s="279" t="s">
        <v>458</v>
      </c>
      <c r="E4" s="279" t="s">
        <v>239</v>
      </c>
      <c r="F4" s="279" t="s">
        <v>240</v>
      </c>
      <c r="G4" s="279" t="s">
        <v>450</v>
      </c>
      <c r="H4" s="279" t="s">
        <v>451</v>
      </c>
      <c r="I4" s="279" t="s">
        <v>452</v>
      </c>
      <c r="J4" s="279" t="s">
        <v>453</v>
      </c>
      <c r="K4" s="279" t="s">
        <v>241</v>
      </c>
      <c r="L4" s="689"/>
      <c r="M4" s="689"/>
    </row>
    <row r="5" spans="1:14" ht="18" customHeight="1">
      <c r="A5" s="692"/>
      <c r="B5" s="852" t="s">
        <v>677</v>
      </c>
      <c r="C5" s="698"/>
      <c r="D5" s="698"/>
      <c r="E5" s="698"/>
      <c r="F5" s="698"/>
      <c r="G5" s="698"/>
      <c r="H5" s="698"/>
      <c r="I5" s="698"/>
      <c r="J5" s="698"/>
      <c r="K5" s="698"/>
      <c r="L5" s="698"/>
      <c r="M5" s="699"/>
    </row>
    <row r="6" spans="1:14" ht="21.75" customHeight="1">
      <c r="A6" s="186" t="s">
        <v>118</v>
      </c>
      <c r="B6" s="188">
        <f>SUM(B7:B22)</f>
        <v>2037996</v>
      </c>
      <c r="C6" s="188">
        <f t="shared" ref="C6:M6" si="0">SUM(C7:C22)</f>
        <v>551904</v>
      </c>
      <c r="D6" s="188">
        <f t="shared" si="0"/>
        <v>91444</v>
      </c>
      <c r="E6" s="188">
        <f t="shared" si="0"/>
        <v>340466</v>
      </c>
      <c r="F6" s="188">
        <f t="shared" si="0"/>
        <v>49324</v>
      </c>
      <c r="G6" s="188">
        <f t="shared" si="0"/>
        <v>10500</v>
      </c>
      <c r="H6" s="188">
        <f t="shared" si="0"/>
        <v>2758</v>
      </c>
      <c r="I6" s="188">
        <f t="shared" si="0"/>
        <v>162</v>
      </c>
      <c r="J6" s="188">
        <f t="shared" si="0"/>
        <v>11574</v>
      </c>
      <c r="K6" s="188">
        <f t="shared" si="0"/>
        <v>979864</v>
      </c>
      <c r="L6" s="188">
        <f t="shared" si="0"/>
        <v>496235</v>
      </c>
      <c r="M6" s="188">
        <f t="shared" si="0"/>
        <v>28088</v>
      </c>
    </row>
    <row r="7" spans="1:14" ht="15.75" customHeight="1">
      <c r="A7" s="177" t="s">
        <v>42</v>
      </c>
      <c r="B7" s="190">
        <f>SUM(C7:K7)</f>
        <v>73834</v>
      </c>
      <c r="C7" s="190">
        <v>16428</v>
      </c>
      <c r="D7" s="190">
        <v>2653</v>
      </c>
      <c r="E7" s="190">
        <v>13839</v>
      </c>
      <c r="F7" s="190">
        <v>2207</v>
      </c>
      <c r="G7" s="190">
        <v>378</v>
      </c>
      <c r="H7" s="190">
        <v>132</v>
      </c>
      <c r="I7" s="190">
        <v>5</v>
      </c>
      <c r="J7" s="190">
        <v>1586</v>
      </c>
      <c r="K7" s="190">
        <v>36606</v>
      </c>
      <c r="L7" s="190">
        <v>12913</v>
      </c>
      <c r="M7" s="190">
        <v>764</v>
      </c>
    </row>
    <row r="8" spans="1:14" ht="15.75" customHeight="1">
      <c r="A8" s="177" t="s">
        <v>43</v>
      </c>
      <c r="B8" s="190">
        <f t="shared" ref="B8:B21" si="1">SUM(C8:K8)</f>
        <v>122372</v>
      </c>
      <c r="C8" s="190">
        <v>17625</v>
      </c>
      <c r="D8" s="190">
        <v>1799</v>
      </c>
      <c r="E8" s="190">
        <v>31249</v>
      </c>
      <c r="F8" s="190">
        <v>3665</v>
      </c>
      <c r="G8" s="190">
        <v>470</v>
      </c>
      <c r="H8" s="190">
        <v>116</v>
      </c>
      <c r="I8" s="190">
        <v>7</v>
      </c>
      <c r="J8" s="190">
        <v>144</v>
      </c>
      <c r="K8" s="190">
        <v>67297</v>
      </c>
      <c r="L8" s="190">
        <v>24560</v>
      </c>
      <c r="M8" s="190">
        <v>1960</v>
      </c>
    </row>
    <row r="9" spans="1:14" ht="15.75" customHeight="1">
      <c r="A9" s="177" t="s">
        <v>44</v>
      </c>
      <c r="B9" s="190">
        <f t="shared" si="1"/>
        <v>259975</v>
      </c>
      <c r="C9" s="190">
        <v>71304</v>
      </c>
      <c r="D9" s="190">
        <v>7605</v>
      </c>
      <c r="E9" s="190">
        <v>48781</v>
      </c>
      <c r="F9" s="190">
        <v>5212</v>
      </c>
      <c r="G9" s="190">
        <v>514</v>
      </c>
      <c r="H9" s="190">
        <v>46</v>
      </c>
      <c r="I9" s="178">
        <v>0</v>
      </c>
      <c r="J9" s="190">
        <v>1416</v>
      </c>
      <c r="K9" s="190">
        <v>125097</v>
      </c>
      <c r="L9" s="190">
        <v>63521</v>
      </c>
      <c r="M9" s="190">
        <v>3881</v>
      </c>
    </row>
    <row r="10" spans="1:14" ht="15.75" customHeight="1">
      <c r="A10" s="177" t="s">
        <v>45</v>
      </c>
      <c r="B10" s="190">
        <f t="shared" si="1"/>
        <v>25203</v>
      </c>
      <c r="C10" s="190">
        <v>5718</v>
      </c>
      <c r="D10" s="190">
        <v>943</v>
      </c>
      <c r="E10" s="190">
        <v>4454</v>
      </c>
      <c r="F10" s="190">
        <v>767</v>
      </c>
      <c r="G10" s="190">
        <v>233</v>
      </c>
      <c r="H10" s="190">
        <v>94</v>
      </c>
      <c r="I10" s="190">
        <v>7</v>
      </c>
      <c r="J10" s="190">
        <v>117</v>
      </c>
      <c r="K10" s="190">
        <v>12870</v>
      </c>
      <c r="L10" s="190">
        <v>4855</v>
      </c>
      <c r="M10" s="190">
        <v>350</v>
      </c>
    </row>
    <row r="11" spans="1:14" ht="15.75" customHeight="1">
      <c r="A11" s="177" t="s">
        <v>46</v>
      </c>
      <c r="B11" s="190">
        <f t="shared" si="1"/>
        <v>168211</v>
      </c>
      <c r="C11" s="190">
        <v>45655</v>
      </c>
      <c r="D11" s="190">
        <v>5614</v>
      </c>
      <c r="E11" s="190">
        <v>27529</v>
      </c>
      <c r="F11" s="190">
        <v>3735</v>
      </c>
      <c r="G11" s="190">
        <v>963</v>
      </c>
      <c r="H11" s="190">
        <v>138</v>
      </c>
      <c r="I11" s="190">
        <v>5</v>
      </c>
      <c r="J11" s="190">
        <v>1027</v>
      </c>
      <c r="K11" s="190">
        <v>83545</v>
      </c>
      <c r="L11" s="190">
        <v>34559</v>
      </c>
      <c r="M11" s="190">
        <v>1354</v>
      </c>
    </row>
    <row r="12" spans="1:14" ht="15.75" customHeight="1">
      <c r="A12" s="177" t="s">
        <v>47</v>
      </c>
      <c r="B12" s="190">
        <f t="shared" si="1"/>
        <v>209691</v>
      </c>
      <c r="C12" s="190">
        <v>83723</v>
      </c>
      <c r="D12" s="190">
        <v>27270</v>
      </c>
      <c r="E12" s="190">
        <v>10610</v>
      </c>
      <c r="F12" s="190">
        <v>1802</v>
      </c>
      <c r="G12" s="190">
        <v>658</v>
      </c>
      <c r="H12" s="190">
        <v>130</v>
      </c>
      <c r="I12" s="190">
        <v>3</v>
      </c>
      <c r="J12" s="190">
        <v>212</v>
      </c>
      <c r="K12" s="190">
        <v>85283</v>
      </c>
      <c r="L12" s="190">
        <v>72492</v>
      </c>
      <c r="M12" s="190">
        <v>4050</v>
      </c>
    </row>
    <row r="13" spans="1:14" ht="15.75" customHeight="1">
      <c r="A13" s="177" t="s">
        <v>48</v>
      </c>
      <c r="B13" s="190">
        <f t="shared" si="1"/>
        <v>304448</v>
      </c>
      <c r="C13" s="190">
        <v>78578</v>
      </c>
      <c r="D13" s="190">
        <v>8962</v>
      </c>
      <c r="E13" s="190">
        <v>53038</v>
      </c>
      <c r="F13" s="190">
        <v>6090</v>
      </c>
      <c r="G13" s="190">
        <v>1570</v>
      </c>
      <c r="H13" s="190">
        <v>279</v>
      </c>
      <c r="I13" s="190">
        <v>20</v>
      </c>
      <c r="J13" s="190">
        <v>4170</v>
      </c>
      <c r="K13" s="190">
        <v>151741</v>
      </c>
      <c r="L13" s="190">
        <v>68384</v>
      </c>
      <c r="M13" s="190">
        <v>3510</v>
      </c>
    </row>
    <row r="14" spans="1:14" ht="15.75" customHeight="1">
      <c r="A14" s="177" t="s">
        <v>49</v>
      </c>
      <c r="B14" s="190">
        <f t="shared" si="1"/>
        <v>42534</v>
      </c>
      <c r="C14" s="190">
        <v>9220</v>
      </c>
      <c r="D14" s="190">
        <v>1686</v>
      </c>
      <c r="E14" s="190">
        <v>9939</v>
      </c>
      <c r="F14" s="190">
        <v>1818</v>
      </c>
      <c r="G14" s="190">
        <v>205</v>
      </c>
      <c r="H14" s="190">
        <v>64</v>
      </c>
      <c r="I14" s="190">
        <v>10</v>
      </c>
      <c r="J14" s="190">
        <v>150</v>
      </c>
      <c r="K14" s="190">
        <v>19442</v>
      </c>
      <c r="L14" s="190">
        <v>11228</v>
      </c>
      <c r="M14" s="190">
        <v>343</v>
      </c>
    </row>
    <row r="15" spans="1:14" ht="15.75" customHeight="1">
      <c r="A15" s="177" t="s">
        <v>50</v>
      </c>
      <c r="B15" s="190">
        <f t="shared" si="1"/>
        <v>131685</v>
      </c>
      <c r="C15" s="190">
        <v>57920</v>
      </c>
      <c r="D15" s="190">
        <v>8721</v>
      </c>
      <c r="E15" s="190">
        <v>7390</v>
      </c>
      <c r="F15" s="190">
        <v>1105</v>
      </c>
      <c r="G15" s="190">
        <v>405</v>
      </c>
      <c r="H15" s="190">
        <v>51</v>
      </c>
      <c r="I15" s="190">
        <v>6</v>
      </c>
      <c r="J15" s="190">
        <v>79</v>
      </c>
      <c r="K15" s="190">
        <v>56008</v>
      </c>
      <c r="L15" s="190">
        <v>38287</v>
      </c>
      <c r="M15" s="190">
        <v>1943</v>
      </c>
    </row>
    <row r="16" spans="1:14" ht="15.75" customHeight="1">
      <c r="A16" s="177" t="s">
        <v>51</v>
      </c>
      <c r="B16" s="190">
        <f t="shared" si="1"/>
        <v>143617</v>
      </c>
      <c r="C16" s="190">
        <v>34105</v>
      </c>
      <c r="D16" s="190">
        <v>4733</v>
      </c>
      <c r="E16" s="190">
        <v>28593</v>
      </c>
      <c r="F16" s="190">
        <v>5357</v>
      </c>
      <c r="G16" s="190">
        <v>365</v>
      </c>
      <c r="H16" s="190">
        <v>44</v>
      </c>
      <c r="I16" s="190">
        <v>2</v>
      </c>
      <c r="J16" s="190">
        <v>309</v>
      </c>
      <c r="K16" s="190">
        <v>70109</v>
      </c>
      <c r="L16" s="190">
        <v>37039</v>
      </c>
      <c r="M16" s="190">
        <v>2318</v>
      </c>
    </row>
    <row r="17" spans="1:13" ht="15.75" customHeight="1">
      <c r="A17" s="177" t="s">
        <v>52</v>
      </c>
      <c r="B17" s="190">
        <f t="shared" si="1"/>
        <v>67695</v>
      </c>
      <c r="C17" s="190">
        <v>17047</v>
      </c>
      <c r="D17" s="190">
        <v>3593</v>
      </c>
      <c r="E17" s="190">
        <v>11588</v>
      </c>
      <c r="F17" s="190">
        <v>2064</v>
      </c>
      <c r="G17" s="190">
        <v>445</v>
      </c>
      <c r="H17" s="190">
        <v>138</v>
      </c>
      <c r="I17" s="190">
        <v>9</v>
      </c>
      <c r="J17" s="190">
        <v>339</v>
      </c>
      <c r="K17" s="190">
        <v>32472</v>
      </c>
      <c r="L17" s="190">
        <v>18564</v>
      </c>
      <c r="M17" s="190">
        <v>1064</v>
      </c>
    </row>
    <row r="18" spans="1:13" ht="15.75" customHeight="1">
      <c r="A18" s="177" t="s">
        <v>53</v>
      </c>
      <c r="B18" s="190">
        <f t="shared" si="1"/>
        <v>56489</v>
      </c>
      <c r="C18" s="190">
        <v>17523</v>
      </c>
      <c r="D18" s="190">
        <v>2933</v>
      </c>
      <c r="E18" s="190">
        <v>6241</v>
      </c>
      <c r="F18" s="190">
        <v>988</v>
      </c>
      <c r="G18" s="190">
        <v>846</v>
      </c>
      <c r="H18" s="190">
        <v>324</v>
      </c>
      <c r="I18" s="190">
        <v>22</v>
      </c>
      <c r="J18" s="190">
        <v>159</v>
      </c>
      <c r="K18" s="190">
        <v>27453</v>
      </c>
      <c r="L18" s="190">
        <v>11067</v>
      </c>
      <c r="M18" s="190">
        <v>615</v>
      </c>
    </row>
    <row r="19" spans="1:13" ht="15.75" customHeight="1">
      <c r="A19" s="177" t="s">
        <v>54</v>
      </c>
      <c r="B19" s="190">
        <f t="shared" si="1"/>
        <v>112811</v>
      </c>
      <c r="C19" s="190">
        <v>36608</v>
      </c>
      <c r="D19" s="190">
        <v>4454</v>
      </c>
      <c r="E19" s="190">
        <v>16390</v>
      </c>
      <c r="F19" s="190">
        <v>1709</v>
      </c>
      <c r="G19" s="190">
        <v>242</v>
      </c>
      <c r="H19" s="190">
        <v>51</v>
      </c>
      <c r="I19" s="190">
        <v>4</v>
      </c>
      <c r="J19" s="190">
        <v>124</v>
      </c>
      <c r="K19" s="190">
        <v>53229</v>
      </c>
      <c r="L19" s="190">
        <v>26355</v>
      </c>
      <c r="M19" s="190">
        <v>1312</v>
      </c>
    </row>
    <row r="20" spans="1:13" ht="15.75" customHeight="1">
      <c r="A20" s="177" t="s">
        <v>55</v>
      </c>
      <c r="B20" s="190">
        <f t="shared" si="1"/>
        <v>72919</v>
      </c>
      <c r="C20" s="190">
        <v>12445</v>
      </c>
      <c r="D20" s="190">
        <v>1471</v>
      </c>
      <c r="E20" s="190">
        <v>19255</v>
      </c>
      <c r="F20" s="190">
        <v>3126</v>
      </c>
      <c r="G20" s="190">
        <v>547</v>
      </c>
      <c r="H20" s="190">
        <v>145</v>
      </c>
      <c r="I20" s="190">
        <v>5</v>
      </c>
      <c r="J20" s="190">
        <v>61</v>
      </c>
      <c r="K20" s="190">
        <v>35864</v>
      </c>
      <c r="L20" s="190">
        <v>16548</v>
      </c>
      <c r="M20" s="190">
        <v>1251</v>
      </c>
    </row>
    <row r="21" spans="1:13" ht="15.75" customHeight="1">
      <c r="A21" s="177" t="s">
        <v>56</v>
      </c>
      <c r="B21" s="190">
        <f t="shared" si="1"/>
        <v>204517</v>
      </c>
      <c r="C21" s="190">
        <v>39313</v>
      </c>
      <c r="D21" s="190">
        <v>8030</v>
      </c>
      <c r="E21" s="190">
        <v>42206</v>
      </c>
      <c r="F21" s="190">
        <v>8391</v>
      </c>
      <c r="G21" s="190">
        <v>2400</v>
      </c>
      <c r="H21" s="190">
        <v>886</v>
      </c>
      <c r="I21" s="190">
        <v>47</v>
      </c>
      <c r="J21" s="190">
        <v>1456</v>
      </c>
      <c r="K21" s="190">
        <v>101788</v>
      </c>
      <c r="L21" s="190">
        <v>47884</v>
      </c>
      <c r="M21" s="190">
        <v>2901</v>
      </c>
    </row>
    <row r="22" spans="1:13" ht="15.75" customHeight="1">
      <c r="A22" s="180" t="s">
        <v>57</v>
      </c>
      <c r="B22" s="199">
        <f>SUM(C22:K22)</f>
        <v>41995</v>
      </c>
      <c r="C22" s="199">
        <v>8692</v>
      </c>
      <c r="D22" s="199">
        <v>977</v>
      </c>
      <c r="E22" s="199">
        <v>9364</v>
      </c>
      <c r="F22" s="199">
        <v>1288</v>
      </c>
      <c r="G22" s="199">
        <v>259</v>
      </c>
      <c r="H22" s="199">
        <v>120</v>
      </c>
      <c r="I22" s="199">
        <v>10</v>
      </c>
      <c r="J22" s="199">
        <v>225</v>
      </c>
      <c r="K22" s="199">
        <v>21060</v>
      </c>
      <c r="L22" s="199">
        <v>7979</v>
      </c>
      <c r="M22" s="199">
        <v>472</v>
      </c>
    </row>
    <row r="23" spans="1:13" ht="12.75" customHeight="1">
      <c r="A23" s="846" t="s">
        <v>248</v>
      </c>
      <c r="B23" s="846"/>
      <c r="C23" s="846"/>
      <c r="D23" s="846"/>
      <c r="E23" s="846"/>
      <c r="F23" s="846"/>
      <c r="G23" s="846"/>
      <c r="H23" s="846"/>
      <c r="I23" s="846"/>
      <c r="J23" s="846"/>
      <c r="K23" s="846"/>
      <c r="L23" s="846"/>
      <c r="M23" s="846"/>
    </row>
    <row r="24" spans="1:13" ht="12" customHeight="1">
      <c r="A24" s="847" t="s">
        <v>454</v>
      </c>
      <c r="B24" s="847"/>
      <c r="C24" s="847"/>
      <c r="D24" s="847"/>
      <c r="E24" s="847"/>
      <c r="F24" s="847"/>
      <c r="G24" s="847"/>
      <c r="H24" s="847"/>
      <c r="I24" s="847"/>
      <c r="J24" s="847"/>
      <c r="K24" s="847"/>
      <c r="L24" s="847"/>
      <c r="M24" s="847"/>
    </row>
    <row r="25" spans="1:13" ht="12.75" customHeight="1">
      <c r="A25" s="847" t="s">
        <v>249</v>
      </c>
      <c r="B25" s="847"/>
      <c r="C25" s="847"/>
      <c r="D25" s="847"/>
      <c r="E25" s="847"/>
      <c r="F25" s="847"/>
      <c r="G25" s="847"/>
      <c r="H25" s="847"/>
      <c r="I25" s="847"/>
      <c r="J25" s="847"/>
      <c r="K25" s="847"/>
      <c r="L25" s="847"/>
      <c r="M25" s="847"/>
    </row>
    <row r="26" spans="1:13" ht="12.75" customHeight="1">
      <c r="A26" s="847" t="s">
        <v>250</v>
      </c>
      <c r="B26" s="847"/>
      <c r="C26" s="847"/>
      <c r="D26" s="847"/>
      <c r="E26" s="847"/>
      <c r="F26" s="847"/>
      <c r="G26" s="847"/>
      <c r="H26" s="847"/>
      <c r="I26" s="847"/>
      <c r="J26" s="847"/>
      <c r="K26" s="847"/>
      <c r="L26" s="847"/>
      <c r="M26" s="847"/>
    </row>
    <row r="27" spans="1:13" ht="38.25" customHeight="1">
      <c r="A27" s="853" t="s">
        <v>594</v>
      </c>
      <c r="B27" s="853"/>
      <c r="C27" s="853"/>
      <c r="D27" s="853"/>
      <c r="E27" s="853"/>
    </row>
    <row r="28" spans="1:13" ht="23.25" customHeight="1">
      <c r="A28" s="848" t="s">
        <v>13</v>
      </c>
      <c r="B28" s="849"/>
      <c r="C28" s="579" t="s">
        <v>672</v>
      </c>
      <c r="D28" s="551"/>
    </row>
    <row r="29" spans="1:13" ht="18" customHeight="1">
      <c r="A29" s="850"/>
      <c r="B29" s="851"/>
      <c r="C29" s="503" t="s">
        <v>242</v>
      </c>
    </row>
    <row r="30" spans="1:13" ht="19.5" customHeight="1">
      <c r="A30" s="844" t="s">
        <v>243</v>
      </c>
      <c r="B30" s="844"/>
      <c r="C30" s="95">
        <f>SUM(C31:C34)</f>
        <v>1941786438.24</v>
      </c>
    </row>
    <row r="31" spans="1:13" ht="15.75" customHeight="1">
      <c r="A31" s="67" t="s">
        <v>457</v>
      </c>
      <c r="B31" s="67"/>
      <c r="C31" s="96">
        <v>980045939</v>
      </c>
    </row>
    <row r="32" spans="1:13" ht="15.75" customHeight="1">
      <c r="A32" s="67" t="s">
        <v>456</v>
      </c>
      <c r="B32" s="67"/>
      <c r="C32" s="96">
        <v>931002000</v>
      </c>
    </row>
    <row r="33" spans="1:3" ht="15.75" customHeight="1">
      <c r="A33" s="67" t="s">
        <v>455</v>
      </c>
      <c r="B33" s="67"/>
      <c r="C33" s="96">
        <v>6334617.4900000002</v>
      </c>
    </row>
    <row r="34" spans="1:3" ht="15.75" customHeight="1">
      <c r="A34" s="845" t="s">
        <v>497</v>
      </c>
      <c r="B34" s="845"/>
      <c r="C34" s="69">
        <v>24403881.75</v>
      </c>
    </row>
  </sheetData>
  <mergeCells count="16">
    <mergeCell ref="B5:M5"/>
    <mergeCell ref="A3:A5"/>
    <mergeCell ref="A27:E27"/>
    <mergeCell ref="A1:M1"/>
    <mergeCell ref="A2:M2"/>
    <mergeCell ref="B3:B4"/>
    <mergeCell ref="C3:K3"/>
    <mergeCell ref="L3:L4"/>
    <mergeCell ref="M3:M4"/>
    <mergeCell ref="A30:B30"/>
    <mergeCell ref="A34:B34"/>
    <mergeCell ref="A23:M23"/>
    <mergeCell ref="A24:M24"/>
    <mergeCell ref="A25:M25"/>
    <mergeCell ref="A26:M26"/>
    <mergeCell ref="A28:B29"/>
  </mergeCells>
  <hyperlinks>
    <hyperlink ref="N2" location="'Spis treści'!A1" display="Powrót do spisu" xr:uid="{59847AB4-F0A3-4D24-981E-C2109E72DD21}"/>
  </hyperlinks>
  <printOptions horizontalCentered="1"/>
  <pageMargins left="0.51181102362204722" right="0.51181102362204722" top="0.6692913385826772" bottom="0.55118110236220474" header="0.31496062992125984" footer="0.31496062992125984"/>
  <pageSetup paperSize="9" scale="80" orientation="landscape" r:id="rId1"/>
  <headerFooter differentFirst="1" alignWithMargins="0">
    <oddFooter>&amp;C&amp;"Arial,Normalny"&amp;9&amp;P</oddFooter>
  </headerFooter>
  <ignoredErrors>
    <ignoredError sqref="B7:B22" formulaRange="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20B-64E0-4CCA-9441-44B7BDFACF13}">
  <sheetPr codeName="Arkusz33">
    <tabColor rgb="FF33CC33"/>
  </sheetPr>
  <dimension ref="A1:F34"/>
  <sheetViews>
    <sheetView showGridLines="0" view="pageBreakPreview" zoomScaleNormal="100" zoomScaleSheetLayoutView="100" workbookViewId="0"/>
  </sheetViews>
  <sheetFormatPr defaultRowHeight="15"/>
  <cols>
    <col min="1" max="1" width="19.5" style="466" customWidth="1"/>
    <col min="2" max="2" width="67.875" style="466" customWidth="1"/>
    <col min="3" max="3" width="16.125" style="466" customWidth="1"/>
    <col min="4" max="4" width="16" style="466" customWidth="1"/>
    <col min="5" max="5" width="14.5" style="466" customWidth="1"/>
    <col min="6" max="6" width="15.125" style="466" customWidth="1"/>
    <col min="7" max="7" width="13.625" style="466" customWidth="1"/>
    <col min="8" max="8" width="14" style="466" bestFit="1" customWidth="1"/>
    <col min="9" max="9" width="21.75" style="466" bestFit="1" customWidth="1"/>
    <col min="10" max="16384" width="9" style="466"/>
  </cols>
  <sheetData>
    <row r="1" spans="1:6" s="460" customFormat="1" ht="35.25" customHeight="1">
      <c r="A1" s="859" t="s">
        <v>537</v>
      </c>
      <c r="B1" s="860"/>
    </row>
    <row r="2" spans="1:6" s="460" customFormat="1" ht="12.75" customHeight="1">
      <c r="B2" s="461"/>
    </row>
    <row r="3" spans="1:6" s="460" customFormat="1" ht="12.75" customHeight="1">
      <c r="B3" s="461"/>
    </row>
    <row r="4" spans="1:6" s="460" customFormat="1" ht="12.75" customHeight="1">
      <c r="B4" s="461"/>
    </row>
    <row r="5" spans="1:6" s="460" customFormat="1" ht="12.75" customHeight="1">
      <c r="B5" s="461"/>
    </row>
    <row r="6" spans="1:6" s="460" customFormat="1" ht="24" customHeight="1">
      <c r="B6" s="628"/>
    </row>
    <row r="7" spans="1:6" s="460" customFormat="1" ht="12.75" customHeight="1">
      <c r="B7" s="628"/>
    </row>
    <row r="8" spans="1:6" s="460" customFormat="1" ht="20.25" customHeight="1">
      <c r="A8" s="461" t="s">
        <v>268</v>
      </c>
      <c r="B8" s="461"/>
      <c r="C8" s="461"/>
      <c r="D8" s="461"/>
      <c r="E8" s="461"/>
      <c r="F8" s="461"/>
    </row>
    <row r="9" spans="1:6" s="460" customFormat="1" ht="21.75" customHeight="1"/>
    <row r="10" spans="1:6" s="460" customFormat="1" ht="21.75" customHeight="1"/>
    <row r="11" spans="1:6" s="460" customFormat="1" ht="21.75" customHeight="1"/>
    <row r="12" spans="1:6" s="460" customFormat="1" ht="21.75" customHeight="1"/>
    <row r="13" spans="1:6" s="460" customFormat="1" ht="21.75" customHeight="1"/>
    <row r="14" spans="1:6" s="460" customFormat="1" ht="21.75" customHeight="1"/>
    <row r="15" spans="1:6" s="460" customFormat="1" ht="27" customHeight="1">
      <c r="A15" s="624"/>
      <c r="B15" s="624"/>
      <c r="C15" s="462"/>
      <c r="F15" s="462"/>
    </row>
    <row r="16" spans="1:6" s="460" customFormat="1" ht="12.75"/>
    <row r="17" spans="1:6" s="460" customFormat="1" ht="24" customHeight="1">
      <c r="A17" s="464"/>
      <c r="B17" s="464"/>
      <c r="C17" s="464"/>
      <c r="D17" s="464"/>
      <c r="E17" s="464"/>
      <c r="F17" s="464"/>
    </row>
    <row r="18" spans="1:6" s="460" customFormat="1" ht="21" customHeight="1"/>
    <row r="19" spans="1:6" s="460" customFormat="1" ht="21" customHeight="1"/>
    <row r="20" spans="1:6" s="460" customFormat="1" ht="21" customHeight="1"/>
    <row r="21" spans="1:6" s="460" customFormat="1" ht="21" customHeight="1"/>
    <row r="22" spans="1:6" s="460" customFormat="1" ht="21" customHeight="1"/>
    <row r="23" spans="1:6" s="460" customFormat="1" ht="21" customHeight="1"/>
    <row r="24" spans="1:6" s="460" customFormat="1" ht="21" customHeight="1"/>
    <row r="25" spans="1:6" s="460" customFormat="1" ht="21" customHeight="1"/>
    <row r="26" spans="1:6" s="460" customFormat="1" ht="123" customHeight="1"/>
    <row r="27" spans="1:6" s="460" customFormat="1" ht="29.25" customHeight="1">
      <c r="A27" s="861" t="s">
        <v>536</v>
      </c>
      <c r="B27" s="861"/>
      <c r="C27" s="465"/>
      <c r="D27" s="465"/>
      <c r="E27" s="465"/>
      <c r="F27" s="465"/>
    </row>
    <row r="28" spans="1:6" ht="33.75" customHeight="1">
      <c r="C28" s="468"/>
      <c r="D28" s="468"/>
      <c r="E28" s="469"/>
      <c r="F28" s="467"/>
    </row>
    <row r="30" spans="1:6" ht="33" customHeight="1">
      <c r="A30" s="862"/>
      <c r="B30" s="864"/>
    </row>
    <row r="31" spans="1:6">
      <c r="A31" s="863" t="s">
        <v>679</v>
      </c>
      <c r="B31" s="864"/>
    </row>
    <row r="34" spans="1:2" ht="42" customHeight="1">
      <c r="A34" s="862"/>
      <c r="B34" s="862"/>
    </row>
  </sheetData>
  <mergeCells count="7">
    <mergeCell ref="A1:B1"/>
    <mergeCell ref="B6:B7"/>
    <mergeCell ref="A15:B15"/>
    <mergeCell ref="A27:B27"/>
    <mergeCell ref="A34:B34"/>
    <mergeCell ref="A31:B31"/>
    <mergeCell ref="A30:B30"/>
  </mergeCells>
  <hyperlinks>
    <hyperlink ref="A31" r:id="rId1" xr:uid="{5E30D09B-988B-4B81-9026-4B7DBB9AB686}"/>
  </hyperlinks>
  <pageMargins left="0.70866141732283472" right="0.55000000000000004" top="0.74803149606299213" bottom="0.74803149606299213" header="0.31496062992125984" footer="0.31496062992125984"/>
  <pageSetup paperSize="9" fitToWidth="2" orientation="portrait" r:id="rId2"/>
  <headerFooter differentFirst="1"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C26"/>
  <sheetViews>
    <sheetView view="pageBreakPreview" zoomScale="90" zoomScaleNormal="100" zoomScaleSheetLayoutView="90" workbookViewId="0"/>
  </sheetViews>
  <sheetFormatPr defaultRowHeight="15"/>
  <cols>
    <col min="1" max="1" width="17.75" customWidth="1"/>
    <col min="2" max="2" width="62.625" customWidth="1"/>
  </cols>
  <sheetData>
    <row r="1" spans="1:3" ht="30" customHeight="1">
      <c r="A1" s="631" t="s">
        <v>491</v>
      </c>
      <c r="B1" s="631"/>
      <c r="C1" s="552" t="s">
        <v>539</v>
      </c>
    </row>
    <row r="2" spans="1:3" ht="15.75">
      <c r="A2" s="78"/>
      <c r="B2" s="78"/>
    </row>
    <row r="3" spans="1:3" ht="25.5" customHeight="1">
      <c r="A3" s="117" t="s">
        <v>285</v>
      </c>
      <c r="B3" s="118" t="s">
        <v>286</v>
      </c>
    </row>
    <row r="4" spans="1:3" ht="21.75" customHeight="1">
      <c r="A4" s="119" t="s">
        <v>287</v>
      </c>
      <c r="B4" s="120" t="s">
        <v>522</v>
      </c>
    </row>
    <row r="5" spans="1:3" ht="21.75" customHeight="1">
      <c r="A5" s="119" t="s">
        <v>288</v>
      </c>
      <c r="B5" s="120" t="s">
        <v>523</v>
      </c>
    </row>
    <row r="6" spans="1:3" ht="21.75" customHeight="1">
      <c r="A6" s="119" t="s">
        <v>289</v>
      </c>
      <c r="B6" s="120" t="s">
        <v>524</v>
      </c>
    </row>
    <row r="7" spans="1:3" ht="21.75" customHeight="1">
      <c r="A7" s="119" t="s">
        <v>290</v>
      </c>
      <c r="B7" s="121" t="s">
        <v>525</v>
      </c>
    </row>
    <row r="8" spans="1:3" ht="21.75" customHeight="1">
      <c r="A8" s="119" t="s">
        <v>291</v>
      </c>
      <c r="B8" s="120" t="s">
        <v>526</v>
      </c>
    </row>
    <row r="9" spans="1:3" ht="21.75" customHeight="1">
      <c r="A9" s="119" t="s">
        <v>11</v>
      </c>
      <c r="B9" s="120" t="s">
        <v>527</v>
      </c>
    </row>
    <row r="10" spans="1:3" ht="21.75" customHeight="1">
      <c r="A10" s="122" t="s">
        <v>12</v>
      </c>
      <c r="B10" s="120" t="s">
        <v>528</v>
      </c>
    </row>
    <row r="12" spans="1:3" ht="30" customHeight="1">
      <c r="A12" s="632" t="s">
        <v>492</v>
      </c>
      <c r="B12" s="632"/>
    </row>
    <row r="14" spans="1:3" ht="25.5" customHeight="1">
      <c r="A14" s="117" t="s">
        <v>307</v>
      </c>
      <c r="B14" s="118" t="s">
        <v>292</v>
      </c>
    </row>
    <row r="15" spans="1:3" ht="21.75" customHeight="1">
      <c r="A15" s="119" t="s">
        <v>293</v>
      </c>
      <c r="B15" s="120" t="s">
        <v>294</v>
      </c>
    </row>
    <row r="16" spans="1:3" ht="21.75" customHeight="1">
      <c r="A16" s="119" t="s">
        <v>297</v>
      </c>
      <c r="B16" s="120" t="s">
        <v>298</v>
      </c>
    </row>
    <row r="17" spans="1:2" ht="21" customHeight="1">
      <c r="A17" s="119" t="s">
        <v>225</v>
      </c>
      <c r="B17" s="120" t="s">
        <v>305</v>
      </c>
    </row>
    <row r="18" spans="1:2" ht="21.75" customHeight="1">
      <c r="A18" s="119" t="s">
        <v>59</v>
      </c>
      <c r="B18" s="120" t="s">
        <v>295</v>
      </c>
    </row>
    <row r="19" spans="1:2" ht="21.75" customHeight="1">
      <c r="A19" s="119" t="s">
        <v>60</v>
      </c>
      <c r="B19" s="120" t="s">
        <v>306</v>
      </c>
    </row>
    <row r="20" spans="1:2" ht="21.75" customHeight="1">
      <c r="A20" s="119" t="s">
        <v>61</v>
      </c>
      <c r="B20" s="120" t="s">
        <v>296</v>
      </c>
    </row>
    <row r="21" spans="1:2" ht="21.75" customHeight="1">
      <c r="A21" s="119" t="s">
        <v>308</v>
      </c>
      <c r="B21" s="120" t="s">
        <v>309</v>
      </c>
    </row>
    <row r="22" spans="1:2" ht="21.75" customHeight="1">
      <c r="A22" s="119" t="s">
        <v>472</v>
      </c>
      <c r="B22" s="120" t="s">
        <v>226</v>
      </c>
    </row>
    <row r="23" spans="1:2" ht="21" customHeight="1">
      <c r="A23" s="119" t="s">
        <v>299</v>
      </c>
      <c r="B23" s="120" t="s">
        <v>300</v>
      </c>
    </row>
    <row r="24" spans="1:2" ht="21" customHeight="1">
      <c r="A24" s="119" t="s">
        <v>301</v>
      </c>
      <c r="B24" s="120" t="s">
        <v>302</v>
      </c>
    </row>
    <row r="25" spans="1:2" ht="21" customHeight="1">
      <c r="A25" s="119" t="s">
        <v>303</v>
      </c>
      <c r="B25" s="120" t="s">
        <v>304</v>
      </c>
    </row>
    <row r="26" spans="1:2" ht="21" customHeight="1">
      <c r="A26" s="81"/>
      <c r="B26" s="80"/>
    </row>
  </sheetData>
  <mergeCells count="2">
    <mergeCell ref="A1:B1"/>
    <mergeCell ref="A12:B12"/>
  </mergeCells>
  <hyperlinks>
    <hyperlink ref="C1" location="'Spis treści'!A1" display="Powrót do spisu" xr:uid="{05B01D5F-6454-4A0C-B6AC-2B56FA1282D6}"/>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dimension ref="A1:L122"/>
  <sheetViews>
    <sheetView showGridLines="0" view="pageBreakPreview" topLeftCell="A7" zoomScale="90" zoomScaleNormal="100" zoomScaleSheetLayoutView="90" workbookViewId="0"/>
  </sheetViews>
  <sheetFormatPr defaultColWidth="8" defaultRowHeight="15" zeroHeight="1"/>
  <cols>
    <col min="1" max="1" width="23.75" style="49" customWidth="1"/>
    <col min="2" max="2" width="12.75" style="49" customWidth="1"/>
    <col min="3" max="3" width="13.125" style="49" customWidth="1"/>
    <col min="4" max="5" width="12.375" style="49" customWidth="1"/>
    <col min="6" max="6" width="13.125" style="49" customWidth="1"/>
    <col min="7" max="9" width="8.375" style="49" customWidth="1"/>
    <col min="10" max="10" width="9" style="49" bestFit="1" customWidth="1"/>
    <col min="11" max="16383" width="8" style="49"/>
    <col min="16384" max="16384" width="3.625" style="49" customWidth="1"/>
  </cols>
  <sheetData>
    <row r="1" spans="1:12" ht="30" customHeight="1">
      <c r="A1" s="637" t="s">
        <v>465</v>
      </c>
      <c r="B1" s="637"/>
      <c r="C1" s="637"/>
      <c r="D1" s="637"/>
      <c r="E1" s="637"/>
      <c r="F1" s="637"/>
      <c r="G1" s="637"/>
      <c r="H1" s="637"/>
      <c r="I1" s="637"/>
    </row>
    <row r="2" spans="1:12" ht="38.25" customHeight="1">
      <c r="A2" s="638" t="s">
        <v>335</v>
      </c>
      <c r="B2" s="638"/>
      <c r="C2" s="638"/>
      <c r="D2" s="638"/>
      <c r="E2" s="638"/>
      <c r="F2" s="638"/>
      <c r="G2" s="638"/>
      <c r="H2" s="638"/>
      <c r="I2" s="638"/>
      <c r="J2" s="552" t="s">
        <v>539</v>
      </c>
    </row>
    <row r="3" spans="1:12" ht="21" customHeight="1">
      <c r="A3" s="639" t="s">
        <v>13</v>
      </c>
      <c r="B3" s="640" t="s">
        <v>535</v>
      </c>
      <c r="C3" s="641"/>
      <c r="D3" s="642" t="s">
        <v>552</v>
      </c>
      <c r="E3" s="642"/>
      <c r="F3" s="642"/>
      <c r="G3" s="642"/>
      <c r="H3" s="642"/>
      <c r="I3" s="641"/>
    </row>
    <row r="4" spans="1:12" ht="20.25" customHeight="1">
      <c r="A4" s="639"/>
      <c r="B4" s="643" t="s">
        <v>650</v>
      </c>
      <c r="C4" s="643" t="s">
        <v>651</v>
      </c>
      <c r="D4" s="643" t="s">
        <v>553</v>
      </c>
      <c r="E4" s="643" t="s">
        <v>650</v>
      </c>
      <c r="F4" s="643" t="s">
        <v>651</v>
      </c>
      <c r="G4" s="644" t="s">
        <v>14</v>
      </c>
      <c r="H4" s="644"/>
      <c r="I4" s="645"/>
    </row>
    <row r="5" spans="1:12" ht="75" customHeight="1">
      <c r="A5" s="639"/>
      <c r="B5" s="643"/>
      <c r="C5" s="643"/>
      <c r="D5" s="643"/>
      <c r="E5" s="643"/>
      <c r="F5" s="643"/>
      <c r="G5" s="599" t="s">
        <v>652</v>
      </c>
      <c r="H5" s="598" t="s">
        <v>653</v>
      </c>
      <c r="I5" s="598" t="s">
        <v>654</v>
      </c>
    </row>
    <row r="6" spans="1:12" ht="21" customHeight="1">
      <c r="A6" s="646" t="s">
        <v>68</v>
      </c>
      <c r="B6" s="647"/>
      <c r="C6" s="647"/>
      <c r="D6" s="647"/>
      <c r="E6" s="648"/>
      <c r="F6" s="648"/>
      <c r="G6" s="648"/>
      <c r="H6" s="648"/>
      <c r="I6" s="649"/>
    </row>
    <row r="7" spans="1:12" ht="27" customHeight="1">
      <c r="A7" s="123" t="s">
        <v>419</v>
      </c>
      <c r="B7" s="522">
        <v>995710</v>
      </c>
      <c r="C7" s="522">
        <v>1000661</v>
      </c>
      <c r="D7" s="522">
        <v>980011</v>
      </c>
      <c r="E7" s="522">
        <v>977905</v>
      </c>
      <c r="F7" s="522">
        <v>978958</v>
      </c>
      <c r="G7" s="125">
        <f>E7/D7-1</f>
        <v>-2.1489554709079872E-3</v>
      </c>
      <c r="H7" s="125">
        <f>E7/B7-1</f>
        <v>-1.7881712546825912E-2</v>
      </c>
      <c r="I7" s="125">
        <f>F7/C7-1</f>
        <v>-2.1688663793232643E-2</v>
      </c>
    </row>
    <row r="8" spans="1:12" ht="27" customHeight="1">
      <c r="A8" s="126" t="s">
        <v>245</v>
      </c>
      <c r="B8" s="155">
        <v>38774</v>
      </c>
      <c r="C8" s="155">
        <v>39768</v>
      </c>
      <c r="D8" s="155">
        <v>34238</v>
      </c>
      <c r="E8" s="155">
        <v>32868</v>
      </c>
      <c r="F8" s="155">
        <v>33553</v>
      </c>
      <c r="G8" s="128">
        <f t="shared" ref="G8:G11" si="0">E8/D8-1</f>
        <v>-4.0014019510485443E-2</v>
      </c>
      <c r="H8" s="128">
        <f t="shared" ref="H8:H11" si="1">E8/B8-1</f>
        <v>-0.15231856398617627</v>
      </c>
      <c r="I8" s="128">
        <f t="shared" ref="I8:I11" si="2">F8/C8-1</f>
        <v>-0.15628143230738278</v>
      </c>
    </row>
    <row r="9" spans="1:12" ht="21" customHeight="1">
      <c r="A9" s="129" t="s">
        <v>76</v>
      </c>
      <c r="B9" s="523">
        <v>4500807425.5599985</v>
      </c>
      <c r="C9" s="523">
        <v>8897178598.5999985</v>
      </c>
      <c r="D9" s="523">
        <v>4847518891.6800013</v>
      </c>
      <c r="E9" s="523">
        <v>5606061738.1199989</v>
      </c>
      <c r="F9" s="523">
        <v>10453580629.799999</v>
      </c>
      <c r="G9" s="128">
        <f t="shared" si="0"/>
        <v>0.15648063749517638</v>
      </c>
      <c r="H9" s="128">
        <f t="shared" si="1"/>
        <v>0.2455680077053024</v>
      </c>
      <c r="I9" s="128">
        <f t="shared" si="2"/>
        <v>0.17493208818410211</v>
      </c>
      <c r="K9" s="55"/>
      <c r="L9" s="55"/>
    </row>
    <row r="10" spans="1:12" ht="27" customHeight="1">
      <c r="A10" s="126" t="s">
        <v>245</v>
      </c>
      <c r="B10" s="523">
        <v>198215820.25</v>
      </c>
      <c r="C10" s="523">
        <v>396348006.70000005</v>
      </c>
      <c r="D10" s="523">
        <v>183739606.49000001</v>
      </c>
      <c r="E10" s="523">
        <v>194236011.89999998</v>
      </c>
      <c r="F10" s="523">
        <v>377975618.38999999</v>
      </c>
      <c r="G10" s="128">
        <f t="shared" si="0"/>
        <v>5.7126526014255052E-2</v>
      </c>
      <c r="H10" s="128">
        <f t="shared" si="1"/>
        <v>-2.0078156955284809E-2</v>
      </c>
      <c r="I10" s="128">
        <f t="shared" si="2"/>
        <v>-4.6354183695709428E-2</v>
      </c>
    </row>
    <row r="11" spans="1:12" ht="21" customHeight="1">
      <c r="A11" s="491" t="s">
        <v>420</v>
      </c>
      <c r="B11" s="524">
        <v>1506.73</v>
      </c>
      <c r="C11" s="525">
        <v>1481.88</v>
      </c>
      <c r="D11" s="525">
        <v>1648.8</v>
      </c>
      <c r="E11" s="525">
        <v>1910.91</v>
      </c>
      <c r="F11" s="525">
        <v>1779.71</v>
      </c>
      <c r="G11" s="133">
        <f t="shared" si="0"/>
        <v>0.15897016011644838</v>
      </c>
      <c r="H11" s="133">
        <f t="shared" si="1"/>
        <v>0.26824978596032478</v>
      </c>
      <c r="I11" s="133">
        <f t="shared" si="2"/>
        <v>0.20098118606094961</v>
      </c>
      <c r="J11" s="73"/>
    </row>
    <row r="12" spans="1:12" ht="21" customHeight="1">
      <c r="A12" s="650" t="s">
        <v>105</v>
      </c>
      <c r="B12" s="651"/>
      <c r="C12" s="651"/>
      <c r="D12" s="651"/>
      <c r="E12" s="651"/>
      <c r="F12" s="651"/>
      <c r="G12" s="651"/>
      <c r="H12" s="651"/>
      <c r="I12" s="652"/>
      <c r="J12" s="56"/>
    </row>
    <row r="13" spans="1:12" ht="27" customHeight="1">
      <c r="A13" s="493" t="s">
        <v>419</v>
      </c>
      <c r="B13" s="494">
        <v>774928</v>
      </c>
      <c r="C13" s="495">
        <v>779626</v>
      </c>
      <c r="D13" s="496">
        <v>764463</v>
      </c>
      <c r="E13" s="496">
        <v>763523</v>
      </c>
      <c r="F13" s="496">
        <v>763993</v>
      </c>
      <c r="G13" s="519">
        <f t="shared" ref="G13:G15" si="3">E13/D13-1</f>
        <v>-1.2296213158778935E-3</v>
      </c>
      <c r="H13" s="519">
        <f t="shared" ref="H13:H15" si="4">E13/B13-1</f>
        <v>-1.471749633514341E-2</v>
      </c>
      <c r="I13" s="519">
        <f t="shared" ref="I13:I15" si="5">F13/C13-1</f>
        <v>-2.0051922331989935E-2</v>
      </c>
      <c r="J13" s="56"/>
    </row>
    <row r="14" spans="1:12" ht="21" customHeight="1">
      <c r="A14" s="131" t="s">
        <v>101</v>
      </c>
      <c r="B14" s="135">
        <v>3514217783.3599992</v>
      </c>
      <c r="C14" s="132">
        <v>6953610599.2799988</v>
      </c>
      <c r="D14" s="136">
        <v>3803787442.9600005</v>
      </c>
      <c r="E14" s="136">
        <v>4415781744.8399992</v>
      </c>
      <c r="F14" s="136">
        <v>8219569187.7999992</v>
      </c>
      <c r="G14" s="520">
        <f t="shared" si="3"/>
        <v>0.16089077296174104</v>
      </c>
      <c r="H14" s="520">
        <f t="shared" si="4"/>
        <v>0.25654754971332494</v>
      </c>
      <c r="I14" s="520">
        <f t="shared" si="5"/>
        <v>0.18205773395638269</v>
      </c>
      <c r="J14" s="56"/>
    </row>
    <row r="15" spans="1:12" ht="21" customHeight="1">
      <c r="A15" s="491" t="s">
        <v>102</v>
      </c>
      <c r="B15" s="497">
        <v>1511.63</v>
      </c>
      <c r="C15" s="492">
        <v>1486.53</v>
      </c>
      <c r="D15" s="498">
        <v>1658.59</v>
      </c>
      <c r="E15" s="498">
        <v>1927.81</v>
      </c>
      <c r="F15" s="498">
        <v>1793.12</v>
      </c>
      <c r="G15" s="521">
        <f t="shared" si="3"/>
        <v>0.16231859591580799</v>
      </c>
      <c r="H15" s="521">
        <f t="shared" si="4"/>
        <v>0.27531869571257506</v>
      </c>
      <c r="I15" s="521">
        <f t="shared" si="5"/>
        <v>0.20624541717960621</v>
      </c>
      <c r="J15" s="56"/>
    </row>
    <row r="16" spans="1:12" ht="21" customHeight="1">
      <c r="A16" s="650" t="s">
        <v>103</v>
      </c>
      <c r="B16" s="651"/>
      <c r="C16" s="651"/>
      <c r="D16" s="651"/>
      <c r="E16" s="651"/>
      <c r="F16" s="651"/>
      <c r="G16" s="651"/>
      <c r="H16" s="651"/>
      <c r="I16" s="652"/>
      <c r="J16" s="56"/>
    </row>
    <row r="17" spans="1:10" ht="24.75" customHeight="1">
      <c r="A17" s="493" t="s">
        <v>419</v>
      </c>
      <c r="B17" s="494">
        <v>178874</v>
      </c>
      <c r="C17" s="494">
        <v>179255</v>
      </c>
      <c r="D17" s="494">
        <v>174462</v>
      </c>
      <c r="E17" s="494">
        <v>173258</v>
      </c>
      <c r="F17" s="494">
        <v>173860</v>
      </c>
      <c r="G17" s="519">
        <f t="shared" ref="G17:G21" si="6">E17/D17-1</f>
        <v>-6.9012163107152746E-3</v>
      </c>
      <c r="H17" s="519">
        <f t="shared" ref="H17:H21" si="7">E17/B17-1</f>
        <v>-3.1396401936558682E-2</v>
      </c>
      <c r="I17" s="519">
        <f t="shared" ref="I17:I21" si="8">F17/C17-1</f>
        <v>-3.0096789489832965E-2</v>
      </c>
      <c r="J17" s="56"/>
    </row>
    <row r="18" spans="1:10" ht="27" customHeight="1">
      <c r="A18" s="131" t="s">
        <v>246</v>
      </c>
      <c r="B18" s="134">
        <v>12018</v>
      </c>
      <c r="C18" s="134">
        <v>12030</v>
      </c>
      <c r="D18" s="134">
        <v>11685</v>
      </c>
      <c r="E18" s="134">
        <v>11606</v>
      </c>
      <c r="F18" s="134">
        <v>11646</v>
      </c>
      <c r="G18" s="520">
        <f t="shared" si="6"/>
        <v>-6.7608044501498155E-3</v>
      </c>
      <c r="H18" s="520">
        <f t="shared" si="7"/>
        <v>-3.4281910467631849E-2</v>
      </c>
      <c r="I18" s="520">
        <f t="shared" si="8"/>
        <v>-3.1920199501246915E-2</v>
      </c>
      <c r="J18" s="56"/>
    </row>
    <row r="19" spans="1:10" ht="21" customHeight="1">
      <c r="A19" s="131" t="s">
        <v>76</v>
      </c>
      <c r="B19" s="135">
        <v>737537989.78999972</v>
      </c>
      <c r="C19" s="500">
        <v>1456306364.6599994</v>
      </c>
      <c r="D19" s="500">
        <v>781959779.75</v>
      </c>
      <c r="E19" s="500">
        <v>898773695.41999972</v>
      </c>
      <c r="F19" s="500">
        <v>1680733475.1699996</v>
      </c>
      <c r="G19" s="520">
        <f t="shared" si="6"/>
        <v>0.14938609209203357</v>
      </c>
      <c r="H19" s="520">
        <f t="shared" si="7"/>
        <v>0.21861342447717025</v>
      </c>
      <c r="I19" s="520">
        <f t="shared" si="8"/>
        <v>0.15410707249253619</v>
      </c>
      <c r="J19" s="56"/>
    </row>
    <row r="20" spans="1:10" ht="30.75" customHeight="1">
      <c r="A20" s="131" t="s">
        <v>246</v>
      </c>
      <c r="B20" s="135">
        <v>53968508.45000001</v>
      </c>
      <c r="C20" s="135">
        <v>106635479.05000001</v>
      </c>
      <c r="D20" s="135">
        <v>58026770.910000004</v>
      </c>
      <c r="E20" s="135">
        <v>67728094.709999993</v>
      </c>
      <c r="F20" s="135">
        <v>125754865.62</v>
      </c>
      <c r="G20" s="520">
        <f t="shared" si="6"/>
        <v>0.16718703536074453</v>
      </c>
      <c r="H20" s="520">
        <f t="shared" si="7"/>
        <v>0.25495583730552362</v>
      </c>
      <c r="I20" s="520">
        <f t="shared" si="8"/>
        <v>0.17929667255524917</v>
      </c>
      <c r="J20" s="56"/>
    </row>
    <row r="21" spans="1:10" ht="21" customHeight="1">
      <c r="A21" s="140" t="s">
        <v>104</v>
      </c>
      <c r="B21" s="141">
        <v>1374.41</v>
      </c>
      <c r="C21" s="143">
        <v>1354.03</v>
      </c>
      <c r="D21" s="143">
        <v>1494.04</v>
      </c>
      <c r="E21" s="143">
        <v>1729.16</v>
      </c>
      <c r="F21" s="143">
        <v>1611.19</v>
      </c>
      <c r="G21" s="521">
        <f t="shared" si="6"/>
        <v>0.15737195791277347</v>
      </c>
      <c r="H21" s="521">
        <f t="shared" si="7"/>
        <v>0.25811075297764119</v>
      </c>
      <c r="I21" s="521">
        <f t="shared" si="8"/>
        <v>0.18992193673699997</v>
      </c>
      <c r="J21" s="56"/>
    </row>
    <row r="22" spans="1:10" ht="21" customHeight="1">
      <c r="A22" s="653" t="s">
        <v>425</v>
      </c>
      <c r="B22" s="635"/>
      <c r="C22" s="635"/>
      <c r="D22" s="635"/>
      <c r="E22" s="635"/>
      <c r="F22" s="635"/>
      <c r="G22" s="635"/>
      <c r="H22" s="635"/>
      <c r="I22" s="636"/>
      <c r="J22" s="56"/>
    </row>
    <row r="23" spans="1:10" ht="27" customHeight="1">
      <c r="A23" s="123" t="s">
        <v>419</v>
      </c>
      <c r="B23" s="499">
        <v>41908</v>
      </c>
      <c r="C23" s="124">
        <v>41780</v>
      </c>
      <c r="D23" s="499">
        <v>41086</v>
      </c>
      <c r="E23" s="499">
        <v>41123</v>
      </c>
      <c r="F23" s="499">
        <v>41105</v>
      </c>
      <c r="G23" s="125">
        <f t="shared" ref="G23:G25" si="9">E23/D23-1</f>
        <v>9.0055006571576612E-4</v>
      </c>
      <c r="H23" s="125">
        <f t="shared" ref="H23:H25" si="10">E23/B23-1</f>
        <v>-1.8731507110814172E-2</v>
      </c>
      <c r="I23" s="125">
        <f t="shared" ref="I23:I25" si="11">F23/C23-1</f>
        <v>-1.6156055528961266E-2</v>
      </c>
      <c r="J23" s="56"/>
    </row>
    <row r="24" spans="1:10" ht="21" customHeight="1">
      <c r="A24" s="129" t="s">
        <v>76</v>
      </c>
      <c r="B24" s="137">
        <v>249030674.90999994</v>
      </c>
      <c r="C24" s="139">
        <v>487217570.87999988</v>
      </c>
      <c r="D24" s="138">
        <v>261750938.32999992</v>
      </c>
      <c r="E24" s="138">
        <v>291484053.28000003</v>
      </c>
      <c r="F24" s="138">
        <v>553234991.6099999</v>
      </c>
      <c r="G24" s="128">
        <f t="shared" si="9"/>
        <v>0.11359315515619794</v>
      </c>
      <c r="H24" s="128">
        <f t="shared" si="10"/>
        <v>0.17047449429811334</v>
      </c>
      <c r="I24" s="128">
        <f t="shared" si="11"/>
        <v>0.13549885036116627</v>
      </c>
      <c r="J24" s="56"/>
    </row>
    <row r="25" spans="1:10" ht="21" customHeight="1">
      <c r="A25" s="140" t="s">
        <v>102</v>
      </c>
      <c r="B25" s="141">
        <v>1980.76</v>
      </c>
      <c r="C25" s="142">
        <v>1943.58</v>
      </c>
      <c r="D25" s="143">
        <v>2123.6</v>
      </c>
      <c r="E25" s="143">
        <v>2362.6999999999998</v>
      </c>
      <c r="F25" s="143">
        <v>2243.21</v>
      </c>
      <c r="G25" s="133">
        <f t="shared" si="9"/>
        <v>0.11259182520248623</v>
      </c>
      <c r="H25" s="133">
        <f t="shared" si="10"/>
        <v>0.19282497627173401</v>
      </c>
      <c r="I25" s="133">
        <f t="shared" si="11"/>
        <v>0.15416396546579003</v>
      </c>
      <c r="J25" s="56"/>
    </row>
    <row r="26" spans="1:10" ht="21" customHeight="1">
      <c r="A26" s="633" t="s">
        <v>95</v>
      </c>
      <c r="B26" s="634"/>
      <c r="C26" s="634"/>
      <c r="D26" s="634"/>
      <c r="E26" s="635"/>
      <c r="F26" s="635"/>
      <c r="G26" s="635"/>
      <c r="H26" s="635"/>
      <c r="I26" s="636"/>
      <c r="J26" s="56"/>
    </row>
    <row r="27" spans="1:10" ht="27.75" customHeight="1">
      <c r="A27" s="144" t="s">
        <v>76</v>
      </c>
      <c r="B27" s="145">
        <v>20977.5</v>
      </c>
      <c r="C27" s="146">
        <v>44063.78</v>
      </c>
      <c r="D27" s="147">
        <v>20730.64</v>
      </c>
      <c r="E27" s="147">
        <v>22244.579999999998</v>
      </c>
      <c r="F27" s="147">
        <v>42975.22</v>
      </c>
      <c r="G27" s="148">
        <f t="shared" ref="G27" si="12">E27/D27-1</f>
        <v>7.3029100886417231E-2</v>
      </c>
      <c r="H27" s="148">
        <f t="shared" ref="H27" si="13">E27/B27-1</f>
        <v>6.0401859134787239E-2</v>
      </c>
      <c r="I27" s="148">
        <f t="shared" ref="I27" si="14">F27/C27-1</f>
        <v>-2.4704190153454819E-2</v>
      </c>
      <c r="J27" s="56"/>
    </row>
    <row r="28" spans="1:10">
      <c r="J28" s="56"/>
    </row>
    <row r="29" spans="1:10">
      <c r="J29" s="56"/>
    </row>
    <row r="30" spans="1:10" ht="12.75" customHeight="1">
      <c r="J30" s="56"/>
    </row>
    <row r="31" spans="1:10">
      <c r="J31" s="56"/>
    </row>
    <row r="32" spans="1:10">
      <c r="J32" s="56"/>
    </row>
    <row r="33" spans="7:10">
      <c r="J33" s="56"/>
    </row>
    <row r="34" spans="7:10">
      <c r="J34" s="56"/>
    </row>
    <row r="35" spans="7:10">
      <c r="J35" s="56"/>
    </row>
    <row r="36" spans="7:10">
      <c r="J36" s="56"/>
    </row>
    <row r="37" spans="7:10">
      <c r="J37" s="56"/>
    </row>
    <row r="38" spans="7:10">
      <c r="J38" s="56"/>
    </row>
    <row r="39" spans="7:10">
      <c r="J39" s="56"/>
    </row>
    <row r="40" spans="7:10" ht="12.75" customHeight="1">
      <c r="G40" s="510"/>
      <c r="J40" s="56"/>
    </row>
    <row r="41" spans="7:10">
      <c r="J41" s="56"/>
    </row>
    <row r="42" spans="7:10">
      <c r="J42" s="56"/>
    </row>
    <row r="43" spans="7:10">
      <c r="J43" s="56"/>
    </row>
    <row r="44" spans="7:10"/>
    <row r="45" spans="7:10"/>
    <row r="46" spans="7:10"/>
    <row r="47" spans="7:10"/>
    <row r="48" spans="7:10"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6">
    <mergeCell ref="A26:I26"/>
    <mergeCell ref="A1:I1"/>
    <mergeCell ref="A2:I2"/>
    <mergeCell ref="A3:A5"/>
    <mergeCell ref="B3:C3"/>
    <mergeCell ref="D3:I3"/>
    <mergeCell ref="B4:B5"/>
    <mergeCell ref="C4:C5"/>
    <mergeCell ref="D4:D5"/>
    <mergeCell ref="G4:I4"/>
    <mergeCell ref="A6:I6"/>
    <mergeCell ref="A12:I12"/>
    <mergeCell ref="A16:I16"/>
    <mergeCell ref="A22:I22"/>
    <mergeCell ref="E4:E5"/>
    <mergeCell ref="F4:F5"/>
  </mergeCells>
  <hyperlinks>
    <hyperlink ref="J2" location="'Spis treści'!A1" display="Powrót do spisu" xr:uid="{D35704BE-E097-428B-B0BD-F20DFF6548DE}"/>
  </hyperlinks>
  <printOptions horizontalCentered="1"/>
  <pageMargins left="0.51181102362204722" right="0.51181102362204722" top="0.6692913385826772" bottom="0.55118110236220474" header="0.31496062992125984" footer="0.31496062992125984"/>
  <pageSetup paperSize="9" scale="80" fitToHeight="0" orientation="portrait" r:id="rId1"/>
  <headerFooter differentFirst="1" alignWithMargins="0">
    <oddFooter>&amp;C&amp;"Arial,Normalny"&amp;9&amp;P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dimension ref="A1:J43"/>
  <sheetViews>
    <sheetView showGridLines="0" view="pageBreakPreview" topLeftCell="A10" zoomScale="90" zoomScaleNormal="100" zoomScaleSheetLayoutView="90" workbookViewId="0"/>
  </sheetViews>
  <sheetFormatPr defaultColWidth="8" defaultRowHeight="15"/>
  <cols>
    <col min="1" max="1" width="28.125" style="49" customWidth="1"/>
    <col min="2" max="2" width="12.125" style="49" customWidth="1"/>
    <col min="3" max="4" width="11.125" style="49" customWidth="1"/>
    <col min="5" max="5" width="12.375" style="49" customWidth="1"/>
    <col min="6" max="6" width="12.5" style="49" customWidth="1"/>
    <col min="7" max="9" width="8.75" style="49" customWidth="1"/>
    <col min="10" max="10" width="9.25" style="49" customWidth="1"/>
    <col min="11" max="16376" width="8" style="49"/>
    <col min="16377" max="16377" width="0.5" style="49" customWidth="1"/>
    <col min="16378" max="16379" width="0.875" style="49" customWidth="1"/>
    <col min="16380" max="16384" width="0.625" style="49" customWidth="1"/>
  </cols>
  <sheetData>
    <row r="1" spans="1:10" ht="30" customHeight="1">
      <c r="A1" s="637" t="str">
        <f>'Tab 1'!A1:I1</f>
        <v xml:space="preserve"> I. EMERYTURY I RENTY REALIZOWANE PRZEZ KRUS</v>
      </c>
      <c r="B1" s="637"/>
      <c r="C1" s="637"/>
      <c r="D1" s="637"/>
      <c r="E1" s="637"/>
      <c r="F1" s="637"/>
      <c r="G1" s="637"/>
      <c r="H1" s="637"/>
      <c r="I1" s="637"/>
    </row>
    <row r="2" spans="1:10" s="51" customFormat="1" ht="12.75">
      <c r="A2" s="50"/>
      <c r="B2" s="50"/>
      <c r="C2" s="50"/>
      <c r="D2" s="50"/>
      <c r="E2" s="50"/>
      <c r="F2" s="50"/>
    </row>
    <row r="3" spans="1:10" ht="30" customHeight="1">
      <c r="A3" s="655" t="s">
        <v>655</v>
      </c>
      <c r="B3" s="655"/>
      <c r="C3" s="655"/>
      <c r="D3" s="655"/>
      <c r="E3" s="655"/>
      <c r="F3" s="655"/>
      <c r="G3" s="655"/>
      <c r="H3" s="655"/>
      <c r="I3" s="655"/>
      <c r="J3" s="552" t="s">
        <v>539</v>
      </c>
    </row>
    <row r="4" spans="1:10" ht="21" customHeight="1">
      <c r="A4" s="643" t="s">
        <v>13</v>
      </c>
      <c r="B4" s="640" t="str">
        <f>'Tab 1'!B3:C3</f>
        <v>2022 rok</v>
      </c>
      <c r="C4" s="641"/>
      <c r="D4" s="640" t="str">
        <f>'Tab 1'!D3:I3</f>
        <v>2023 rok</v>
      </c>
      <c r="E4" s="642"/>
      <c r="F4" s="642"/>
      <c r="G4" s="642"/>
      <c r="H4" s="642"/>
      <c r="I4" s="641"/>
    </row>
    <row r="5" spans="1:10" ht="18" customHeight="1">
      <c r="A5" s="643"/>
      <c r="B5" s="643" t="s">
        <v>650</v>
      </c>
      <c r="C5" s="643" t="s">
        <v>651</v>
      </c>
      <c r="D5" s="643" t="s">
        <v>553</v>
      </c>
      <c r="E5" s="643" t="s">
        <v>650</v>
      </c>
      <c r="F5" s="643" t="s">
        <v>651</v>
      </c>
      <c r="G5" s="654" t="s">
        <v>14</v>
      </c>
      <c r="H5" s="644"/>
      <c r="I5" s="645"/>
    </row>
    <row r="6" spans="1:10" ht="75" customHeight="1">
      <c r="A6" s="643"/>
      <c r="B6" s="643"/>
      <c r="C6" s="643"/>
      <c r="D6" s="643"/>
      <c r="E6" s="643"/>
      <c r="F6" s="643"/>
      <c r="G6" s="606" t="s">
        <v>658</v>
      </c>
      <c r="H6" s="598" t="s">
        <v>659</v>
      </c>
      <c r="I6" s="569" t="s">
        <v>660</v>
      </c>
    </row>
    <row r="7" spans="1:10" ht="21" customHeight="1">
      <c r="A7" s="646" t="s">
        <v>68</v>
      </c>
      <c r="B7" s="647"/>
      <c r="C7" s="647"/>
      <c r="D7" s="647"/>
      <c r="E7" s="647"/>
      <c r="F7" s="647"/>
      <c r="G7" s="647"/>
      <c r="H7" s="647"/>
      <c r="I7" s="659"/>
    </row>
    <row r="8" spans="1:10" ht="21" customHeight="1">
      <c r="A8" s="129" t="s">
        <v>426</v>
      </c>
      <c r="B8" s="127">
        <v>627606</v>
      </c>
      <c r="C8" s="127">
        <v>628398</v>
      </c>
      <c r="D8" s="127">
        <v>625431</v>
      </c>
      <c r="E8" s="127">
        <v>625360</v>
      </c>
      <c r="F8" s="127">
        <v>625396</v>
      </c>
      <c r="G8" s="622">
        <f>E8/D8-1</f>
        <v>-1.1352171542500233E-4</v>
      </c>
      <c r="H8" s="125">
        <f>E8/B8-1</f>
        <v>-3.5786783427819158E-3</v>
      </c>
      <c r="I8" s="125">
        <f>F8/C8-1</f>
        <v>-4.7772271713150127E-3</v>
      </c>
    </row>
    <row r="9" spans="1:10" ht="21" customHeight="1">
      <c r="A9" s="129" t="s">
        <v>76</v>
      </c>
      <c r="B9" s="130">
        <v>199156567.13999999</v>
      </c>
      <c r="C9" s="130">
        <v>390605472.18000001</v>
      </c>
      <c r="D9" s="130">
        <v>207030356.52000001</v>
      </c>
      <c r="E9" s="130">
        <v>229112431.47</v>
      </c>
      <c r="F9" s="130">
        <v>436142787.99000001</v>
      </c>
      <c r="G9" s="133">
        <f>E9/D9-1</f>
        <v>0.1066610487523687</v>
      </c>
      <c r="H9" s="133">
        <f>E9/B9-1</f>
        <v>0.15041364068573304</v>
      </c>
      <c r="I9" s="133">
        <f>F9/C9-1</f>
        <v>0.11658135651774826</v>
      </c>
    </row>
    <row r="10" spans="1:10" ht="21" customHeight="1">
      <c r="A10" s="660" t="s">
        <v>105</v>
      </c>
      <c r="B10" s="661"/>
      <c r="C10" s="661"/>
      <c r="D10" s="661"/>
      <c r="E10" s="661"/>
      <c r="F10" s="661"/>
      <c r="G10" s="661"/>
      <c r="H10" s="661"/>
      <c r="I10" s="662"/>
    </row>
    <row r="11" spans="1:10" ht="21" customHeight="1">
      <c r="A11" s="129" t="s">
        <v>85</v>
      </c>
      <c r="B11" s="127">
        <v>506853</v>
      </c>
      <c r="C11" s="127">
        <v>507273</v>
      </c>
      <c r="D11" s="127">
        <v>507752</v>
      </c>
      <c r="E11" s="127">
        <v>508883</v>
      </c>
      <c r="F11" s="127">
        <v>508318</v>
      </c>
      <c r="G11" s="125">
        <f t="shared" ref="G11:G12" si="0">E11/D11-1</f>
        <v>2.2274653767981878E-3</v>
      </c>
      <c r="H11" s="125">
        <f t="shared" ref="H11:H12" si="1">E11/B11-1</f>
        <v>4.0051060169319364E-3</v>
      </c>
      <c r="I11" s="125">
        <f t="shared" ref="I11:I12" si="2">F11/C11-1</f>
        <v>2.0600347347483616E-3</v>
      </c>
    </row>
    <row r="12" spans="1:10" ht="21" customHeight="1">
      <c r="A12" s="129" t="s">
        <v>76</v>
      </c>
      <c r="B12" s="130">
        <v>177231664.71000001</v>
      </c>
      <c r="C12" s="151">
        <v>347389503.50999999</v>
      </c>
      <c r="D12" s="151">
        <v>185936879.90000001</v>
      </c>
      <c r="E12" s="151">
        <v>206184477.88999999</v>
      </c>
      <c r="F12" s="151">
        <v>392121357.78999996</v>
      </c>
      <c r="G12" s="133">
        <f t="shared" si="0"/>
        <v>0.10889500781603667</v>
      </c>
      <c r="H12" s="133">
        <f t="shared" si="1"/>
        <v>0.16336140174147085</v>
      </c>
      <c r="I12" s="133">
        <f t="shared" si="2"/>
        <v>0.12876570485876049</v>
      </c>
    </row>
    <row r="13" spans="1:10" ht="21" customHeight="1">
      <c r="A13" s="660" t="s">
        <v>103</v>
      </c>
      <c r="B13" s="661"/>
      <c r="C13" s="661"/>
      <c r="D13" s="661"/>
      <c r="E13" s="661"/>
      <c r="F13" s="661"/>
      <c r="G13" s="661"/>
      <c r="H13" s="661"/>
      <c r="I13" s="662"/>
    </row>
    <row r="14" spans="1:10" ht="21" customHeight="1">
      <c r="A14" s="129" t="s">
        <v>85</v>
      </c>
      <c r="B14" s="127">
        <v>9850</v>
      </c>
      <c r="C14" s="127">
        <v>10016</v>
      </c>
      <c r="D14" s="127">
        <v>9218</v>
      </c>
      <c r="E14" s="127">
        <v>9044</v>
      </c>
      <c r="F14" s="127">
        <v>9131</v>
      </c>
      <c r="G14" s="125">
        <f t="shared" ref="G14:G15" si="3">E14/D14-1</f>
        <v>-1.8876111954870933E-2</v>
      </c>
      <c r="H14" s="125">
        <f t="shared" ref="H14:H15" si="4">E14/B14-1</f>
        <v>-8.1827411167512687E-2</v>
      </c>
      <c r="I14" s="125">
        <f t="shared" ref="I14:I15" si="5">F14/C14-1</f>
        <v>-8.8358626198083101E-2</v>
      </c>
    </row>
    <row r="15" spans="1:10" ht="21" customHeight="1">
      <c r="A15" s="129" t="s">
        <v>76</v>
      </c>
      <c r="B15" s="130">
        <v>3047368.54</v>
      </c>
      <c r="C15" s="130">
        <v>6084628.7200000007</v>
      </c>
      <c r="D15" s="130">
        <v>2890640.1</v>
      </c>
      <c r="E15" s="130">
        <v>3081538.15</v>
      </c>
      <c r="F15" s="130">
        <v>5972178.25</v>
      </c>
      <c r="G15" s="133">
        <f t="shared" si="3"/>
        <v>6.6040061507484094E-2</v>
      </c>
      <c r="H15" s="133">
        <f t="shared" si="4"/>
        <v>1.1212824950932898E-2</v>
      </c>
      <c r="I15" s="133">
        <f t="shared" si="5"/>
        <v>-1.8481073402289772E-2</v>
      </c>
    </row>
    <row r="16" spans="1:10" ht="21" customHeight="1">
      <c r="A16" s="660" t="s">
        <v>106</v>
      </c>
      <c r="B16" s="661"/>
      <c r="C16" s="661"/>
      <c r="D16" s="661"/>
      <c r="E16" s="661"/>
      <c r="F16" s="661"/>
      <c r="G16" s="661"/>
      <c r="H16" s="661"/>
      <c r="I16" s="662"/>
    </row>
    <row r="17" spans="1:9" ht="21" customHeight="1">
      <c r="A17" s="129" t="s">
        <v>85</v>
      </c>
      <c r="B17" s="127">
        <v>110903</v>
      </c>
      <c r="C17" s="127">
        <v>111109</v>
      </c>
      <c r="D17" s="127">
        <v>108461</v>
      </c>
      <c r="E17" s="127">
        <v>107433</v>
      </c>
      <c r="F17" s="127">
        <v>107947</v>
      </c>
      <c r="G17" s="125">
        <f t="shared" ref="G17:G18" si="6">E17/D17-1</f>
        <v>-9.4780612386018426E-3</v>
      </c>
      <c r="H17" s="125">
        <f t="shared" ref="H17:H18" si="7">E17/B17-1</f>
        <v>-3.1288603554457506E-2</v>
      </c>
      <c r="I17" s="125">
        <f t="shared" ref="I17:I18" si="8">F17/C17-1</f>
        <v>-2.8458540712273495E-2</v>
      </c>
    </row>
    <row r="18" spans="1:9" ht="21" customHeight="1">
      <c r="A18" s="140" t="s">
        <v>76</v>
      </c>
      <c r="B18" s="152">
        <v>18877533.890000001</v>
      </c>
      <c r="C18" s="142">
        <v>37131339.950000003</v>
      </c>
      <c r="D18" s="142">
        <v>18202836.52</v>
      </c>
      <c r="E18" s="142">
        <v>19846415.43</v>
      </c>
      <c r="F18" s="142">
        <v>38049251.950000003</v>
      </c>
      <c r="G18" s="133">
        <f t="shared" si="6"/>
        <v>9.0292461188351103E-2</v>
      </c>
      <c r="H18" s="133">
        <f t="shared" si="7"/>
        <v>5.1324582206855096E-2</v>
      </c>
      <c r="I18" s="133">
        <f t="shared" si="8"/>
        <v>2.472068073051048E-2</v>
      </c>
    </row>
    <row r="19" spans="1:9" s="58" customFormat="1" ht="30.75" customHeight="1">
      <c r="A19" s="50"/>
      <c r="B19" s="57"/>
      <c r="C19" s="57"/>
      <c r="D19" s="57"/>
      <c r="E19" s="57"/>
      <c r="F19" s="57"/>
    </row>
    <row r="20" spans="1:9" ht="25.5" customHeight="1">
      <c r="A20" s="665" t="s">
        <v>557</v>
      </c>
      <c r="B20" s="665"/>
      <c r="C20" s="665"/>
      <c r="D20" s="665"/>
      <c r="E20" s="665"/>
      <c r="F20" s="665"/>
      <c r="G20" s="666"/>
      <c r="H20" s="666"/>
      <c r="I20" s="666"/>
    </row>
    <row r="21" spans="1:9" ht="22.5" customHeight="1">
      <c r="A21" s="657" t="s">
        <v>13</v>
      </c>
      <c r="B21" s="664" t="s">
        <v>561</v>
      </c>
      <c r="C21" s="667" t="s">
        <v>558</v>
      </c>
      <c r="D21" s="668"/>
      <c r="E21" s="657" t="s">
        <v>562</v>
      </c>
      <c r="F21" s="657" t="s">
        <v>560</v>
      </c>
      <c r="G21" s="669"/>
      <c r="H21" s="656"/>
      <c r="I21" s="656"/>
    </row>
    <row r="22" spans="1:9" ht="40.5" customHeight="1">
      <c r="A22" s="663"/>
      <c r="B22" s="664"/>
      <c r="C22" s="582" t="s">
        <v>107</v>
      </c>
      <c r="D22" s="586" t="s">
        <v>559</v>
      </c>
      <c r="E22" s="658"/>
      <c r="F22" s="658"/>
      <c r="G22" s="669"/>
      <c r="H22" s="656"/>
      <c r="I22" s="656"/>
    </row>
    <row r="23" spans="1:9" ht="21" customHeight="1">
      <c r="A23" s="658"/>
      <c r="B23" s="640" t="s">
        <v>663</v>
      </c>
      <c r="C23" s="642"/>
      <c r="D23" s="642"/>
      <c r="E23" s="642"/>
      <c r="F23" s="641"/>
      <c r="G23" s="535"/>
      <c r="H23" s="536"/>
      <c r="I23" s="536"/>
    </row>
    <row r="24" spans="1:9" ht="18" customHeight="1">
      <c r="A24" s="169" t="s">
        <v>68</v>
      </c>
      <c r="B24" s="161">
        <f>SUM(B25:B40)</f>
        <v>141</v>
      </c>
      <c r="C24" s="161">
        <f>SUM(C25:C40)</f>
        <v>151</v>
      </c>
      <c r="D24" s="589">
        <f>SUM(D25:D40)</f>
        <v>0</v>
      </c>
      <c r="E24" s="161">
        <f>SUM(E25:E40)</f>
        <v>72</v>
      </c>
      <c r="F24" s="161">
        <f>SUM(F25:F40)</f>
        <v>71</v>
      </c>
      <c r="G24" s="600"/>
      <c r="H24" s="160"/>
      <c r="I24" s="160"/>
    </row>
    <row r="25" spans="1:9" ht="18" customHeight="1">
      <c r="A25" s="170" t="s">
        <v>42</v>
      </c>
      <c r="B25" s="167">
        <v>3</v>
      </c>
      <c r="C25" s="164">
        <v>5</v>
      </c>
      <c r="D25" s="587">
        <v>0</v>
      </c>
      <c r="E25" s="164">
        <v>1</v>
      </c>
      <c r="F25" s="164">
        <v>4</v>
      </c>
      <c r="G25" s="601"/>
      <c r="H25" s="602"/>
      <c r="I25" s="602"/>
    </row>
    <row r="26" spans="1:9" ht="18" customHeight="1">
      <c r="A26" s="170" t="s">
        <v>43</v>
      </c>
      <c r="B26" s="167">
        <v>11</v>
      </c>
      <c r="C26" s="164">
        <v>12</v>
      </c>
      <c r="D26" s="587">
        <v>0</v>
      </c>
      <c r="E26" s="164">
        <v>5</v>
      </c>
      <c r="F26" s="164">
        <v>6</v>
      </c>
      <c r="G26" s="603"/>
      <c r="H26" s="604"/>
      <c r="I26" s="604"/>
    </row>
    <row r="27" spans="1:9" ht="18" customHeight="1">
      <c r="A27" s="170" t="s">
        <v>44</v>
      </c>
      <c r="B27" s="167">
        <v>12</v>
      </c>
      <c r="C27" s="164">
        <v>15</v>
      </c>
      <c r="D27" s="587">
        <v>0</v>
      </c>
      <c r="E27" s="164">
        <v>9</v>
      </c>
      <c r="F27" s="164">
        <v>6</v>
      </c>
      <c r="G27" s="603"/>
      <c r="H27" s="604"/>
      <c r="I27" s="604"/>
    </row>
    <row r="28" spans="1:9" ht="18" customHeight="1">
      <c r="A28" s="170" t="s">
        <v>45</v>
      </c>
      <c r="B28" s="167">
        <v>2</v>
      </c>
      <c r="C28" s="164">
        <v>2</v>
      </c>
      <c r="D28" s="587">
        <v>0</v>
      </c>
      <c r="E28" s="587">
        <v>0</v>
      </c>
      <c r="F28" s="164">
        <v>2</v>
      </c>
      <c r="G28" s="603"/>
      <c r="H28" s="604"/>
      <c r="I28" s="604"/>
    </row>
    <row r="29" spans="1:9" ht="18" customHeight="1">
      <c r="A29" s="170" t="s">
        <v>46</v>
      </c>
      <c r="B29" s="167">
        <v>7</v>
      </c>
      <c r="C29" s="164">
        <v>8</v>
      </c>
      <c r="D29" s="587">
        <v>0</v>
      </c>
      <c r="E29" s="164">
        <v>3</v>
      </c>
      <c r="F29" s="164">
        <v>5</v>
      </c>
      <c r="G29" s="603"/>
      <c r="H29" s="604"/>
      <c r="I29" s="604"/>
    </row>
    <row r="30" spans="1:9" ht="18" customHeight="1">
      <c r="A30" s="170" t="s">
        <v>47</v>
      </c>
      <c r="B30" s="167">
        <v>23</v>
      </c>
      <c r="C30" s="164">
        <v>23</v>
      </c>
      <c r="D30" s="587">
        <v>0</v>
      </c>
      <c r="E30" s="164">
        <v>16</v>
      </c>
      <c r="F30" s="164">
        <v>5</v>
      </c>
      <c r="G30" s="603"/>
      <c r="H30" s="604"/>
      <c r="I30" s="604"/>
    </row>
    <row r="31" spans="1:9" ht="18" customHeight="1">
      <c r="A31" s="170" t="s">
        <v>48</v>
      </c>
      <c r="B31" s="167">
        <v>14</v>
      </c>
      <c r="C31" s="164">
        <v>12</v>
      </c>
      <c r="D31" s="587">
        <v>0</v>
      </c>
      <c r="E31" s="164">
        <v>4</v>
      </c>
      <c r="F31" s="164">
        <v>8</v>
      </c>
      <c r="G31" s="603"/>
      <c r="H31" s="604"/>
      <c r="I31" s="604"/>
    </row>
    <row r="32" spans="1:9" ht="18" customHeight="1">
      <c r="A32" s="170" t="s">
        <v>49</v>
      </c>
      <c r="B32" s="167">
        <v>1</v>
      </c>
      <c r="C32" s="164">
        <v>2</v>
      </c>
      <c r="D32" s="587">
        <v>0</v>
      </c>
      <c r="E32" s="164">
        <v>2</v>
      </c>
      <c r="F32" s="587">
        <v>0</v>
      </c>
      <c r="G32" s="603"/>
      <c r="H32" s="604"/>
      <c r="I32" s="604"/>
    </row>
    <row r="33" spans="1:9" ht="18" customHeight="1">
      <c r="A33" s="170" t="s">
        <v>50</v>
      </c>
      <c r="B33" s="167">
        <v>16</v>
      </c>
      <c r="C33" s="164">
        <v>20</v>
      </c>
      <c r="D33" s="587">
        <v>0</v>
      </c>
      <c r="E33" s="164">
        <v>14</v>
      </c>
      <c r="F33" s="164">
        <v>5</v>
      </c>
      <c r="G33" s="603"/>
      <c r="H33" s="604"/>
      <c r="I33" s="604"/>
    </row>
    <row r="34" spans="1:9" ht="18" customHeight="1">
      <c r="A34" s="170" t="s">
        <v>51</v>
      </c>
      <c r="B34" s="167">
        <v>3</v>
      </c>
      <c r="C34" s="164">
        <v>3</v>
      </c>
      <c r="D34" s="587">
        <v>0</v>
      </c>
      <c r="E34" s="164">
        <v>2</v>
      </c>
      <c r="F34" s="164">
        <v>1</v>
      </c>
      <c r="G34" s="603"/>
      <c r="H34" s="604"/>
      <c r="I34" s="604"/>
    </row>
    <row r="35" spans="1:9" ht="18" customHeight="1">
      <c r="A35" s="170" t="s">
        <v>52</v>
      </c>
      <c r="B35" s="167">
        <v>10</v>
      </c>
      <c r="C35" s="164">
        <v>11</v>
      </c>
      <c r="D35" s="587">
        <v>0</v>
      </c>
      <c r="E35" s="164">
        <v>5</v>
      </c>
      <c r="F35" s="164">
        <v>5</v>
      </c>
      <c r="G35" s="603"/>
      <c r="H35" s="604"/>
      <c r="I35" s="604"/>
    </row>
    <row r="36" spans="1:9" ht="18" customHeight="1">
      <c r="A36" s="170" t="s">
        <v>53</v>
      </c>
      <c r="B36" s="167">
        <v>5</v>
      </c>
      <c r="C36" s="164">
        <v>7</v>
      </c>
      <c r="D36" s="587">
        <v>0</v>
      </c>
      <c r="E36" s="164">
        <v>3</v>
      </c>
      <c r="F36" s="164">
        <v>3</v>
      </c>
      <c r="G36" s="603"/>
      <c r="H36" s="604"/>
      <c r="I36" s="604"/>
    </row>
    <row r="37" spans="1:9" ht="18" customHeight="1">
      <c r="A37" s="170" t="s">
        <v>54</v>
      </c>
      <c r="B37" s="167">
        <v>10</v>
      </c>
      <c r="C37" s="164">
        <v>8</v>
      </c>
      <c r="D37" s="587">
        <v>0</v>
      </c>
      <c r="E37" s="164">
        <v>4</v>
      </c>
      <c r="F37" s="164">
        <v>4</v>
      </c>
      <c r="G37" s="603"/>
      <c r="H37" s="604"/>
      <c r="I37" s="604"/>
    </row>
    <row r="38" spans="1:9" ht="18" customHeight="1">
      <c r="A38" s="170" t="s">
        <v>55</v>
      </c>
      <c r="B38" s="167">
        <v>8</v>
      </c>
      <c r="C38" s="164">
        <v>6</v>
      </c>
      <c r="D38" s="587">
        <v>0</v>
      </c>
      <c r="E38" s="587">
        <v>0</v>
      </c>
      <c r="F38" s="164">
        <v>4</v>
      </c>
      <c r="G38" s="603"/>
      <c r="H38" s="604"/>
      <c r="I38" s="604"/>
    </row>
    <row r="39" spans="1:9" ht="18" customHeight="1">
      <c r="A39" s="170" t="s">
        <v>56</v>
      </c>
      <c r="B39" s="167">
        <v>11</v>
      </c>
      <c r="C39" s="164">
        <v>11</v>
      </c>
      <c r="D39" s="587">
        <v>0</v>
      </c>
      <c r="E39" s="164">
        <v>3</v>
      </c>
      <c r="F39" s="164">
        <v>8</v>
      </c>
      <c r="G39" s="603"/>
      <c r="H39" s="604"/>
      <c r="I39" s="604"/>
    </row>
    <row r="40" spans="1:9" ht="18" customHeight="1">
      <c r="A40" s="171" t="s">
        <v>57</v>
      </c>
      <c r="B40" s="172">
        <v>5</v>
      </c>
      <c r="C40" s="173">
        <v>6</v>
      </c>
      <c r="D40" s="588">
        <v>0</v>
      </c>
      <c r="E40" s="173">
        <v>1</v>
      </c>
      <c r="F40" s="173">
        <v>5</v>
      </c>
      <c r="G40" s="601"/>
      <c r="H40" s="604"/>
      <c r="I40" s="604"/>
    </row>
    <row r="43" spans="1:9">
      <c r="B43" s="501"/>
    </row>
  </sheetData>
  <mergeCells count="25">
    <mergeCell ref="H21:H22"/>
    <mergeCell ref="F5:F6"/>
    <mergeCell ref="E21:E22"/>
    <mergeCell ref="F21:F22"/>
    <mergeCell ref="A7:I7"/>
    <mergeCell ref="A10:I10"/>
    <mergeCell ref="A13:I13"/>
    <mergeCell ref="A16:I16"/>
    <mergeCell ref="A21:A23"/>
    <mergeCell ref="B21:B22"/>
    <mergeCell ref="A20:I20"/>
    <mergeCell ref="C21:D21"/>
    <mergeCell ref="G21:G22"/>
    <mergeCell ref="I21:I22"/>
    <mergeCell ref="B23:F23"/>
    <mergeCell ref="D4:I4"/>
    <mergeCell ref="G5:I5"/>
    <mergeCell ref="A1:I1"/>
    <mergeCell ref="A3:I3"/>
    <mergeCell ref="A4:A6"/>
    <mergeCell ref="B4:C4"/>
    <mergeCell ref="B5:B6"/>
    <mergeCell ref="C5:C6"/>
    <mergeCell ref="D5:D6"/>
    <mergeCell ref="E5:E6"/>
  </mergeCells>
  <hyperlinks>
    <hyperlink ref="J3" location="'Spis treści'!A1" display="Powrót do spisu" xr:uid="{96EF0799-FA9E-4A39-BCF5-14B1D3B71FD6}"/>
  </hyperlinks>
  <printOptions horizontalCentered="1"/>
  <pageMargins left="0.51181102362204722" right="0.51181102362204722" top="0.6692913385826772" bottom="0.55118110236220474" header="0.31496062992125984" footer="0.31496062992125984"/>
  <pageSetup paperSize="9" scale="79" orientation="portrait" r:id="rId1"/>
  <headerFooter differentFirst="1" alignWithMargins="0">
    <oddFooter>&amp;C&amp;"Arial,Normalny"&amp;9&amp;P</oddFooter>
  </headerFooter>
  <ignoredErrors>
    <ignoredError sqref="B24:F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DC70-1D23-44C4-8DF6-B3FD92CA0CD4}">
  <dimension ref="A1:G35"/>
  <sheetViews>
    <sheetView showGridLines="0" view="pageBreakPreview" zoomScale="90" zoomScaleNormal="100" zoomScaleSheetLayoutView="90" workbookViewId="0"/>
  </sheetViews>
  <sheetFormatPr defaultColWidth="8" defaultRowHeight="15"/>
  <cols>
    <col min="1" max="1" width="30.125" style="49" customWidth="1"/>
    <col min="2" max="2" width="11.125" style="49" customWidth="1"/>
    <col min="3" max="3" width="11.875" style="49" customWidth="1"/>
    <col min="4" max="5" width="11.125" style="49" customWidth="1"/>
    <col min="6" max="6" width="12.5" style="49" customWidth="1"/>
    <col min="7" max="7" width="9.625" style="49" customWidth="1"/>
    <col min="8" max="16374" width="8" style="49"/>
    <col min="16375" max="16375" width="0.5" style="49" customWidth="1"/>
    <col min="16376" max="16377" width="0.875" style="49" customWidth="1"/>
    <col min="16378" max="16384" width="0.625" style="49" customWidth="1"/>
  </cols>
  <sheetData>
    <row r="1" spans="1:7" ht="30" customHeight="1">
      <c r="A1" s="637" t="str">
        <f>'Tab 1'!A1:I1</f>
        <v xml:space="preserve"> I. EMERYTURY I RENTY REALIZOWANE PRZEZ KRUS</v>
      </c>
      <c r="B1" s="637"/>
      <c r="C1" s="637"/>
      <c r="D1" s="637"/>
      <c r="E1" s="637"/>
      <c r="F1" s="637"/>
    </row>
    <row r="2" spans="1:7" s="51" customFormat="1" ht="12.75">
      <c r="A2" s="50"/>
      <c r="B2" s="50"/>
      <c r="C2" s="50"/>
      <c r="D2" s="50"/>
    </row>
    <row r="3" spans="1:7" ht="30" customHeight="1">
      <c r="A3" s="655" t="s">
        <v>563</v>
      </c>
      <c r="B3" s="655"/>
      <c r="C3" s="655"/>
      <c r="D3" s="655"/>
      <c r="E3" s="655"/>
      <c r="F3" s="655"/>
      <c r="G3" s="552" t="s">
        <v>539</v>
      </c>
    </row>
    <row r="4" spans="1:7" ht="21" customHeight="1">
      <c r="A4" s="670" t="s">
        <v>13</v>
      </c>
      <c r="B4" s="673" t="s">
        <v>565</v>
      </c>
      <c r="C4" s="673" t="s">
        <v>566</v>
      </c>
      <c r="D4" s="639" t="s">
        <v>567</v>
      </c>
      <c r="E4" s="679"/>
      <c r="F4" s="674" t="s">
        <v>568</v>
      </c>
    </row>
    <row r="5" spans="1:7" ht="48" customHeight="1">
      <c r="A5" s="671"/>
      <c r="B5" s="673"/>
      <c r="C5" s="673"/>
      <c r="D5" s="583" t="s">
        <v>107</v>
      </c>
      <c r="E5" s="157" t="s">
        <v>108</v>
      </c>
      <c r="F5" s="675"/>
    </row>
    <row r="6" spans="1:7" ht="21" customHeight="1">
      <c r="A6" s="672"/>
      <c r="B6" s="676" t="str">
        <f>'Tab 2 i 3'!B23:I23</f>
        <v>II KWARTAŁ 2023 R.</v>
      </c>
      <c r="C6" s="677"/>
      <c r="D6" s="677"/>
      <c r="E6" s="677"/>
      <c r="F6" s="678"/>
    </row>
    <row r="7" spans="1:7" ht="21" customHeight="1">
      <c r="A7" s="153" t="s">
        <v>68</v>
      </c>
      <c r="B7" s="518">
        <f>B8+B9+B13</f>
        <v>16677</v>
      </c>
      <c r="C7" s="518">
        <f>C8+C9+C13</f>
        <v>22006</v>
      </c>
      <c r="D7" s="518">
        <f>D8+D9+D13</f>
        <v>22117</v>
      </c>
      <c r="E7" s="518">
        <f>E8+E9+E13</f>
        <v>5</v>
      </c>
      <c r="F7" s="518">
        <f>F8+F9+F13</f>
        <v>16566</v>
      </c>
    </row>
    <row r="8" spans="1:7" ht="21" customHeight="1">
      <c r="A8" s="154" t="s">
        <v>109</v>
      </c>
      <c r="B8" s="155">
        <v>2668</v>
      </c>
      <c r="C8" s="155">
        <v>9001</v>
      </c>
      <c r="D8" s="155">
        <v>9409</v>
      </c>
      <c r="E8" s="127">
        <v>5</v>
      </c>
      <c r="F8" s="155">
        <v>2260</v>
      </c>
    </row>
    <row r="9" spans="1:7" ht="21" customHeight="1">
      <c r="A9" s="154" t="s">
        <v>110</v>
      </c>
      <c r="B9" s="127">
        <f>B10+B12</f>
        <v>14009</v>
      </c>
      <c r="C9" s="127">
        <f t="shared" ref="C9:F9" si="0">C10+C12</f>
        <v>13005</v>
      </c>
      <c r="D9" s="127">
        <f t="shared" si="0"/>
        <v>12708</v>
      </c>
      <c r="E9" s="557">
        <f t="shared" si="0"/>
        <v>0</v>
      </c>
      <c r="F9" s="127">
        <f t="shared" si="0"/>
        <v>14306</v>
      </c>
    </row>
    <row r="10" spans="1:7" ht="21" customHeight="1">
      <c r="A10" s="154" t="s">
        <v>503</v>
      </c>
      <c r="B10" s="127">
        <v>13697</v>
      </c>
      <c r="C10" s="127">
        <v>12059</v>
      </c>
      <c r="D10" s="127">
        <v>11729</v>
      </c>
      <c r="E10" s="557">
        <v>0</v>
      </c>
      <c r="F10" s="127">
        <v>14027</v>
      </c>
    </row>
    <row r="11" spans="1:7" ht="22.5" customHeight="1">
      <c r="A11" s="154" t="s">
        <v>529</v>
      </c>
      <c r="B11" s="155">
        <v>603</v>
      </c>
      <c r="C11" s="155">
        <v>527</v>
      </c>
      <c r="D11" s="155">
        <v>501</v>
      </c>
      <c r="E11" s="558">
        <v>0</v>
      </c>
      <c r="F11" s="155">
        <v>629</v>
      </c>
    </row>
    <row r="12" spans="1:7" ht="21" customHeight="1">
      <c r="A12" s="154" t="s">
        <v>113</v>
      </c>
      <c r="B12" s="127">
        <v>312</v>
      </c>
      <c r="C12" s="127">
        <v>946</v>
      </c>
      <c r="D12" s="127">
        <v>979</v>
      </c>
      <c r="E12" s="558">
        <v>0</v>
      </c>
      <c r="F12" s="127">
        <v>279</v>
      </c>
    </row>
    <row r="13" spans="1:7" ht="22.5">
      <c r="A13" s="156" t="s">
        <v>114</v>
      </c>
      <c r="B13" s="559">
        <v>0</v>
      </c>
      <c r="C13" s="559">
        <v>0</v>
      </c>
      <c r="D13" s="559">
        <v>0</v>
      </c>
      <c r="E13" s="559">
        <v>0</v>
      </c>
      <c r="F13" s="559">
        <v>0</v>
      </c>
    </row>
    <row r="14" spans="1:7" ht="21" customHeight="1"/>
    <row r="15" spans="1:7" ht="21.75" customHeight="1">
      <c r="A15" s="665" t="s">
        <v>564</v>
      </c>
      <c r="B15" s="665"/>
      <c r="C15" s="665"/>
      <c r="D15" s="665"/>
      <c r="E15" s="665"/>
      <c r="F15" s="665"/>
    </row>
    <row r="16" spans="1:7" ht="21" customHeight="1">
      <c r="A16" s="670" t="s">
        <v>13</v>
      </c>
      <c r="B16" s="673" t="s">
        <v>565</v>
      </c>
      <c r="C16" s="673" t="s">
        <v>566</v>
      </c>
      <c r="D16" s="639" t="s">
        <v>567</v>
      </c>
      <c r="E16" s="679"/>
      <c r="F16" s="674" t="s">
        <v>568</v>
      </c>
    </row>
    <row r="17" spans="1:6" ht="51.75" customHeight="1">
      <c r="A17" s="671"/>
      <c r="B17" s="673"/>
      <c r="C17" s="673"/>
      <c r="D17" s="583" t="s">
        <v>107</v>
      </c>
      <c r="E17" s="157" t="s">
        <v>108</v>
      </c>
      <c r="F17" s="675"/>
    </row>
    <row r="18" spans="1:6" ht="21" customHeight="1">
      <c r="A18" s="672"/>
      <c r="B18" s="676" t="str">
        <f>B6</f>
        <v>II KWARTAŁ 2023 R.</v>
      </c>
      <c r="C18" s="677"/>
      <c r="D18" s="677"/>
      <c r="E18" s="677"/>
      <c r="F18" s="678"/>
    </row>
    <row r="19" spans="1:6" ht="18.75" customHeight="1">
      <c r="A19" s="169" t="s">
        <v>68</v>
      </c>
      <c r="B19" s="161">
        <f>SUM(B20:B35)</f>
        <v>16677</v>
      </c>
      <c r="C19" s="161">
        <f>SUM(C20:C35)</f>
        <v>22006</v>
      </c>
      <c r="D19" s="161">
        <f>SUM(D20:D35)</f>
        <v>22117</v>
      </c>
      <c r="E19" s="161">
        <f>SUM(E20:E35)</f>
        <v>5</v>
      </c>
      <c r="F19" s="161">
        <f>SUM(F20:F35)</f>
        <v>16566</v>
      </c>
    </row>
    <row r="20" spans="1:6" ht="18.75" customHeight="1">
      <c r="A20" s="170" t="s">
        <v>42</v>
      </c>
      <c r="B20" s="167">
        <v>340</v>
      </c>
      <c r="C20" s="164">
        <v>703</v>
      </c>
      <c r="D20" s="167">
        <v>702</v>
      </c>
      <c r="E20" s="587">
        <v>0</v>
      </c>
      <c r="F20" s="167">
        <v>341</v>
      </c>
    </row>
    <row r="21" spans="1:6" ht="18.75" customHeight="1">
      <c r="A21" s="170" t="s">
        <v>43</v>
      </c>
      <c r="B21" s="167">
        <v>1185</v>
      </c>
      <c r="C21" s="164">
        <v>1301</v>
      </c>
      <c r="D21" s="167">
        <v>1445</v>
      </c>
      <c r="E21" s="167">
        <v>3</v>
      </c>
      <c r="F21" s="167">
        <v>1041</v>
      </c>
    </row>
    <row r="22" spans="1:6" ht="18.75" customHeight="1">
      <c r="A22" s="170" t="s">
        <v>44</v>
      </c>
      <c r="B22" s="167">
        <v>1828</v>
      </c>
      <c r="C22" s="164">
        <v>2713</v>
      </c>
      <c r="D22" s="167">
        <v>2649</v>
      </c>
      <c r="E22" s="587">
        <v>0</v>
      </c>
      <c r="F22" s="167">
        <v>1892</v>
      </c>
    </row>
    <row r="23" spans="1:6" ht="18.75" customHeight="1">
      <c r="A23" s="170" t="s">
        <v>45</v>
      </c>
      <c r="B23" s="167">
        <v>124</v>
      </c>
      <c r="C23" s="164">
        <v>249</v>
      </c>
      <c r="D23" s="167">
        <v>219</v>
      </c>
      <c r="E23" s="587">
        <v>0</v>
      </c>
      <c r="F23" s="167">
        <v>154</v>
      </c>
    </row>
    <row r="24" spans="1:6" ht="18.75" customHeight="1">
      <c r="A24" s="170" t="s">
        <v>46</v>
      </c>
      <c r="B24" s="167">
        <v>1098</v>
      </c>
      <c r="C24" s="164">
        <v>1637</v>
      </c>
      <c r="D24" s="167">
        <v>1584</v>
      </c>
      <c r="E24" s="587">
        <v>0</v>
      </c>
      <c r="F24" s="167">
        <v>1151</v>
      </c>
    </row>
    <row r="25" spans="1:6" ht="18.75" customHeight="1">
      <c r="A25" s="170" t="s">
        <v>47</v>
      </c>
      <c r="B25" s="167">
        <v>2290</v>
      </c>
      <c r="C25" s="164">
        <v>2477</v>
      </c>
      <c r="D25" s="167">
        <v>2486</v>
      </c>
      <c r="E25" s="587">
        <v>0</v>
      </c>
      <c r="F25" s="167">
        <v>2281</v>
      </c>
    </row>
    <row r="26" spans="1:6" ht="18.75" customHeight="1">
      <c r="A26" s="170" t="s">
        <v>48</v>
      </c>
      <c r="B26" s="167">
        <v>2246</v>
      </c>
      <c r="C26" s="164">
        <v>3329</v>
      </c>
      <c r="D26" s="167">
        <v>3402</v>
      </c>
      <c r="E26" s="587">
        <v>0</v>
      </c>
      <c r="F26" s="167">
        <v>2173</v>
      </c>
    </row>
    <row r="27" spans="1:6" ht="18.75" customHeight="1">
      <c r="A27" s="170" t="s">
        <v>49</v>
      </c>
      <c r="B27" s="167">
        <v>204</v>
      </c>
      <c r="C27" s="164">
        <v>351</v>
      </c>
      <c r="D27" s="167">
        <v>373</v>
      </c>
      <c r="E27" s="587">
        <v>0</v>
      </c>
      <c r="F27" s="167">
        <v>182</v>
      </c>
    </row>
    <row r="28" spans="1:6" ht="18.75" customHeight="1">
      <c r="A28" s="170" t="s">
        <v>50</v>
      </c>
      <c r="B28" s="167">
        <v>1289</v>
      </c>
      <c r="C28" s="164">
        <v>1380</v>
      </c>
      <c r="D28" s="167">
        <v>1447</v>
      </c>
      <c r="E28" s="587">
        <v>0</v>
      </c>
      <c r="F28" s="167">
        <v>1222</v>
      </c>
    </row>
    <row r="29" spans="1:6" ht="18.75" customHeight="1">
      <c r="A29" s="170" t="s">
        <v>51</v>
      </c>
      <c r="B29" s="167">
        <v>1051</v>
      </c>
      <c r="C29" s="164">
        <v>1464</v>
      </c>
      <c r="D29" s="167">
        <v>1536</v>
      </c>
      <c r="E29" s="587">
        <v>0</v>
      </c>
      <c r="F29" s="167">
        <v>979</v>
      </c>
    </row>
    <row r="30" spans="1:6" ht="18.75" customHeight="1">
      <c r="A30" s="170" t="s">
        <v>52</v>
      </c>
      <c r="B30" s="167">
        <v>667</v>
      </c>
      <c r="C30" s="164">
        <v>830</v>
      </c>
      <c r="D30" s="167">
        <v>735</v>
      </c>
      <c r="E30" s="587">
        <v>0</v>
      </c>
      <c r="F30" s="167">
        <v>762</v>
      </c>
    </row>
    <row r="31" spans="1:6" ht="18.75" customHeight="1">
      <c r="A31" s="170" t="s">
        <v>53</v>
      </c>
      <c r="B31" s="167">
        <v>307</v>
      </c>
      <c r="C31" s="164">
        <v>669</v>
      </c>
      <c r="D31" s="167">
        <v>606</v>
      </c>
      <c r="E31" s="587">
        <v>0</v>
      </c>
      <c r="F31" s="167">
        <v>370</v>
      </c>
    </row>
    <row r="32" spans="1:6" ht="18.75" customHeight="1">
      <c r="A32" s="170" t="s">
        <v>54</v>
      </c>
      <c r="B32" s="167">
        <v>1188</v>
      </c>
      <c r="C32" s="164">
        <v>1453</v>
      </c>
      <c r="D32" s="167">
        <v>1286</v>
      </c>
      <c r="E32" s="587">
        <v>0</v>
      </c>
      <c r="F32" s="167">
        <v>1355</v>
      </c>
    </row>
    <row r="33" spans="1:6" ht="18.75" customHeight="1">
      <c r="A33" s="170" t="s">
        <v>55</v>
      </c>
      <c r="B33" s="167">
        <v>593</v>
      </c>
      <c r="C33" s="164">
        <v>789</v>
      </c>
      <c r="D33" s="167">
        <v>858</v>
      </c>
      <c r="E33" s="587">
        <v>0</v>
      </c>
      <c r="F33" s="167">
        <v>524</v>
      </c>
    </row>
    <row r="34" spans="1:6" ht="18.75" customHeight="1">
      <c r="A34" s="170" t="s">
        <v>56</v>
      </c>
      <c r="B34" s="167">
        <v>1964</v>
      </c>
      <c r="C34" s="164">
        <v>2164</v>
      </c>
      <c r="D34" s="167">
        <v>2332</v>
      </c>
      <c r="E34" s="587">
        <v>0</v>
      </c>
      <c r="F34" s="167">
        <v>1796</v>
      </c>
    </row>
    <row r="35" spans="1:6" ht="18.75" customHeight="1">
      <c r="A35" s="171" t="s">
        <v>57</v>
      </c>
      <c r="B35" s="172">
        <v>303</v>
      </c>
      <c r="C35" s="173">
        <v>497</v>
      </c>
      <c r="D35" s="172">
        <v>457</v>
      </c>
      <c r="E35" s="172">
        <v>2</v>
      </c>
      <c r="F35" s="172">
        <v>343</v>
      </c>
    </row>
  </sheetData>
  <mergeCells count="15">
    <mergeCell ref="A1:F1"/>
    <mergeCell ref="A3:F3"/>
    <mergeCell ref="B6:F6"/>
    <mergeCell ref="A15:F15"/>
    <mergeCell ref="A4:A6"/>
    <mergeCell ref="B4:B5"/>
    <mergeCell ref="C4:C5"/>
    <mergeCell ref="D4:E4"/>
    <mergeCell ref="F4:F5"/>
    <mergeCell ref="A16:A18"/>
    <mergeCell ref="B16:B17"/>
    <mergeCell ref="F16:F17"/>
    <mergeCell ref="B18:F18"/>
    <mergeCell ref="C16:C17"/>
    <mergeCell ref="D16:E16"/>
  </mergeCells>
  <hyperlinks>
    <hyperlink ref="G3" location="'Spis treści'!A1" display="Powrót do spisu" xr:uid="{07EA8E83-41E2-4A83-92FE-C54D1A90A9B7}"/>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B19:F19 E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dimension ref="A1:K39"/>
  <sheetViews>
    <sheetView showGridLines="0" view="pageBreakPreview" topLeftCell="A7" zoomScale="90" zoomScaleNormal="100" zoomScaleSheetLayoutView="90" workbookViewId="0"/>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66" customWidth="1"/>
    <col min="7" max="7" width="10.875" style="1" customWidth="1"/>
    <col min="8" max="8" width="10" style="1" customWidth="1"/>
    <col min="9" max="16383" width="8" style="1"/>
    <col min="16384" max="16384" width="2.5" style="1" customWidth="1"/>
  </cols>
  <sheetData>
    <row r="1" spans="1:11" ht="30" customHeight="1">
      <c r="A1" s="682" t="str">
        <f>'Tab 2 i 3'!A1:D1</f>
        <v xml:space="preserve"> I. EMERYTURY I RENTY REALIZOWANE PRZEZ KRUS</v>
      </c>
      <c r="B1" s="682"/>
      <c r="C1" s="682"/>
      <c r="D1" s="682"/>
      <c r="E1" s="682"/>
      <c r="F1" s="682"/>
      <c r="G1" s="682"/>
    </row>
    <row r="2" spans="1:11" ht="42.75" customHeight="1">
      <c r="A2" s="680" t="s">
        <v>656</v>
      </c>
      <c r="B2" s="680"/>
      <c r="C2" s="680"/>
      <c r="D2" s="680"/>
      <c r="E2" s="680"/>
      <c r="F2" s="680"/>
      <c r="G2" s="680"/>
      <c r="H2" s="552" t="s">
        <v>539</v>
      </c>
    </row>
    <row r="3" spans="1:11" ht="21" customHeight="1">
      <c r="A3" s="657" t="s">
        <v>13</v>
      </c>
      <c r="B3" s="664" t="s">
        <v>115</v>
      </c>
      <c r="C3" s="667" t="s">
        <v>116</v>
      </c>
      <c r="D3" s="681"/>
      <c r="E3" s="681"/>
      <c r="F3" s="681"/>
      <c r="G3" s="683" t="s">
        <v>117</v>
      </c>
      <c r="H3" s="28"/>
    </row>
    <row r="4" spans="1:11" ht="73.5" customHeight="1">
      <c r="A4" s="663"/>
      <c r="B4" s="664"/>
      <c r="C4" s="478" t="s">
        <v>118</v>
      </c>
      <c r="D4" s="478" t="s">
        <v>119</v>
      </c>
      <c r="E4" s="175" t="s">
        <v>120</v>
      </c>
      <c r="F4" s="479" t="s">
        <v>121</v>
      </c>
      <c r="G4" s="684"/>
      <c r="H4" s="28"/>
    </row>
    <row r="5" spans="1:11" ht="21" customHeight="1">
      <c r="A5" s="658"/>
      <c r="B5" s="640" t="str">
        <f>'Tab 4 i 5'!B6:F6</f>
        <v>II KWARTAŁ 2023 R.</v>
      </c>
      <c r="C5" s="642"/>
      <c r="D5" s="642"/>
      <c r="E5" s="642"/>
      <c r="F5" s="642"/>
      <c r="G5" s="641"/>
      <c r="H5" s="28"/>
    </row>
    <row r="6" spans="1:11" ht="21" customHeight="1">
      <c r="A6" s="153" t="s">
        <v>68</v>
      </c>
      <c r="B6" s="159">
        <f>C6+G6</f>
        <v>22117</v>
      </c>
      <c r="C6" s="159">
        <f>D6+E6</f>
        <v>21819</v>
      </c>
      <c r="D6" s="159">
        <f>D7+D8+D12</f>
        <v>19938</v>
      </c>
      <c r="E6" s="160">
        <f>E7+E8</f>
        <v>1881</v>
      </c>
      <c r="F6" s="485">
        <f>E6/C6</f>
        <v>8.6209267152481783E-2</v>
      </c>
      <c r="G6" s="161">
        <f>G7+G8</f>
        <v>298</v>
      </c>
      <c r="H6" s="59"/>
    </row>
    <row r="7" spans="1:11" ht="21" customHeight="1">
      <c r="A7" s="154" t="s">
        <v>109</v>
      </c>
      <c r="B7" s="162">
        <f t="shared" ref="B7:B12" si="0">C7+G7</f>
        <v>9409</v>
      </c>
      <c r="C7" s="162">
        <v>9310</v>
      </c>
      <c r="D7" s="162">
        <v>8821</v>
      </c>
      <c r="E7" s="162">
        <v>489</v>
      </c>
      <c r="F7" s="486">
        <f t="shared" ref="F7:F11" si="1">E7/C7</f>
        <v>5.2524167561761544E-2</v>
      </c>
      <c r="G7" s="162">
        <v>99</v>
      </c>
      <c r="H7" s="28"/>
      <c r="K7" s="60"/>
    </row>
    <row r="8" spans="1:11" ht="21" customHeight="1">
      <c r="A8" s="154" t="s">
        <v>110</v>
      </c>
      <c r="B8" s="162">
        <f t="shared" si="0"/>
        <v>12708</v>
      </c>
      <c r="C8" s="162">
        <v>12509</v>
      </c>
      <c r="D8" s="162">
        <v>11117</v>
      </c>
      <c r="E8" s="162">
        <v>1392</v>
      </c>
      <c r="F8" s="486">
        <f t="shared" si="1"/>
        <v>0.11127987848748901</v>
      </c>
      <c r="G8" s="164">
        <v>199</v>
      </c>
      <c r="H8" s="28"/>
      <c r="K8" s="60"/>
    </row>
    <row r="9" spans="1:11" ht="21" customHeight="1">
      <c r="A9" s="154" t="s">
        <v>111</v>
      </c>
      <c r="B9" s="162">
        <f t="shared" si="0"/>
        <v>11729</v>
      </c>
      <c r="C9" s="162">
        <v>11554</v>
      </c>
      <c r="D9" s="165">
        <v>10221</v>
      </c>
      <c r="E9" s="166">
        <v>1333</v>
      </c>
      <c r="F9" s="486">
        <f t="shared" si="1"/>
        <v>0.11537129998268998</v>
      </c>
      <c r="G9" s="167">
        <v>175</v>
      </c>
      <c r="H9" s="28"/>
      <c r="K9" s="60"/>
    </row>
    <row r="10" spans="1:11" ht="24" customHeight="1">
      <c r="A10" s="154" t="s">
        <v>112</v>
      </c>
      <c r="B10" s="162">
        <f t="shared" si="0"/>
        <v>501</v>
      </c>
      <c r="C10" s="162">
        <v>489</v>
      </c>
      <c r="D10" s="165">
        <v>378</v>
      </c>
      <c r="E10" s="165">
        <v>111</v>
      </c>
      <c r="F10" s="486">
        <f t="shared" si="1"/>
        <v>0.22699386503067484</v>
      </c>
      <c r="G10" s="164">
        <v>12</v>
      </c>
      <c r="H10" s="28"/>
      <c r="K10" s="60"/>
    </row>
    <row r="11" spans="1:11" ht="21" customHeight="1">
      <c r="A11" s="154" t="s">
        <v>113</v>
      </c>
      <c r="B11" s="162">
        <f t="shared" si="0"/>
        <v>979</v>
      </c>
      <c r="C11" s="162">
        <v>955</v>
      </c>
      <c r="D11" s="162">
        <v>896</v>
      </c>
      <c r="E11" s="163">
        <v>59</v>
      </c>
      <c r="F11" s="486">
        <f t="shared" si="1"/>
        <v>6.1780104712041886E-2</v>
      </c>
      <c r="G11" s="164">
        <v>24</v>
      </c>
      <c r="H11" s="28"/>
      <c r="K11" s="60"/>
    </row>
    <row r="12" spans="1:11" ht="22.5" customHeight="1">
      <c r="A12" s="156" t="s">
        <v>114</v>
      </c>
      <c r="B12" s="168">
        <f t="shared" si="0"/>
        <v>0</v>
      </c>
      <c r="C12" s="168">
        <v>0</v>
      </c>
      <c r="D12" s="168">
        <v>0</v>
      </c>
      <c r="E12" s="168">
        <v>0</v>
      </c>
      <c r="F12" s="502" t="s">
        <v>496</v>
      </c>
      <c r="G12" s="168">
        <v>0</v>
      </c>
      <c r="H12" s="28"/>
      <c r="K12" s="60"/>
    </row>
    <row r="13" spans="1:11" ht="26.25" customHeight="1">
      <c r="A13" s="182"/>
      <c r="B13" s="183"/>
      <c r="C13" s="183"/>
      <c r="D13" s="183"/>
      <c r="E13" s="184"/>
      <c r="F13" s="184"/>
      <c r="G13" s="184"/>
      <c r="H13" s="28"/>
      <c r="K13" s="60"/>
    </row>
    <row r="14" spans="1:11" ht="30" customHeight="1">
      <c r="A14" s="680" t="s">
        <v>569</v>
      </c>
      <c r="B14" s="680"/>
      <c r="C14" s="680"/>
      <c r="D14" s="680"/>
      <c r="E14" s="680"/>
      <c r="F14" s="680"/>
      <c r="G14" s="680"/>
      <c r="H14" s="8"/>
    </row>
    <row r="15" spans="1:11" s="61" customFormat="1" ht="18" customHeight="1">
      <c r="A15" s="657" t="s">
        <v>13</v>
      </c>
      <c r="B15" s="664" t="s">
        <v>115</v>
      </c>
      <c r="C15" s="667" t="s">
        <v>116</v>
      </c>
      <c r="D15" s="681"/>
      <c r="E15" s="681"/>
      <c r="F15" s="681"/>
      <c r="G15" s="657" t="s">
        <v>117</v>
      </c>
    </row>
    <row r="16" spans="1:11" ht="73.5" customHeight="1">
      <c r="A16" s="663"/>
      <c r="B16" s="664"/>
      <c r="C16" s="477" t="s">
        <v>118</v>
      </c>
      <c r="D16" s="477" t="s">
        <v>119</v>
      </c>
      <c r="E16" s="477" t="s">
        <v>120</v>
      </c>
      <c r="F16" s="479" t="s">
        <v>121</v>
      </c>
      <c r="G16" s="658"/>
    </row>
    <row r="17" spans="1:8" ht="21" customHeight="1">
      <c r="A17" s="658"/>
      <c r="B17" s="640" t="str">
        <f>B5</f>
        <v>II KWARTAŁ 2023 R.</v>
      </c>
      <c r="C17" s="642"/>
      <c r="D17" s="642"/>
      <c r="E17" s="642"/>
      <c r="F17" s="642"/>
      <c r="G17" s="641"/>
    </row>
    <row r="18" spans="1:8" ht="21" customHeight="1">
      <c r="A18" s="169" t="s">
        <v>68</v>
      </c>
      <c r="B18" s="161">
        <f>SUM(B19:B34)</f>
        <v>22117</v>
      </c>
      <c r="C18" s="161">
        <f>SUM(C19:C34)</f>
        <v>21819</v>
      </c>
      <c r="D18" s="161">
        <f>SUM(D19:D34)</f>
        <v>19938</v>
      </c>
      <c r="E18" s="161">
        <f>SUM(E19:E34)</f>
        <v>1881</v>
      </c>
      <c r="F18" s="487">
        <f>E18/C18</f>
        <v>8.6209267152481783E-2</v>
      </c>
      <c r="G18" s="161">
        <f>SUM(G19:G34)</f>
        <v>298</v>
      </c>
      <c r="H18" s="62"/>
    </row>
    <row r="19" spans="1:8" ht="21" customHeight="1">
      <c r="A19" s="170" t="s">
        <v>42</v>
      </c>
      <c r="B19" s="167">
        <f>C19+G19</f>
        <v>702</v>
      </c>
      <c r="C19" s="164">
        <f>SUM(D19:E19)</f>
        <v>700</v>
      </c>
      <c r="D19" s="167">
        <v>637</v>
      </c>
      <c r="E19" s="167">
        <v>63</v>
      </c>
      <c r="F19" s="488">
        <f t="shared" ref="F19:F34" si="2">E19/C19</f>
        <v>0.09</v>
      </c>
      <c r="G19" s="167">
        <v>2</v>
      </c>
      <c r="H19" s="62"/>
    </row>
    <row r="20" spans="1:8" ht="21" customHeight="1">
      <c r="A20" s="170" t="s">
        <v>43</v>
      </c>
      <c r="B20" s="167">
        <f t="shared" ref="B20:B34" si="3">C20+G20</f>
        <v>1445</v>
      </c>
      <c r="C20" s="164">
        <f t="shared" ref="C20:C34" si="4">SUM(D20:E20)</f>
        <v>1428</v>
      </c>
      <c r="D20" s="167">
        <v>1328</v>
      </c>
      <c r="E20" s="167">
        <v>100</v>
      </c>
      <c r="F20" s="488">
        <f t="shared" si="2"/>
        <v>7.0028011204481794E-2</v>
      </c>
      <c r="G20" s="167">
        <v>17</v>
      </c>
      <c r="H20" s="62"/>
    </row>
    <row r="21" spans="1:8" ht="21" customHeight="1">
      <c r="A21" s="170" t="s">
        <v>44</v>
      </c>
      <c r="B21" s="167">
        <f t="shared" si="3"/>
        <v>2649</v>
      </c>
      <c r="C21" s="164">
        <f t="shared" si="4"/>
        <v>2611</v>
      </c>
      <c r="D21" s="167">
        <v>2312</v>
      </c>
      <c r="E21" s="167">
        <v>299</v>
      </c>
      <c r="F21" s="488">
        <f t="shared" si="2"/>
        <v>0.11451551129835312</v>
      </c>
      <c r="G21" s="167">
        <v>38</v>
      </c>
      <c r="H21" s="62"/>
    </row>
    <row r="22" spans="1:8" ht="21" customHeight="1">
      <c r="A22" s="170" t="s">
        <v>45</v>
      </c>
      <c r="B22" s="167">
        <f t="shared" si="3"/>
        <v>219</v>
      </c>
      <c r="C22" s="164">
        <f t="shared" si="4"/>
        <v>216</v>
      </c>
      <c r="D22" s="167">
        <v>209</v>
      </c>
      <c r="E22" s="167">
        <v>7</v>
      </c>
      <c r="F22" s="488">
        <f t="shared" si="2"/>
        <v>3.2407407407407406E-2</v>
      </c>
      <c r="G22" s="167">
        <v>3</v>
      </c>
      <c r="H22" s="63"/>
    </row>
    <row r="23" spans="1:8" ht="21" customHeight="1">
      <c r="A23" s="170" t="s">
        <v>46</v>
      </c>
      <c r="B23" s="167">
        <f t="shared" si="3"/>
        <v>1584</v>
      </c>
      <c r="C23" s="164">
        <f t="shared" si="4"/>
        <v>1567</v>
      </c>
      <c r="D23" s="167">
        <v>1442</v>
      </c>
      <c r="E23" s="167">
        <v>125</v>
      </c>
      <c r="F23" s="488">
        <f t="shared" si="2"/>
        <v>7.9770261646458201E-2</v>
      </c>
      <c r="G23" s="167">
        <v>17</v>
      </c>
      <c r="H23" s="63"/>
    </row>
    <row r="24" spans="1:8" ht="21" customHeight="1">
      <c r="A24" s="170" t="s">
        <v>47</v>
      </c>
      <c r="B24" s="167">
        <f t="shared" si="3"/>
        <v>2486</v>
      </c>
      <c r="C24" s="164">
        <f t="shared" si="4"/>
        <v>2460</v>
      </c>
      <c r="D24" s="167">
        <v>2299</v>
      </c>
      <c r="E24" s="167">
        <v>161</v>
      </c>
      <c r="F24" s="488">
        <f t="shared" si="2"/>
        <v>6.5447154471544713E-2</v>
      </c>
      <c r="G24" s="167">
        <v>26</v>
      </c>
      <c r="H24" s="62"/>
    </row>
    <row r="25" spans="1:8" ht="21" customHeight="1">
      <c r="A25" s="170" t="s">
        <v>48</v>
      </c>
      <c r="B25" s="167">
        <f t="shared" si="3"/>
        <v>3402</v>
      </c>
      <c r="C25" s="164">
        <f t="shared" si="4"/>
        <v>3368</v>
      </c>
      <c r="D25" s="167">
        <v>3069</v>
      </c>
      <c r="E25" s="167">
        <v>299</v>
      </c>
      <c r="F25" s="488">
        <f t="shared" si="2"/>
        <v>8.8776722090261287E-2</v>
      </c>
      <c r="G25" s="167">
        <v>34</v>
      </c>
      <c r="H25" s="62"/>
    </row>
    <row r="26" spans="1:8" ht="21" customHeight="1">
      <c r="A26" s="170" t="s">
        <v>49</v>
      </c>
      <c r="B26" s="167">
        <f t="shared" si="3"/>
        <v>373</v>
      </c>
      <c r="C26" s="164">
        <f t="shared" si="4"/>
        <v>371</v>
      </c>
      <c r="D26" s="167">
        <v>334</v>
      </c>
      <c r="E26" s="167">
        <v>37</v>
      </c>
      <c r="F26" s="488">
        <f t="shared" si="2"/>
        <v>9.9730458221024262E-2</v>
      </c>
      <c r="G26" s="167">
        <v>2</v>
      </c>
      <c r="H26" s="62"/>
    </row>
    <row r="27" spans="1:8" ht="21" customHeight="1">
      <c r="A27" s="170" t="s">
        <v>50</v>
      </c>
      <c r="B27" s="167">
        <f t="shared" si="3"/>
        <v>1447</v>
      </c>
      <c r="C27" s="164">
        <f t="shared" si="4"/>
        <v>1411</v>
      </c>
      <c r="D27" s="167">
        <v>1307</v>
      </c>
      <c r="E27" s="167">
        <v>104</v>
      </c>
      <c r="F27" s="488">
        <f t="shared" si="2"/>
        <v>7.3706591070163002E-2</v>
      </c>
      <c r="G27" s="167">
        <v>36</v>
      </c>
      <c r="H27" s="62"/>
    </row>
    <row r="28" spans="1:8" ht="21" customHeight="1">
      <c r="A28" s="170" t="s">
        <v>51</v>
      </c>
      <c r="B28" s="167">
        <f t="shared" si="3"/>
        <v>1536</v>
      </c>
      <c r="C28" s="164">
        <f t="shared" si="4"/>
        <v>1500</v>
      </c>
      <c r="D28" s="167">
        <v>1339</v>
      </c>
      <c r="E28" s="167">
        <v>161</v>
      </c>
      <c r="F28" s="488">
        <f t="shared" si="2"/>
        <v>0.10733333333333334</v>
      </c>
      <c r="G28" s="167">
        <v>36</v>
      </c>
      <c r="H28" s="62"/>
    </row>
    <row r="29" spans="1:8" ht="21" customHeight="1">
      <c r="A29" s="170" t="s">
        <v>52</v>
      </c>
      <c r="B29" s="167">
        <f t="shared" si="3"/>
        <v>735</v>
      </c>
      <c r="C29" s="164">
        <f t="shared" si="4"/>
        <v>727</v>
      </c>
      <c r="D29" s="167">
        <v>655</v>
      </c>
      <c r="E29" s="167">
        <v>72</v>
      </c>
      <c r="F29" s="488">
        <f t="shared" si="2"/>
        <v>9.9037138927097659E-2</v>
      </c>
      <c r="G29" s="167">
        <v>8</v>
      </c>
      <c r="H29" s="62"/>
    </row>
    <row r="30" spans="1:8" ht="21" customHeight="1">
      <c r="A30" s="170" t="s">
        <v>53</v>
      </c>
      <c r="B30" s="167">
        <f t="shared" si="3"/>
        <v>606</v>
      </c>
      <c r="C30" s="164">
        <f t="shared" si="4"/>
        <v>604</v>
      </c>
      <c r="D30" s="167">
        <v>564</v>
      </c>
      <c r="E30" s="167">
        <v>40</v>
      </c>
      <c r="F30" s="488">
        <f t="shared" si="2"/>
        <v>6.6225165562913912E-2</v>
      </c>
      <c r="G30" s="167">
        <v>2</v>
      </c>
      <c r="H30" s="62"/>
    </row>
    <row r="31" spans="1:8" ht="21" customHeight="1">
      <c r="A31" s="170" t="s">
        <v>54</v>
      </c>
      <c r="B31" s="167">
        <f t="shared" si="3"/>
        <v>1286</v>
      </c>
      <c r="C31" s="164">
        <f t="shared" si="4"/>
        <v>1247</v>
      </c>
      <c r="D31" s="167">
        <v>1110</v>
      </c>
      <c r="E31" s="167">
        <v>137</v>
      </c>
      <c r="F31" s="488">
        <f t="shared" si="2"/>
        <v>0.10986367281475541</v>
      </c>
      <c r="G31" s="167">
        <v>39</v>
      </c>
      <c r="H31" s="62"/>
    </row>
    <row r="32" spans="1:8" ht="21" customHeight="1">
      <c r="A32" s="170" t="s">
        <v>55</v>
      </c>
      <c r="B32" s="167">
        <f t="shared" si="3"/>
        <v>858</v>
      </c>
      <c r="C32" s="164">
        <f t="shared" si="4"/>
        <v>840</v>
      </c>
      <c r="D32" s="167">
        <v>749</v>
      </c>
      <c r="E32" s="167">
        <v>91</v>
      </c>
      <c r="F32" s="488">
        <f t="shared" si="2"/>
        <v>0.10833333333333334</v>
      </c>
      <c r="G32" s="167">
        <v>18</v>
      </c>
      <c r="H32" s="62"/>
    </row>
    <row r="33" spans="1:8" ht="21" customHeight="1">
      <c r="A33" s="170" t="s">
        <v>56</v>
      </c>
      <c r="B33" s="167">
        <f t="shared" si="3"/>
        <v>2332</v>
      </c>
      <c r="C33" s="164">
        <f t="shared" si="4"/>
        <v>2317</v>
      </c>
      <c r="D33" s="167">
        <v>2175</v>
      </c>
      <c r="E33" s="167">
        <v>142</v>
      </c>
      <c r="F33" s="488">
        <f t="shared" si="2"/>
        <v>6.1286145878290892E-2</v>
      </c>
      <c r="G33" s="167">
        <v>15</v>
      </c>
      <c r="H33" s="62"/>
    </row>
    <row r="34" spans="1:8" ht="21" customHeight="1">
      <c r="A34" s="171" t="s">
        <v>57</v>
      </c>
      <c r="B34" s="172">
        <f t="shared" si="3"/>
        <v>457</v>
      </c>
      <c r="C34" s="173">
        <f t="shared" si="4"/>
        <v>452</v>
      </c>
      <c r="D34" s="172">
        <v>409</v>
      </c>
      <c r="E34" s="174">
        <v>43</v>
      </c>
      <c r="F34" s="489">
        <f t="shared" si="2"/>
        <v>9.5132743362831854E-2</v>
      </c>
      <c r="G34" s="172">
        <v>5</v>
      </c>
      <c r="H34" s="62"/>
    </row>
    <row r="35" spans="1:8" ht="15">
      <c r="A35" s="3"/>
      <c r="B35" s="64"/>
      <c r="C35" s="64"/>
      <c r="D35" s="64"/>
      <c r="E35" s="64"/>
      <c r="F35" s="65"/>
      <c r="G35" s="64"/>
      <c r="H35" s="62"/>
    </row>
    <row r="36" spans="1:8">
      <c r="B36" s="12"/>
      <c r="C36" s="12"/>
      <c r="D36" s="12"/>
      <c r="E36" s="12"/>
      <c r="G36" s="12"/>
    </row>
    <row r="37" spans="1:8">
      <c r="B37" s="12"/>
      <c r="C37" s="12"/>
      <c r="D37" s="12"/>
      <c r="E37" s="12"/>
      <c r="G37" s="12"/>
    </row>
    <row r="39" spans="1:8">
      <c r="G39" s="507"/>
    </row>
  </sheetData>
  <mergeCells count="13">
    <mergeCell ref="A1:G1"/>
    <mergeCell ref="A2:G2"/>
    <mergeCell ref="B3:B4"/>
    <mergeCell ref="C3:F3"/>
    <mergeCell ref="G3:G4"/>
    <mergeCell ref="A3:A5"/>
    <mergeCell ref="B5:G5"/>
    <mergeCell ref="A14:G14"/>
    <mergeCell ref="B15:B16"/>
    <mergeCell ref="C15:F15"/>
    <mergeCell ref="G15:G16"/>
    <mergeCell ref="A15:A17"/>
    <mergeCell ref="B17:G17"/>
  </mergeCells>
  <hyperlinks>
    <hyperlink ref="H2" location="'Spis treści'!A1" display="Powrót do spisu" xr:uid="{C836C0C0-25B7-4769-926C-4C54283914BE}"/>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E6 G6 B18:B34 C18:E18 G18" unlockedFormula="1"/>
    <ignoredError sqref="F6 F1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dimension ref="A1:H38"/>
  <sheetViews>
    <sheetView showGridLines="0" view="pageBreakPreview" topLeftCell="A10" zoomScale="90" zoomScaleNormal="100" zoomScaleSheetLayoutView="90" workbookViewId="0"/>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s>
  <sheetData>
    <row r="1" spans="1:8" ht="30" customHeight="1">
      <c r="A1" s="682" t="str">
        <f>'Tab 6 i 7'!A1:G1</f>
        <v xml:space="preserve"> I. EMERYTURY I RENTY REALIZOWANE PRZEZ KRUS</v>
      </c>
      <c r="B1" s="682"/>
      <c r="C1" s="682"/>
      <c r="D1" s="682"/>
      <c r="E1" s="682"/>
      <c r="F1" s="682"/>
      <c r="G1" s="682"/>
    </row>
    <row r="2" spans="1:8" ht="30" customHeight="1">
      <c r="H2" s="552" t="s">
        <v>539</v>
      </c>
    </row>
    <row r="3" spans="1:8" ht="39" customHeight="1">
      <c r="A3" s="686" t="s">
        <v>550</v>
      </c>
      <c r="B3" s="686"/>
      <c r="C3" s="686"/>
      <c r="D3" s="686"/>
      <c r="E3" s="686"/>
      <c r="F3" s="686"/>
      <c r="G3" s="686"/>
    </row>
    <row r="4" spans="1:8" ht="75" customHeight="1">
      <c r="A4" s="691" t="s">
        <v>13</v>
      </c>
      <c r="B4" s="480" t="s">
        <v>122</v>
      </c>
      <c r="C4" s="480" t="s">
        <v>123</v>
      </c>
      <c r="D4" s="480" t="s">
        <v>124</v>
      </c>
      <c r="E4" s="480" t="s">
        <v>125</v>
      </c>
      <c r="F4" s="480" t="s">
        <v>126</v>
      </c>
    </row>
    <row r="5" spans="1:8" ht="21" customHeight="1">
      <c r="A5" s="692"/>
      <c r="B5" s="693" t="str">
        <f>'Tab 6 i 7'!B5:G5</f>
        <v>II KWARTAŁ 2023 R.</v>
      </c>
      <c r="C5" s="694"/>
      <c r="D5" s="694"/>
      <c r="E5" s="694"/>
      <c r="F5" s="695"/>
    </row>
    <row r="6" spans="1:8" ht="21" customHeight="1">
      <c r="A6" s="176" t="s">
        <v>68</v>
      </c>
      <c r="B6" s="194">
        <f>B7+B8</f>
        <v>1036</v>
      </c>
      <c r="C6" s="194">
        <f>C7+C8</f>
        <v>876</v>
      </c>
      <c r="D6" s="194">
        <f>D7+D8</f>
        <v>218</v>
      </c>
      <c r="E6" s="194">
        <f>E7+E8</f>
        <v>909</v>
      </c>
      <c r="F6" s="194">
        <f>F7+F8</f>
        <v>1122</v>
      </c>
    </row>
    <row r="7" spans="1:8" ht="21" customHeight="1">
      <c r="A7" s="177" t="s">
        <v>109</v>
      </c>
      <c r="B7" s="529">
        <v>407</v>
      </c>
      <c r="C7" s="529">
        <v>440</v>
      </c>
      <c r="D7" s="529">
        <v>104</v>
      </c>
      <c r="E7" s="529">
        <v>476</v>
      </c>
      <c r="F7" s="529">
        <v>451</v>
      </c>
    </row>
    <row r="8" spans="1:8" ht="21" customHeight="1">
      <c r="A8" s="177" t="s">
        <v>110</v>
      </c>
      <c r="B8" s="177">
        <f>B9+B11</f>
        <v>629</v>
      </c>
      <c r="C8" s="177">
        <f t="shared" ref="C8:F8" si="0">C9+C11</f>
        <v>436</v>
      </c>
      <c r="D8" s="177">
        <f t="shared" si="0"/>
        <v>114</v>
      </c>
      <c r="E8" s="177">
        <f t="shared" si="0"/>
        <v>433</v>
      </c>
      <c r="F8" s="177">
        <f t="shared" si="0"/>
        <v>671</v>
      </c>
    </row>
    <row r="9" spans="1:8" ht="21" customHeight="1">
      <c r="A9" s="177" t="s">
        <v>111</v>
      </c>
      <c r="B9" s="529">
        <v>537</v>
      </c>
      <c r="C9" s="529">
        <v>350</v>
      </c>
      <c r="D9" s="529">
        <v>92</v>
      </c>
      <c r="E9" s="529">
        <v>358</v>
      </c>
      <c r="F9" s="529">
        <v>562</v>
      </c>
    </row>
    <row r="10" spans="1:8" ht="27.75" customHeight="1">
      <c r="A10" s="179" t="s">
        <v>112</v>
      </c>
      <c r="B10" s="529">
        <v>10</v>
      </c>
      <c r="C10" s="529">
        <v>14</v>
      </c>
      <c r="D10" s="529">
        <v>4</v>
      </c>
      <c r="E10" s="529">
        <v>10</v>
      </c>
      <c r="F10" s="529">
        <v>14</v>
      </c>
    </row>
    <row r="11" spans="1:8" ht="21" customHeight="1">
      <c r="A11" s="180" t="s">
        <v>113</v>
      </c>
      <c r="B11" s="530">
        <v>92</v>
      </c>
      <c r="C11" s="530">
        <v>86</v>
      </c>
      <c r="D11" s="530">
        <v>22</v>
      </c>
      <c r="E11" s="530">
        <v>75</v>
      </c>
      <c r="F11" s="530">
        <v>109</v>
      </c>
    </row>
    <row r="12" spans="1:8" ht="39.75" customHeight="1"/>
    <row r="13" spans="1:8" ht="36" customHeight="1">
      <c r="A13" s="690" t="s">
        <v>551</v>
      </c>
      <c r="B13" s="690"/>
      <c r="C13" s="690"/>
      <c r="D13" s="690"/>
      <c r="E13" s="690"/>
      <c r="F13" s="690"/>
      <c r="G13" s="690"/>
    </row>
    <row r="14" spans="1:8" ht="21" customHeight="1">
      <c r="A14" s="691" t="s">
        <v>13</v>
      </c>
      <c r="B14" s="687" t="s">
        <v>116</v>
      </c>
      <c r="C14" s="687"/>
      <c r="D14" s="687"/>
      <c r="E14" s="687"/>
      <c r="F14" s="687"/>
      <c r="G14" s="687"/>
    </row>
    <row r="15" spans="1:8" ht="21" customHeight="1">
      <c r="A15" s="696"/>
      <c r="B15" s="687" t="s">
        <v>118</v>
      </c>
      <c r="C15" s="688" t="s">
        <v>71</v>
      </c>
      <c r="D15" s="688"/>
      <c r="E15" s="688"/>
      <c r="F15" s="688"/>
      <c r="G15" s="689" t="s">
        <v>127</v>
      </c>
    </row>
    <row r="16" spans="1:8" ht="21" customHeight="1">
      <c r="A16" s="696"/>
      <c r="B16" s="687"/>
      <c r="C16" s="689" t="s">
        <v>128</v>
      </c>
      <c r="D16" s="689"/>
      <c r="E16" s="689"/>
      <c r="F16" s="689" t="s">
        <v>129</v>
      </c>
      <c r="G16" s="689"/>
    </row>
    <row r="17" spans="1:7" ht="56.25">
      <c r="A17" s="696"/>
      <c r="B17" s="687"/>
      <c r="C17" s="480" t="s">
        <v>107</v>
      </c>
      <c r="D17" s="480" t="s">
        <v>427</v>
      </c>
      <c r="E17" s="480" t="s">
        <v>130</v>
      </c>
      <c r="F17" s="689"/>
      <c r="G17" s="689"/>
    </row>
    <row r="18" spans="1:7" ht="21" customHeight="1">
      <c r="A18" s="692"/>
      <c r="B18" s="697" t="str">
        <f>B5</f>
        <v>II KWARTAŁ 2023 R.</v>
      </c>
      <c r="C18" s="698"/>
      <c r="D18" s="698"/>
      <c r="E18" s="698"/>
      <c r="F18" s="698"/>
      <c r="G18" s="699"/>
    </row>
    <row r="19" spans="1:7" ht="21" customHeight="1">
      <c r="A19" s="176" t="s">
        <v>68</v>
      </c>
      <c r="B19" s="176">
        <f>C19+F19+G19</f>
        <v>832</v>
      </c>
      <c r="C19" s="176">
        <f>SUM(D19:E19)</f>
        <v>526</v>
      </c>
      <c r="D19" s="176">
        <f>D20+D21</f>
        <v>202</v>
      </c>
      <c r="E19" s="176">
        <f>E20+E21</f>
        <v>324</v>
      </c>
      <c r="F19" s="176">
        <f>F20+F21</f>
        <v>180</v>
      </c>
      <c r="G19" s="176">
        <f>G20+G21</f>
        <v>126</v>
      </c>
    </row>
    <row r="20" spans="1:7" ht="21" customHeight="1">
      <c r="A20" s="177" t="s">
        <v>109</v>
      </c>
      <c r="B20" s="177">
        <f t="shared" ref="B20:B24" si="1">C20+F20+G20</f>
        <v>447</v>
      </c>
      <c r="C20" s="177">
        <f t="shared" ref="C20:C24" si="2">SUM(D20:E20)</f>
        <v>269</v>
      </c>
      <c r="D20" s="177">
        <v>117</v>
      </c>
      <c r="E20" s="177">
        <v>152</v>
      </c>
      <c r="F20" s="177">
        <v>112</v>
      </c>
      <c r="G20" s="177">
        <v>66</v>
      </c>
    </row>
    <row r="21" spans="1:7" ht="21" customHeight="1">
      <c r="A21" s="177" t="s">
        <v>110</v>
      </c>
      <c r="B21" s="177">
        <f t="shared" si="1"/>
        <v>385</v>
      </c>
      <c r="C21" s="177">
        <f t="shared" si="2"/>
        <v>257</v>
      </c>
      <c r="D21" s="177">
        <v>85</v>
      </c>
      <c r="E21" s="177">
        <v>172</v>
      </c>
      <c r="F21" s="177">
        <v>68</v>
      </c>
      <c r="G21" s="177">
        <v>60</v>
      </c>
    </row>
    <row r="22" spans="1:7" ht="21" customHeight="1">
      <c r="A22" s="177" t="s">
        <v>111</v>
      </c>
      <c r="B22" s="177">
        <f t="shared" si="1"/>
        <v>324</v>
      </c>
      <c r="C22" s="177">
        <f t="shared" si="2"/>
        <v>219</v>
      </c>
      <c r="D22" s="529">
        <v>71</v>
      </c>
      <c r="E22" s="529">
        <v>148</v>
      </c>
      <c r="F22" s="529">
        <v>56</v>
      </c>
      <c r="G22" s="529">
        <v>49</v>
      </c>
    </row>
    <row r="23" spans="1:7" ht="24" customHeight="1">
      <c r="A23" s="179" t="s">
        <v>112</v>
      </c>
      <c r="B23" s="177">
        <f t="shared" si="1"/>
        <v>9</v>
      </c>
      <c r="C23" s="177">
        <f t="shared" si="2"/>
        <v>5</v>
      </c>
      <c r="D23" s="178">
        <v>0</v>
      </c>
      <c r="E23" s="529">
        <v>5</v>
      </c>
      <c r="F23" s="529">
        <v>1</v>
      </c>
      <c r="G23" s="529">
        <v>3</v>
      </c>
    </row>
    <row r="24" spans="1:7" ht="23.25" customHeight="1">
      <c r="A24" s="180" t="s">
        <v>113</v>
      </c>
      <c r="B24" s="180">
        <f t="shared" si="1"/>
        <v>61</v>
      </c>
      <c r="C24" s="180">
        <f t="shared" si="2"/>
        <v>38</v>
      </c>
      <c r="D24" s="530">
        <v>14</v>
      </c>
      <c r="E24" s="530">
        <v>24</v>
      </c>
      <c r="F24" s="530">
        <v>12</v>
      </c>
      <c r="G24" s="530">
        <v>11</v>
      </c>
    </row>
    <row r="25" spans="1:7" ht="40.5" customHeight="1">
      <c r="A25" s="685" t="s">
        <v>252</v>
      </c>
      <c r="B25" s="685"/>
      <c r="C25" s="685"/>
      <c r="D25" s="685"/>
      <c r="E25" s="685"/>
      <c r="F25" s="685"/>
      <c r="G25" s="685"/>
    </row>
    <row r="38" spans="7:7">
      <c r="G38" s="509"/>
    </row>
  </sheetData>
  <mergeCells count="14">
    <mergeCell ref="A25:G25"/>
    <mergeCell ref="A1:G1"/>
    <mergeCell ref="A3:G3"/>
    <mergeCell ref="B14:G14"/>
    <mergeCell ref="B15:B17"/>
    <mergeCell ref="C15:F15"/>
    <mergeCell ref="G15:G17"/>
    <mergeCell ref="C16:E16"/>
    <mergeCell ref="F16:F17"/>
    <mergeCell ref="A13:G13"/>
    <mergeCell ref="A4:A5"/>
    <mergeCell ref="B5:F5"/>
    <mergeCell ref="A14:A18"/>
    <mergeCell ref="B18:G18"/>
  </mergeCells>
  <hyperlinks>
    <hyperlink ref="H2" location="'Spis treści'!A1" display="Powrót do spisu" xr:uid="{6D12F4CF-4377-4AEC-8897-5EBF5FC06713}"/>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C20 C21:C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Nazwane zakresy</vt:lpstr>
      </vt:variant>
      <vt:variant>
        <vt:i4>34</vt:i4>
      </vt:variant>
    </vt:vector>
  </HeadingPairs>
  <TitlesOfParts>
    <vt:vector size="68" baseType="lpstr">
      <vt:lpstr>Strona tytułowa</vt:lpstr>
      <vt:lpstr>Spis treści</vt:lpstr>
      <vt:lpstr>Uwagi wstępne</vt:lpstr>
      <vt:lpstr>Objaśnienia i skróty</vt:lpstr>
      <vt:lpstr>Tab 1</vt:lpstr>
      <vt:lpstr>Tab 2 i 3</vt:lpstr>
      <vt:lpstr>Tab 4 i 5</vt:lpstr>
      <vt:lpstr>Tab 6 i 7</vt:lpstr>
      <vt:lpstr>Tab 8 i 9</vt:lpstr>
      <vt:lpstr>Tab 10 i 11</vt:lpstr>
      <vt:lpstr>Tab 12</vt:lpstr>
      <vt:lpstr>Tab 1 (13)</vt:lpstr>
      <vt:lpstr>Tab 2 (14) i wykres 1</vt:lpstr>
      <vt:lpstr>Tab 3 (15) i wykres 2</vt:lpstr>
      <vt:lpstr>Tab 4 (16)</vt:lpstr>
      <vt:lpstr>Tab 5 (17)</vt:lpstr>
      <vt:lpstr>Wykres 3</vt:lpstr>
      <vt:lpstr>Tab 6 (18)</vt:lpstr>
      <vt:lpstr>Tab 7 (19)</vt:lpstr>
      <vt:lpstr>Tab 8 (20)</vt:lpstr>
      <vt:lpstr>Tab 9 (21) i 10 (22)</vt:lpstr>
      <vt:lpstr>Tab 11 (23) i 12 (24)</vt:lpstr>
      <vt:lpstr>Tab 1 (25)</vt:lpstr>
      <vt:lpstr>Tab 1 (26) i 2 (27)</vt:lpstr>
      <vt:lpstr>Wykres 4</vt:lpstr>
      <vt:lpstr>Tab 3 (28) i 4 (29)</vt:lpstr>
      <vt:lpstr>Wykres 5</vt:lpstr>
      <vt:lpstr>Tab 1 (30)</vt:lpstr>
      <vt:lpstr>Tab 2 (31) i 3 (32)</vt:lpstr>
      <vt:lpstr>Tab 4 (33)</vt:lpstr>
      <vt:lpstr>Tab 5 (34) i 6 (35)</vt:lpstr>
      <vt:lpstr>Tab 7 (36) i 8 (37)</vt:lpstr>
      <vt:lpstr>Tab 1 (38) i 2 (39)</vt:lpstr>
      <vt:lpstr>Strona końcowa</vt:lpstr>
      <vt:lpstr>'Objaśnienia i skróty'!Obszar_wydruku</vt:lpstr>
      <vt:lpstr>'Spis treści'!Obszar_wydruku</vt:lpstr>
      <vt:lpstr>'Strona końcowa'!Obszar_wydruku</vt:lpstr>
      <vt:lpstr>'Strona tytułowa'!Obszar_wydruku</vt:lpstr>
      <vt:lpstr>'Tab 1'!Obszar_wydruku</vt:lpstr>
      <vt:lpstr>'Tab 1 (13)'!Obszar_wydruku</vt:lpstr>
      <vt:lpstr>'Tab 1 (25)'!Obszar_wydruku</vt:lpstr>
      <vt:lpstr>'Tab 1 (26) i 2 (27)'!Obszar_wydruku</vt:lpstr>
      <vt:lpstr>'Tab 1 (30)'!Obszar_wydruku</vt:lpstr>
      <vt:lpstr>'Tab 1 (38) i 2 (39)'!Obszar_wydruku</vt:lpstr>
      <vt:lpstr>'Tab 10 i 11'!Obszar_wydruku</vt:lpstr>
      <vt:lpstr>'Tab 11 (23) i 12 (24)'!Obszar_wydruku</vt:lpstr>
      <vt:lpstr>'Tab 12'!Obszar_wydruku</vt:lpstr>
      <vt:lpstr>'Tab 2 (14) i wykres 1'!Obszar_wydruku</vt:lpstr>
      <vt:lpstr>'Tab 2 (31) i 3 (32)'!Obszar_wydruku</vt:lpstr>
      <vt:lpstr>'Tab 2 i 3'!Obszar_wydruku</vt:lpstr>
      <vt:lpstr>'Tab 3 (15) i wykres 2'!Obszar_wydruku</vt:lpstr>
      <vt:lpstr>'Tab 3 (28) i 4 (29)'!Obszar_wydruku</vt:lpstr>
      <vt:lpstr>'Tab 4 (16)'!Obszar_wydruku</vt:lpstr>
      <vt:lpstr>'Tab 4 (33)'!Obszar_wydruku</vt:lpstr>
      <vt:lpstr>'Tab 4 i 5'!Obszar_wydruku</vt:lpstr>
      <vt:lpstr>'Tab 5 (17)'!Obszar_wydruku</vt:lpstr>
      <vt:lpstr>'Tab 5 (34) i 6 (35)'!Obszar_wydruku</vt:lpstr>
      <vt:lpstr>'Tab 6 (18)'!Obszar_wydruku</vt:lpstr>
      <vt:lpstr>'Tab 6 i 7'!Obszar_wydruku</vt:lpstr>
      <vt:lpstr>'Tab 7 (19)'!Obszar_wydruku</vt:lpstr>
      <vt:lpstr>'Tab 7 (36) i 8 (37)'!Obszar_wydruku</vt:lpstr>
      <vt:lpstr>'Tab 8 (20)'!Obszar_wydruku</vt:lpstr>
      <vt:lpstr>'Tab 8 i 9'!Obszar_wydruku</vt:lpstr>
      <vt:lpstr>'Tab 9 (21) i 10 (22)'!Obszar_wydruku</vt:lpstr>
      <vt:lpstr>'Uwagi wstępne'!Obszar_wydruku</vt:lpstr>
      <vt:lpstr>'Wykres 3'!Obszar_wydruku</vt:lpstr>
      <vt:lpstr>'Wykres 4'!Obszar_wydruku</vt:lpstr>
      <vt:lpstr>'Wykres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2024-06-04T11:36:35Z</dcterms:modified>
</cp:coreProperties>
</file>