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.depka\Desktop\"/>
    </mc:Choice>
  </mc:AlternateContent>
  <xr:revisionPtr revIDLastSave="0" documentId="8_{EC5D0FB4-2026-4005-83DE-2639B51731C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M1 KS" sheetId="7" r:id="rId1"/>
    <sheet name="Punkty procentowe" sheetId="4" r:id="rId2"/>
  </sheets>
  <definedNames>
    <definedName name="_xlnm._FilterDatabase" localSheetId="0" hidden="1">'M1 KS'!$A$10:$L$46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7" l="1"/>
  <c r="K25" i="7" s="1"/>
  <c r="J46" i="7"/>
  <c r="K46" i="7" s="1"/>
  <c r="J45" i="7"/>
  <c r="K45" i="7" s="1"/>
  <c r="J44" i="7"/>
  <c r="K44" i="7" s="1"/>
  <c r="J43" i="7"/>
  <c r="K43" i="7" s="1"/>
  <c r="J42" i="7"/>
  <c r="K42" i="7" s="1"/>
  <c r="J41" i="7"/>
  <c r="K41" i="7" s="1"/>
  <c r="J40" i="7"/>
  <c r="K40" i="7" s="1"/>
  <c r="J39" i="7"/>
  <c r="K39" i="7" s="1"/>
  <c r="J38" i="7"/>
  <c r="K38" i="7" s="1"/>
  <c r="J37" i="7"/>
  <c r="K37" i="7" s="1"/>
  <c r="J36" i="7"/>
  <c r="K36" i="7" s="1"/>
  <c r="J35" i="7"/>
  <c r="K35" i="7" s="1"/>
  <c r="J34" i="7"/>
  <c r="K34" i="7" s="1"/>
  <c r="J33" i="7"/>
  <c r="K33" i="7" s="1"/>
  <c r="J32" i="7"/>
  <c r="K32" i="7" s="1"/>
  <c r="J31" i="7"/>
  <c r="K31" i="7" s="1"/>
  <c r="J30" i="7"/>
  <c r="K30" i="7" s="1"/>
  <c r="J29" i="7"/>
  <c r="K29" i="7" s="1"/>
  <c r="J28" i="7"/>
  <c r="K28" i="7" s="1"/>
  <c r="J27" i="7"/>
  <c r="K27" i="7" s="1"/>
  <c r="J26" i="7"/>
  <c r="K26" i="7" s="1"/>
  <c r="J24" i="7"/>
  <c r="K24" i="7" s="1"/>
  <c r="J23" i="7"/>
  <c r="K23" i="7" s="1"/>
  <c r="J22" i="7"/>
  <c r="K22" i="7" s="1"/>
  <c r="J21" i="7"/>
  <c r="K21" i="7" s="1"/>
  <c r="J20" i="7"/>
  <c r="K20" i="7" s="1"/>
  <c r="J19" i="7"/>
  <c r="K19" i="7" s="1"/>
  <c r="J18" i="7"/>
  <c r="K18" i="7" s="1"/>
  <c r="J17" i="7"/>
  <c r="K17" i="7" s="1"/>
  <c r="J16" i="7"/>
  <c r="K16" i="7" s="1"/>
  <c r="J15" i="7"/>
  <c r="K15" i="7" s="1"/>
  <c r="J14" i="7"/>
  <c r="K14" i="7" s="1"/>
  <c r="J13" i="7"/>
  <c r="K13" i="7" s="1"/>
  <c r="J12" i="7"/>
  <c r="K12" i="7" s="1"/>
  <c r="J11" i="7"/>
  <c r="K11" i="7" s="1"/>
</calcChain>
</file>

<file path=xl/sharedStrings.xml><?xml version="1.0" encoding="utf-8"?>
<sst xmlns="http://schemas.openxmlformats.org/spreadsheetml/2006/main" count="196" uniqueCount="134">
  <si>
    <t>Numer wniosku</t>
  </si>
  <si>
    <t>Województwo</t>
  </si>
  <si>
    <t>Powiat</t>
  </si>
  <si>
    <t>Moduł</t>
  </si>
  <si>
    <t>Profil JST</t>
  </si>
  <si>
    <t>Wynik oceny merytorycznej - pkt</t>
  </si>
  <si>
    <t>Planowana liczba miejsc</t>
  </si>
  <si>
    <t>LUBELSKIE</t>
  </si>
  <si>
    <t>opolski</t>
  </si>
  <si>
    <t>POMORSKIE</t>
  </si>
  <si>
    <t>słupski</t>
  </si>
  <si>
    <t>MAZOWIECKIE</t>
  </si>
  <si>
    <t>LUBUSKIE</t>
  </si>
  <si>
    <t>DOLNOŚLĄSKIE</t>
  </si>
  <si>
    <t>OPOLSKIE</t>
  </si>
  <si>
    <t>KUJAWSKO-POMORSKIE</t>
  </si>
  <si>
    <t>PODKARPACKIE</t>
  </si>
  <si>
    <t>PODLASKIE</t>
  </si>
  <si>
    <t>białostocki</t>
  </si>
  <si>
    <t>ŚWIĘTOKRZYSKIE</t>
  </si>
  <si>
    <t>skarżyski</t>
  </si>
  <si>
    <t>Skarżysko-Kamienna (gmina miejska)</t>
  </si>
  <si>
    <t>miński</t>
  </si>
  <si>
    <t>jarosławski</t>
  </si>
  <si>
    <t>60-2/2025/Senior+</t>
  </si>
  <si>
    <t>Dobrzeń Wielki (gmina wiejska)</t>
  </si>
  <si>
    <t>rzeszowski</t>
  </si>
  <si>
    <t>WIELKOPOLSKIE</t>
  </si>
  <si>
    <t>wejherowski</t>
  </si>
  <si>
    <t>MAŁOPOLSKIE</t>
  </si>
  <si>
    <t>siemiatycki</t>
  </si>
  <si>
    <t>krakowski</t>
  </si>
  <si>
    <t>ZACHODNIOPOMORSKIE</t>
  </si>
  <si>
    <t>wrocławski</t>
  </si>
  <si>
    <t>łomżyński</t>
  </si>
  <si>
    <t>człuchowski</t>
  </si>
  <si>
    <t>limanowski</t>
  </si>
  <si>
    <t>gorlicki</t>
  </si>
  <si>
    <t>brzeski</t>
  </si>
  <si>
    <t>jasielski</t>
  </si>
  <si>
    <t>Dębno (gmina wiejska)</t>
  </si>
  <si>
    <t>Biecz (gmina miejsko-wiejska)</t>
  </si>
  <si>
    <t>łosicki</t>
  </si>
  <si>
    <t>średzki</t>
  </si>
  <si>
    <t>225-2/2025/Senior+</t>
  </si>
  <si>
    <t>zielonogórski</t>
  </si>
  <si>
    <t>Babimost (gmina miejsko-wiejska)</t>
  </si>
  <si>
    <t>krapkowicki</t>
  </si>
  <si>
    <t>277-2/2025/Senior+</t>
  </si>
  <si>
    <t>żagański</t>
  </si>
  <si>
    <t>Gozdnica (gmina miejska)</t>
  </si>
  <si>
    <t>Głogów Małopolski (gmina miejsko-wiejska)</t>
  </si>
  <si>
    <t>294-2/2025/Senior+</t>
  </si>
  <si>
    <t>337-2/2025/Senior+</t>
  </si>
  <si>
    <t>342-2/2025/Senior+</t>
  </si>
  <si>
    <t>Zabierzów (gmina wiejska)</t>
  </si>
  <si>
    <t>347-2/2025/Senior+</t>
  </si>
  <si>
    <t>kolneński</t>
  </si>
  <si>
    <t>Grabowo (gmina wiejska)</t>
  </si>
  <si>
    <t>czarnkowsko-trzcianecki</t>
  </si>
  <si>
    <t>373-2/2025/Senior+</t>
  </si>
  <si>
    <t>Czchów (gmina miejsko-wiejska)</t>
  </si>
  <si>
    <t>394-2/2025/Senior+</t>
  </si>
  <si>
    <t>Wiązownica (gmina wiejska)</t>
  </si>
  <si>
    <t>434/2025/Senior+</t>
  </si>
  <si>
    <t>Połajewo (gmina wiejska)</t>
  </si>
  <si>
    <t>482/2025/Senior+</t>
  </si>
  <si>
    <t>gnieźnieński</t>
  </si>
  <si>
    <t>Witkowo (gmina miejsko-wiejska)</t>
  </si>
  <si>
    <t>523/2025/Senior+</t>
  </si>
  <si>
    <t>Miastkowo (gmina wiejska)</t>
  </si>
  <si>
    <t>531-2/2025/Senior+</t>
  </si>
  <si>
    <t>brzozowski</t>
  </si>
  <si>
    <t>Jasienica Rosielna (gmina wiejska)</t>
  </si>
  <si>
    <t>Powiat Średzki</t>
  </si>
  <si>
    <t>bocheński</t>
  </si>
  <si>
    <t>603-2/2025/Senior+</t>
  </si>
  <si>
    <t>Dobre (gmina miejsko-wiejska)</t>
  </si>
  <si>
    <t>toruński</t>
  </si>
  <si>
    <t>633-2/2025/Senior+</t>
  </si>
  <si>
    <t>635-2/2025/Senior+</t>
  </si>
  <si>
    <t>Krapkowice (gmina miejsko-wiejska)</t>
  </si>
  <si>
    <t>Drwinia (gmina wiejska)</t>
  </si>
  <si>
    <t>677-2/2025/Senior+</t>
  </si>
  <si>
    <t>Krempna (gmina wiejska)</t>
  </si>
  <si>
    <t>706-2/2025/Senior+</t>
  </si>
  <si>
    <t>Zielonki (gmina wiejska)</t>
  </si>
  <si>
    <t>radzyński</t>
  </si>
  <si>
    <t>tatrzański</t>
  </si>
  <si>
    <t>776/2025/Senior+</t>
  </si>
  <si>
    <t>Ustka (gmina wiejska)</t>
  </si>
  <si>
    <t>800-2/2025/Senior+</t>
  </si>
  <si>
    <t>819-2/2025/Senior+</t>
  </si>
  <si>
    <t>851-2/2025/Senior+</t>
  </si>
  <si>
    <t>Człuchów (gmina miejska)</t>
  </si>
  <si>
    <t>malborski</t>
  </si>
  <si>
    <t>Perlejewo (gmina wiejska)</t>
  </si>
  <si>
    <t>897-2/2025/Senior+</t>
  </si>
  <si>
    <t>908-2/2025/Senior+</t>
  </si>
  <si>
    <t>Tymbark (gmina wiejska)</t>
  </si>
  <si>
    <t>945-2/2025/Senior+</t>
  </si>
  <si>
    <t>Radzyń Podlaski (gmina miejska)</t>
  </si>
  <si>
    <t>951-2/2025/Senior+</t>
  </si>
  <si>
    <t>wałecki</t>
  </si>
  <si>
    <t>Człopa (gmina miejsko-wiejska)</t>
  </si>
  <si>
    <t>1013-2/2025/Senior+</t>
  </si>
  <si>
    <t>Czernica (gmina wiejska)</t>
  </si>
  <si>
    <t>1035-2/2025/Senior+</t>
  </si>
  <si>
    <t>Uście Gorlickie (gmina wiejska)</t>
  </si>
  <si>
    <t>1092-2/2025/Senior+</t>
  </si>
  <si>
    <t>Stara Kornica (gmina wiejska)</t>
  </si>
  <si>
    <t>1097-2/2025/Senior+</t>
  </si>
  <si>
    <t>Zakopane (gmina miejska)</t>
  </si>
  <si>
    <t>1105-2/2025/Senior+</t>
  </si>
  <si>
    <t>Obrowo (gmina wiejska)</t>
  </si>
  <si>
    <t>1111-2/2025/Senior+</t>
  </si>
  <si>
    <t>1121/2025/Senior+</t>
  </si>
  <si>
    <t>Malbork (gmina miejska)</t>
  </si>
  <si>
    <t>1170/2025/Senior+</t>
  </si>
  <si>
    <t>Krzyż Wielkopolski (gmina miejsko-wiejska)</t>
  </si>
  <si>
    <t>1188-2/2025/Senior+</t>
  </si>
  <si>
    <t>Linia (gmina wiejska)</t>
  </si>
  <si>
    <t>1200-2/2025/Senior+</t>
  </si>
  <si>
    <t>Grabówka (gmina wiejska)</t>
  </si>
  <si>
    <t>Rodzaj ośrodka</t>
  </si>
  <si>
    <t>Kwota dotacji rekomendowana przez wojewodów</t>
  </si>
  <si>
    <t>Klub Senior+</t>
  </si>
  <si>
    <t>Procent przyznanej dotacji</t>
  </si>
  <si>
    <t>Kwota przyznanej dotacji</t>
  </si>
  <si>
    <t>Wnioskowana kwota dotacji przez JST</t>
  </si>
  <si>
    <t>Akceptuję:</t>
  </si>
  <si>
    <t>Minister do spraw Polityki Senioralnej</t>
  </si>
  <si>
    <t>Marzena Okła - Drewnowicz</t>
  </si>
  <si>
    <t xml:space="preserve">WYNIKI NABORU OFERT W RAMACH PROGRAMU WIELOLETNIEGO "SENIOR+" NA LATA 2021-2025 EDYCJA 2025 MODUŁ I Utworzenie lub wyposażenie Klubu „Senior+" - PROJEKTY DOFINANSOWANE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</si>
</sst>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name val="Calibri"/>
      <family val="2"/>
    </font>
    <font>
      <sz val="11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4" fontId="0" fillId="0" borderId="0" xfId="0" applyNumberFormat="1"/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/>
    <xf numFmtId="0" fontId="0" fillId="0" borderId="0" xfId="0" applyAlignment="1">
      <alignment vertical="top"/>
    </xf>
    <xf numFmtId="44" fontId="0" fillId="0" borderId="1" xfId="0" applyNumberFormat="1" applyBorder="1"/>
    <xf numFmtId="0" fontId="0" fillId="2" borderId="0" xfId="0" applyFill="1"/>
    <xf numFmtId="44" fontId="0" fillId="2" borderId="0" xfId="0" applyNumberFormat="1" applyFill="1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/>
    </xf>
    <xf numFmtId="0" fontId="1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44" fontId="0" fillId="0" borderId="5" xfId="0" applyNumberFormat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/>
    <xf numFmtId="0" fontId="0" fillId="0" borderId="8" xfId="0" applyBorder="1"/>
    <xf numFmtId="44" fontId="0" fillId="0" borderId="8" xfId="0" applyNumberFormat="1" applyBorder="1"/>
    <xf numFmtId="0" fontId="0" fillId="0" borderId="9" xfId="0" applyBorder="1"/>
    <xf numFmtId="44" fontId="0" fillId="0" borderId="5" xfId="0" applyNumberFormat="1" applyBorder="1" applyAlignment="1">
      <alignment horizontal="left" vertical="top" wrapText="1"/>
    </xf>
  </cellXfs>
  <cellStyles count="1">
    <cellStyle name="Normalny" xfId="0" builtinId="0"/>
  </cellStyles>
  <dxfs count="16"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4" formatCode="_-* #,##0.00\ &quot;zł&quot;_-;\-* #,##0.00\ &quot;zł&quot;_-;_-* &quot;-&quot;??\ &quot;zł&quot;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4" formatCode="_-* #,##0.00\ &quot;zł&quot;_-;\-* #,##0.00\ &quot;zł&quot;_-;_-* &quot;-&quot;??\ &quot;zł&quot;_-;_-@_-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102870</xdr:rowOff>
    </xdr:from>
    <xdr:to>
      <xdr:col>2</xdr:col>
      <xdr:colOff>619125</xdr:colOff>
      <xdr:row>6</xdr:row>
      <xdr:rowOff>22860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8C9CC723-DC55-4B49-8E48-355F22E37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02870"/>
          <a:ext cx="3369945" cy="10020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E646F1-2E12-40CE-94DF-11E1D914ED40}" name="Tabela3" displayName="Tabela3" ref="A10:L46" totalsRowShown="0" headerRowDxfId="15" headerRowBorderDxfId="14" tableBorderDxfId="13" totalsRowBorderDxfId="12">
  <autoFilter ref="A10:L46" xr:uid="{0DE646F1-2E12-40CE-94DF-11E1D914ED40}">
    <filterColumn colId="1">
      <filters>
        <filter val="POMORSKIE"/>
      </filters>
    </filterColumn>
  </autoFilter>
  <tableColumns count="12">
    <tableColumn id="1" xr3:uid="{4D649BB8-AE66-4BA0-B171-5CDFB0D3E04F}" name="Numer wniosku" dataDxfId="11"/>
    <tableColumn id="2" xr3:uid="{2DBD7716-D355-41BC-BDBA-E47C2E05B076}" name="Województwo" dataDxfId="10"/>
    <tableColumn id="3" xr3:uid="{AA71E8CD-62AF-4271-87DE-C1393782459E}" name="Powiat" dataDxfId="9"/>
    <tableColumn id="4" xr3:uid="{AF636690-A322-4803-BC1E-CFE573FD8637}" name="Moduł" dataDxfId="8"/>
    <tableColumn id="5" xr3:uid="{17542F58-D726-41EE-BC9C-0C6913A60EE8}" name="Rodzaj ośrodka" dataDxfId="7"/>
    <tableColumn id="6" xr3:uid="{1AD468F5-CF31-40AE-A4A5-8D041B733CC3}" name="Profil JST" dataDxfId="6"/>
    <tableColumn id="7" xr3:uid="{39342576-E0F0-4685-90B6-2C771D902F31}" name="Wnioskowana kwota dotacji przez JST" dataDxfId="5"/>
    <tableColumn id="8" xr3:uid="{3C5BBE5E-FD23-40BB-A67D-86965AC75BA1}" name="Kwota dotacji rekomendowana przez wojewodów" dataDxfId="4"/>
    <tableColumn id="9" xr3:uid="{59A45C7C-D634-415E-8E20-30DFE235040E}" name="Wynik oceny merytorycznej - pkt" dataDxfId="3"/>
    <tableColumn id="10" xr3:uid="{160FF837-8BA2-48EB-BB24-0C7C0BADD669}" name="Procent przyznanej dotacji" dataDxfId="2">
      <calculatedColumnFormula>VLOOKUP(I11,'Punkty procentowe'!A:B,2,0)</calculatedColumnFormula>
    </tableColumn>
    <tableColumn id="11" xr3:uid="{AC31ED5D-A5C2-4A12-A90A-E1264C1F83E1}" name="Kwota przyznanej dotacji" dataDxfId="1">
      <calculatedColumnFormula>ROUND(H11*J11,0)</calculatedColumnFormula>
    </tableColumn>
    <tableColumn id="12" xr3:uid="{E43B8C8B-75A4-4352-90AA-3A1493C9CDB8}" name="Planowana liczba miejsc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51FF5-E8F9-4AD2-BFCA-F6616F462FBA}">
  <sheetPr>
    <pageSetUpPr fitToPage="1"/>
  </sheetPr>
  <dimension ref="A2:L55"/>
  <sheetViews>
    <sheetView tabSelected="1" workbookViewId="0">
      <selection activeCell="N6" sqref="N6"/>
    </sheetView>
  </sheetViews>
  <sheetFormatPr defaultRowHeight="15" x14ac:dyDescent="0.25"/>
  <cols>
    <col min="1" max="1" width="19.28515625" customWidth="1"/>
    <col min="2" max="3" width="23.7109375" customWidth="1"/>
    <col min="4" max="4" width="8.140625" customWidth="1"/>
    <col min="5" max="5" width="13" customWidth="1"/>
    <col min="6" max="6" width="40.140625" customWidth="1"/>
    <col min="7" max="7" width="13.28515625" style="1" hidden="1" customWidth="1"/>
    <col min="8" max="8" width="16.140625" style="1" hidden="1" customWidth="1"/>
    <col min="9" max="9" width="15" customWidth="1"/>
    <col min="10" max="10" width="10.140625" hidden="1" customWidth="1"/>
    <col min="11" max="11" width="14.42578125" style="1" customWidth="1"/>
    <col min="12" max="12" width="11.5703125" customWidth="1"/>
    <col min="13" max="16" width="13.28515625" bestFit="1" customWidth="1"/>
    <col min="17" max="17" width="14.7109375" bestFit="1" customWidth="1"/>
    <col min="18" max="23" width="13.28515625" bestFit="1" customWidth="1"/>
    <col min="24" max="24" width="14.7109375" bestFit="1" customWidth="1"/>
    <col min="25" max="25" width="15.7109375" bestFit="1" customWidth="1"/>
  </cols>
  <sheetData>
    <row r="2" spans="1:12" x14ac:dyDescent="0.25">
      <c r="A2" s="5"/>
      <c r="F2" s="9" t="s">
        <v>130</v>
      </c>
    </row>
    <row r="3" spans="1:12" x14ac:dyDescent="0.25">
      <c r="F3" s="10"/>
    </row>
    <row r="4" spans="1:12" x14ac:dyDescent="0.25">
      <c r="A4" s="5"/>
      <c r="F4" s="9" t="s">
        <v>131</v>
      </c>
    </row>
    <row r="5" spans="1:12" ht="13.15" customHeight="1" x14ac:dyDescent="0.25">
      <c r="F5" s="11" t="s">
        <v>132</v>
      </c>
    </row>
    <row r="6" spans="1:12" x14ac:dyDescent="0.25">
      <c r="E6" s="12"/>
      <c r="F6" s="13"/>
    </row>
    <row r="7" spans="1:12" x14ac:dyDescent="0.25">
      <c r="E7" s="12"/>
      <c r="F7" s="13"/>
    </row>
    <row r="8" spans="1:12" x14ac:dyDescent="0.25">
      <c r="A8" s="14" t="s">
        <v>133</v>
      </c>
      <c r="B8" s="15"/>
      <c r="C8" s="15"/>
      <c r="D8" s="15"/>
      <c r="E8" s="15"/>
      <c r="F8" s="15"/>
    </row>
    <row r="9" spans="1:12" x14ac:dyDescent="0.25">
      <c r="A9" s="14"/>
      <c r="B9" s="15"/>
      <c r="C9" s="15"/>
      <c r="D9" s="15"/>
      <c r="E9" s="15"/>
      <c r="F9" s="15"/>
    </row>
    <row r="10" spans="1:12" s="2" customFormat="1" ht="75" x14ac:dyDescent="0.25">
      <c r="A10" s="18" t="s">
        <v>0</v>
      </c>
      <c r="B10" s="19" t="s">
        <v>1</v>
      </c>
      <c r="C10" s="19" t="s">
        <v>2</v>
      </c>
      <c r="D10" s="19" t="s">
        <v>3</v>
      </c>
      <c r="E10" s="19" t="s">
        <v>124</v>
      </c>
      <c r="F10" s="19" t="s">
        <v>4</v>
      </c>
      <c r="G10" s="26" t="s">
        <v>129</v>
      </c>
      <c r="H10" s="20" t="s">
        <v>125</v>
      </c>
      <c r="I10" s="19" t="s">
        <v>5</v>
      </c>
      <c r="J10" s="19" t="s">
        <v>127</v>
      </c>
      <c r="K10" s="20" t="s">
        <v>128</v>
      </c>
      <c r="L10" s="21" t="s">
        <v>6</v>
      </c>
    </row>
    <row r="11" spans="1:12" s="7" customFormat="1" hidden="1" x14ac:dyDescent="0.25">
      <c r="A11" s="16" t="s">
        <v>92</v>
      </c>
      <c r="B11" s="4" t="s">
        <v>13</v>
      </c>
      <c r="C11" s="4" t="s">
        <v>43</v>
      </c>
      <c r="D11" s="4">
        <v>1</v>
      </c>
      <c r="E11" s="4" t="s">
        <v>126</v>
      </c>
      <c r="F11" s="4" t="s">
        <v>74</v>
      </c>
      <c r="G11" s="6">
        <v>183088</v>
      </c>
      <c r="H11" s="6">
        <v>183088</v>
      </c>
      <c r="I11" s="4">
        <v>13</v>
      </c>
      <c r="J11" s="4">
        <f>VLOOKUP(I11,'Punkty procentowe'!A:B,2,0)</f>
        <v>0.85</v>
      </c>
      <c r="K11" s="6">
        <f t="shared" ref="K11:K46" si="0">ROUND(H11*J11,0)</f>
        <v>155625</v>
      </c>
      <c r="L11" s="17">
        <v>22</v>
      </c>
    </row>
    <row r="12" spans="1:12" s="7" customFormat="1" hidden="1" x14ac:dyDescent="0.25">
      <c r="A12" s="16" t="s">
        <v>105</v>
      </c>
      <c r="B12" s="4" t="s">
        <v>13</v>
      </c>
      <c r="C12" s="4" t="s">
        <v>33</v>
      </c>
      <c r="D12" s="4">
        <v>1</v>
      </c>
      <c r="E12" s="4" t="s">
        <v>126</v>
      </c>
      <c r="F12" s="4" t="s">
        <v>106</v>
      </c>
      <c r="G12" s="6">
        <v>160000</v>
      </c>
      <c r="H12" s="6">
        <v>160000</v>
      </c>
      <c r="I12" s="4">
        <v>13</v>
      </c>
      <c r="J12" s="4">
        <f>VLOOKUP(I12,'Punkty procentowe'!A:B,2,0)</f>
        <v>0.85</v>
      </c>
      <c r="K12" s="6">
        <f t="shared" si="0"/>
        <v>136000</v>
      </c>
      <c r="L12" s="17">
        <v>13</v>
      </c>
    </row>
    <row r="13" spans="1:12" s="7" customFormat="1" hidden="1" x14ac:dyDescent="0.25">
      <c r="A13" s="16" t="s">
        <v>52</v>
      </c>
      <c r="B13" s="4" t="s">
        <v>29</v>
      </c>
      <c r="C13" s="4" t="s">
        <v>37</v>
      </c>
      <c r="D13" s="4">
        <v>1</v>
      </c>
      <c r="E13" s="4" t="s">
        <v>126</v>
      </c>
      <c r="F13" s="4" t="s">
        <v>41</v>
      </c>
      <c r="G13" s="6">
        <v>200000</v>
      </c>
      <c r="H13" s="6">
        <v>200000</v>
      </c>
      <c r="I13" s="4">
        <v>13</v>
      </c>
      <c r="J13" s="4">
        <f>VLOOKUP(I13,'Punkty procentowe'!A:B,2,0)</f>
        <v>0.85</v>
      </c>
      <c r="K13" s="6">
        <f t="shared" si="0"/>
        <v>170000</v>
      </c>
      <c r="L13" s="17">
        <v>18</v>
      </c>
    </row>
    <row r="14" spans="1:12" s="7" customFormat="1" hidden="1" x14ac:dyDescent="0.25">
      <c r="A14" s="16" t="s">
        <v>54</v>
      </c>
      <c r="B14" s="4" t="s">
        <v>29</v>
      </c>
      <c r="C14" s="4" t="s">
        <v>31</v>
      </c>
      <c r="D14" s="4">
        <v>1</v>
      </c>
      <c r="E14" s="4" t="s">
        <v>126</v>
      </c>
      <c r="F14" s="4" t="s">
        <v>55</v>
      </c>
      <c r="G14" s="6">
        <v>160000</v>
      </c>
      <c r="H14" s="6">
        <v>160000</v>
      </c>
      <c r="I14" s="4">
        <v>13</v>
      </c>
      <c r="J14" s="4">
        <f>VLOOKUP(I14,'Punkty procentowe'!A:B,2,0)</f>
        <v>0.85</v>
      </c>
      <c r="K14" s="6">
        <f t="shared" si="0"/>
        <v>136000</v>
      </c>
      <c r="L14" s="17">
        <v>15</v>
      </c>
    </row>
    <row r="15" spans="1:12" s="7" customFormat="1" hidden="1" x14ac:dyDescent="0.25">
      <c r="A15" s="16" t="s">
        <v>60</v>
      </c>
      <c r="B15" s="4" t="s">
        <v>29</v>
      </c>
      <c r="C15" s="4" t="s">
        <v>38</v>
      </c>
      <c r="D15" s="4">
        <v>1</v>
      </c>
      <c r="E15" s="4" t="s">
        <v>126</v>
      </c>
      <c r="F15" s="4" t="s">
        <v>61</v>
      </c>
      <c r="G15" s="6">
        <v>200000</v>
      </c>
      <c r="H15" s="6">
        <v>200000</v>
      </c>
      <c r="I15" s="4">
        <v>13</v>
      </c>
      <c r="J15" s="4">
        <f>VLOOKUP(I15,'Punkty procentowe'!A:B,2,0)</f>
        <v>0.85</v>
      </c>
      <c r="K15" s="6">
        <f t="shared" si="0"/>
        <v>170000</v>
      </c>
      <c r="L15" s="17">
        <v>20</v>
      </c>
    </row>
    <row r="16" spans="1:12" s="7" customFormat="1" hidden="1" x14ac:dyDescent="0.25">
      <c r="A16" s="16" t="s">
        <v>79</v>
      </c>
      <c r="B16" s="4" t="s">
        <v>29</v>
      </c>
      <c r="C16" s="4" t="s">
        <v>38</v>
      </c>
      <c r="D16" s="4">
        <v>1</v>
      </c>
      <c r="E16" s="4" t="s">
        <v>126</v>
      </c>
      <c r="F16" s="4" t="s">
        <v>40</v>
      </c>
      <c r="G16" s="6">
        <v>200000</v>
      </c>
      <c r="H16" s="6">
        <v>200000</v>
      </c>
      <c r="I16" s="4">
        <v>13</v>
      </c>
      <c r="J16" s="4">
        <f>VLOOKUP(I16,'Punkty procentowe'!A:B,2,0)</f>
        <v>0.85</v>
      </c>
      <c r="K16" s="6">
        <f t="shared" si="0"/>
        <v>170000</v>
      </c>
      <c r="L16" s="17">
        <v>15</v>
      </c>
    </row>
    <row r="17" spans="1:12" s="7" customFormat="1" hidden="1" x14ac:dyDescent="0.25">
      <c r="A17" s="16" t="s">
        <v>85</v>
      </c>
      <c r="B17" s="4" t="s">
        <v>29</v>
      </c>
      <c r="C17" s="4" t="s">
        <v>31</v>
      </c>
      <c r="D17" s="4">
        <v>1</v>
      </c>
      <c r="E17" s="4" t="s">
        <v>126</v>
      </c>
      <c r="F17" s="4" t="s">
        <v>86</v>
      </c>
      <c r="G17" s="6">
        <v>199913</v>
      </c>
      <c r="H17" s="6">
        <v>199913</v>
      </c>
      <c r="I17" s="4">
        <v>13</v>
      </c>
      <c r="J17" s="4">
        <f>VLOOKUP(I17,'Punkty procentowe'!A:B,2,0)</f>
        <v>0.85</v>
      </c>
      <c r="K17" s="6">
        <f t="shared" si="0"/>
        <v>169926</v>
      </c>
      <c r="L17" s="17">
        <v>30</v>
      </c>
    </row>
    <row r="18" spans="1:12" s="7" customFormat="1" hidden="1" x14ac:dyDescent="0.25">
      <c r="A18" s="16" t="s">
        <v>91</v>
      </c>
      <c r="B18" s="4" t="s">
        <v>29</v>
      </c>
      <c r="C18" s="4" t="s">
        <v>75</v>
      </c>
      <c r="D18" s="4">
        <v>1</v>
      </c>
      <c r="E18" s="4" t="s">
        <v>126</v>
      </c>
      <c r="F18" s="4" t="s">
        <v>82</v>
      </c>
      <c r="G18" s="6">
        <v>200000</v>
      </c>
      <c r="H18" s="6">
        <v>200000</v>
      </c>
      <c r="I18" s="4">
        <v>13</v>
      </c>
      <c r="J18" s="4">
        <f>VLOOKUP(I18,'Punkty procentowe'!A:B,2,0)</f>
        <v>0.85</v>
      </c>
      <c r="K18" s="6">
        <f t="shared" si="0"/>
        <v>170000</v>
      </c>
      <c r="L18" s="17">
        <v>15</v>
      </c>
    </row>
    <row r="19" spans="1:12" s="7" customFormat="1" hidden="1" x14ac:dyDescent="0.25">
      <c r="A19" s="16" t="s">
        <v>107</v>
      </c>
      <c r="B19" s="4" t="s">
        <v>29</v>
      </c>
      <c r="C19" s="4" t="s">
        <v>37</v>
      </c>
      <c r="D19" s="4">
        <v>1</v>
      </c>
      <c r="E19" s="4" t="s">
        <v>126</v>
      </c>
      <c r="F19" s="4" t="s">
        <v>108</v>
      </c>
      <c r="G19" s="6">
        <v>195091</v>
      </c>
      <c r="H19" s="6">
        <v>195091</v>
      </c>
      <c r="I19" s="4">
        <v>13</v>
      </c>
      <c r="J19" s="4">
        <f>VLOOKUP(I19,'Punkty procentowe'!A:B,2,0)</f>
        <v>0.85</v>
      </c>
      <c r="K19" s="6">
        <f t="shared" si="0"/>
        <v>165827</v>
      </c>
      <c r="L19" s="17">
        <v>20</v>
      </c>
    </row>
    <row r="20" spans="1:12" s="7" customFormat="1" hidden="1" x14ac:dyDescent="0.25">
      <c r="A20" s="16" t="s">
        <v>111</v>
      </c>
      <c r="B20" s="4" t="s">
        <v>29</v>
      </c>
      <c r="C20" s="4" t="s">
        <v>88</v>
      </c>
      <c r="D20" s="4">
        <v>1</v>
      </c>
      <c r="E20" s="4" t="s">
        <v>126</v>
      </c>
      <c r="F20" s="4" t="s">
        <v>112</v>
      </c>
      <c r="G20" s="6">
        <v>195520</v>
      </c>
      <c r="H20" s="6">
        <v>195520</v>
      </c>
      <c r="I20" s="4">
        <v>13</v>
      </c>
      <c r="J20" s="4">
        <f>VLOOKUP(I20,'Punkty procentowe'!A:B,2,0)</f>
        <v>0.85</v>
      </c>
      <c r="K20" s="6">
        <f t="shared" si="0"/>
        <v>166192</v>
      </c>
      <c r="L20" s="17">
        <v>22</v>
      </c>
    </row>
    <row r="21" spans="1:12" s="7" customFormat="1" hidden="1" x14ac:dyDescent="0.25">
      <c r="A21" s="16" t="s">
        <v>69</v>
      </c>
      <c r="B21" s="4" t="s">
        <v>17</v>
      </c>
      <c r="C21" s="4" t="s">
        <v>34</v>
      </c>
      <c r="D21" s="4">
        <v>1</v>
      </c>
      <c r="E21" s="4" t="s">
        <v>126</v>
      </c>
      <c r="F21" s="4" t="s">
        <v>70</v>
      </c>
      <c r="G21" s="6">
        <v>200000</v>
      </c>
      <c r="H21" s="6">
        <v>200000</v>
      </c>
      <c r="I21" s="4">
        <v>13</v>
      </c>
      <c r="J21" s="4">
        <f>VLOOKUP(I21,'Punkty procentowe'!A:B,2,0)</f>
        <v>0.85</v>
      </c>
      <c r="K21" s="6">
        <f t="shared" si="0"/>
        <v>170000</v>
      </c>
      <c r="L21" s="17">
        <v>15</v>
      </c>
    </row>
    <row r="22" spans="1:12" s="7" customFormat="1" hidden="1" x14ac:dyDescent="0.25">
      <c r="A22" s="16" t="s">
        <v>118</v>
      </c>
      <c r="B22" s="4" t="s">
        <v>27</v>
      </c>
      <c r="C22" s="4" t="s">
        <v>59</v>
      </c>
      <c r="D22" s="4">
        <v>1</v>
      </c>
      <c r="E22" s="4" t="s">
        <v>126</v>
      </c>
      <c r="F22" s="4" t="s">
        <v>119</v>
      </c>
      <c r="G22" s="6">
        <v>158250.01</v>
      </c>
      <c r="H22" s="6">
        <v>158250.01</v>
      </c>
      <c r="I22" s="4">
        <v>13</v>
      </c>
      <c r="J22" s="4">
        <f>VLOOKUP(I22,'Punkty procentowe'!A:B,2,0)</f>
        <v>0.85</v>
      </c>
      <c r="K22" s="6">
        <f t="shared" si="0"/>
        <v>134513</v>
      </c>
      <c r="L22" s="17">
        <v>25</v>
      </c>
    </row>
    <row r="23" spans="1:12" s="7" customFormat="1" hidden="1" x14ac:dyDescent="0.25">
      <c r="A23" s="16" t="s">
        <v>113</v>
      </c>
      <c r="B23" s="4" t="s">
        <v>15</v>
      </c>
      <c r="C23" s="4" t="s">
        <v>78</v>
      </c>
      <c r="D23" s="4">
        <v>1</v>
      </c>
      <c r="E23" s="4" t="s">
        <v>126</v>
      </c>
      <c r="F23" s="4" t="s">
        <v>114</v>
      </c>
      <c r="G23" s="6">
        <v>200000</v>
      </c>
      <c r="H23" s="6">
        <v>200000</v>
      </c>
      <c r="I23" s="4">
        <v>12</v>
      </c>
      <c r="J23" s="4">
        <f>VLOOKUP(I23,'Punkty procentowe'!A:B,2,0)</f>
        <v>0.8</v>
      </c>
      <c r="K23" s="6">
        <f t="shared" si="0"/>
        <v>160000</v>
      </c>
      <c r="L23" s="17">
        <v>15</v>
      </c>
    </row>
    <row r="24" spans="1:12" s="7" customFormat="1" hidden="1" x14ac:dyDescent="0.25">
      <c r="A24" s="16" t="s">
        <v>100</v>
      </c>
      <c r="B24" s="4" t="s">
        <v>7</v>
      </c>
      <c r="C24" s="4" t="s">
        <v>87</v>
      </c>
      <c r="D24" s="4">
        <v>1</v>
      </c>
      <c r="E24" s="4" t="s">
        <v>126</v>
      </c>
      <c r="F24" s="4" t="s">
        <v>101</v>
      </c>
      <c r="G24" s="6">
        <v>160000</v>
      </c>
      <c r="H24" s="6">
        <v>160000</v>
      </c>
      <c r="I24" s="4">
        <v>12</v>
      </c>
      <c r="J24" s="4">
        <f>VLOOKUP(I24,'Punkty procentowe'!A:B,2,0)</f>
        <v>0.8</v>
      </c>
      <c r="K24" s="6">
        <f t="shared" si="0"/>
        <v>128000</v>
      </c>
      <c r="L24" s="17">
        <v>15</v>
      </c>
    </row>
    <row r="25" spans="1:12" s="7" customFormat="1" hidden="1" x14ac:dyDescent="0.25">
      <c r="A25" s="16" t="s">
        <v>44</v>
      </c>
      <c r="B25" s="4" t="s">
        <v>12</v>
      </c>
      <c r="C25" s="4" t="s">
        <v>45</v>
      </c>
      <c r="D25" s="4">
        <v>1</v>
      </c>
      <c r="E25" s="4" t="s">
        <v>126</v>
      </c>
      <c r="F25" s="4" t="s">
        <v>46</v>
      </c>
      <c r="G25" s="6">
        <v>200000</v>
      </c>
      <c r="H25" s="6">
        <v>200000</v>
      </c>
      <c r="I25" s="4">
        <v>12</v>
      </c>
      <c r="J25" s="4">
        <f>VLOOKUP(I25,'Punkty procentowe'!A:B,2,0)</f>
        <v>0.8</v>
      </c>
      <c r="K25" s="6">
        <f t="shared" si="0"/>
        <v>160000</v>
      </c>
      <c r="L25" s="17">
        <v>20</v>
      </c>
    </row>
    <row r="26" spans="1:12" s="7" customFormat="1" hidden="1" x14ac:dyDescent="0.25">
      <c r="A26" s="16" t="s">
        <v>48</v>
      </c>
      <c r="B26" s="4" t="s">
        <v>12</v>
      </c>
      <c r="C26" s="4" t="s">
        <v>49</v>
      </c>
      <c r="D26" s="4">
        <v>1</v>
      </c>
      <c r="E26" s="4" t="s">
        <v>126</v>
      </c>
      <c r="F26" s="4" t="s">
        <v>50</v>
      </c>
      <c r="G26" s="6">
        <v>200000</v>
      </c>
      <c r="H26" s="6">
        <v>200000</v>
      </c>
      <c r="I26" s="4">
        <v>12</v>
      </c>
      <c r="J26" s="4">
        <f>VLOOKUP(I26,'Punkty procentowe'!A:B,2,0)</f>
        <v>0.8</v>
      </c>
      <c r="K26" s="6">
        <f t="shared" si="0"/>
        <v>160000</v>
      </c>
      <c r="L26" s="17">
        <v>10</v>
      </c>
    </row>
    <row r="27" spans="1:12" s="7" customFormat="1" hidden="1" x14ac:dyDescent="0.25">
      <c r="A27" s="16" t="s">
        <v>98</v>
      </c>
      <c r="B27" s="4" t="s">
        <v>29</v>
      </c>
      <c r="C27" s="4" t="s">
        <v>36</v>
      </c>
      <c r="D27" s="4">
        <v>1</v>
      </c>
      <c r="E27" s="4" t="s">
        <v>126</v>
      </c>
      <c r="F27" s="4" t="s">
        <v>99</v>
      </c>
      <c r="G27" s="6">
        <v>67200</v>
      </c>
      <c r="H27" s="6">
        <v>67200</v>
      </c>
      <c r="I27" s="4">
        <v>12</v>
      </c>
      <c r="J27" s="4">
        <f>VLOOKUP(I27,'Punkty procentowe'!A:B,2,0)</f>
        <v>0.8</v>
      </c>
      <c r="K27" s="6">
        <f t="shared" si="0"/>
        <v>53760</v>
      </c>
      <c r="L27" s="17">
        <v>15</v>
      </c>
    </row>
    <row r="28" spans="1:12" s="7" customFormat="1" hidden="1" x14ac:dyDescent="0.25">
      <c r="A28" s="16" t="s">
        <v>76</v>
      </c>
      <c r="B28" s="4" t="s">
        <v>11</v>
      </c>
      <c r="C28" s="4" t="s">
        <v>22</v>
      </c>
      <c r="D28" s="4">
        <v>1</v>
      </c>
      <c r="E28" s="4" t="s">
        <v>126</v>
      </c>
      <c r="F28" s="4" t="s">
        <v>77</v>
      </c>
      <c r="G28" s="6">
        <v>200000</v>
      </c>
      <c r="H28" s="6">
        <v>200000</v>
      </c>
      <c r="I28" s="4">
        <v>12</v>
      </c>
      <c r="J28" s="4">
        <f>VLOOKUP(I28,'Punkty procentowe'!A:B,2,0)</f>
        <v>0.8</v>
      </c>
      <c r="K28" s="6">
        <f t="shared" si="0"/>
        <v>160000</v>
      </c>
      <c r="L28" s="17">
        <v>35</v>
      </c>
    </row>
    <row r="29" spans="1:12" s="7" customFormat="1" hidden="1" x14ac:dyDescent="0.25">
      <c r="A29" s="16" t="s">
        <v>109</v>
      </c>
      <c r="B29" s="4" t="s">
        <v>11</v>
      </c>
      <c r="C29" s="4" t="s">
        <v>42</v>
      </c>
      <c r="D29" s="4">
        <v>1</v>
      </c>
      <c r="E29" s="4" t="s">
        <v>126</v>
      </c>
      <c r="F29" s="4" t="s">
        <v>110</v>
      </c>
      <c r="G29" s="6">
        <v>200000</v>
      </c>
      <c r="H29" s="6">
        <v>200000</v>
      </c>
      <c r="I29" s="4">
        <v>12</v>
      </c>
      <c r="J29" s="4">
        <f>VLOOKUP(I29,'Punkty procentowe'!A:B,2,0)</f>
        <v>0.8</v>
      </c>
      <c r="K29" s="6">
        <f t="shared" si="0"/>
        <v>160000</v>
      </c>
      <c r="L29" s="17">
        <v>20</v>
      </c>
    </row>
    <row r="30" spans="1:12" s="7" customFormat="1" hidden="1" x14ac:dyDescent="0.25">
      <c r="A30" s="16" t="s">
        <v>24</v>
      </c>
      <c r="B30" s="4" t="s">
        <v>14</v>
      </c>
      <c r="C30" s="4" t="s">
        <v>8</v>
      </c>
      <c r="D30" s="4">
        <v>1</v>
      </c>
      <c r="E30" s="4" t="s">
        <v>126</v>
      </c>
      <c r="F30" s="4" t="s">
        <v>25</v>
      </c>
      <c r="G30" s="6">
        <v>200000</v>
      </c>
      <c r="H30" s="6">
        <v>200000</v>
      </c>
      <c r="I30" s="4">
        <v>12</v>
      </c>
      <c r="J30" s="4">
        <f>VLOOKUP(I30,'Punkty procentowe'!A:B,2,0)</f>
        <v>0.8</v>
      </c>
      <c r="K30" s="6">
        <f t="shared" si="0"/>
        <v>160000</v>
      </c>
      <c r="L30" s="17">
        <v>15</v>
      </c>
    </row>
    <row r="31" spans="1:12" s="7" customFormat="1" hidden="1" x14ac:dyDescent="0.25">
      <c r="A31" s="16" t="s">
        <v>80</v>
      </c>
      <c r="B31" s="4" t="s">
        <v>14</v>
      </c>
      <c r="C31" s="4" t="s">
        <v>47</v>
      </c>
      <c r="D31" s="4">
        <v>1</v>
      </c>
      <c r="E31" s="4" t="s">
        <v>126</v>
      </c>
      <c r="F31" s="4" t="s">
        <v>81</v>
      </c>
      <c r="G31" s="6">
        <v>200000</v>
      </c>
      <c r="H31" s="6">
        <v>200000</v>
      </c>
      <c r="I31" s="4">
        <v>12</v>
      </c>
      <c r="J31" s="4">
        <f>VLOOKUP(I31,'Punkty procentowe'!A:B,2,0)</f>
        <v>0.8</v>
      </c>
      <c r="K31" s="6">
        <f t="shared" si="0"/>
        <v>160000</v>
      </c>
      <c r="L31" s="17">
        <v>30</v>
      </c>
    </row>
    <row r="32" spans="1:12" s="7" customFormat="1" hidden="1" x14ac:dyDescent="0.25">
      <c r="A32" s="16" t="s">
        <v>53</v>
      </c>
      <c r="B32" s="4" t="s">
        <v>16</v>
      </c>
      <c r="C32" s="4" t="s">
        <v>26</v>
      </c>
      <c r="D32" s="4">
        <v>1</v>
      </c>
      <c r="E32" s="4" t="s">
        <v>126</v>
      </c>
      <c r="F32" s="4" t="s">
        <v>51</v>
      </c>
      <c r="G32" s="6">
        <v>199500</v>
      </c>
      <c r="H32" s="6">
        <v>199500</v>
      </c>
      <c r="I32" s="4">
        <v>12</v>
      </c>
      <c r="J32" s="4">
        <f>VLOOKUP(I32,'Punkty procentowe'!A:B,2,0)</f>
        <v>0.8</v>
      </c>
      <c r="K32" s="6">
        <f t="shared" si="0"/>
        <v>159600</v>
      </c>
      <c r="L32" s="17">
        <v>15</v>
      </c>
    </row>
    <row r="33" spans="1:12" s="7" customFormat="1" hidden="1" x14ac:dyDescent="0.25">
      <c r="A33" s="16" t="s">
        <v>71</v>
      </c>
      <c r="B33" s="4" t="s">
        <v>16</v>
      </c>
      <c r="C33" s="4" t="s">
        <v>72</v>
      </c>
      <c r="D33" s="4">
        <v>1</v>
      </c>
      <c r="E33" s="4" t="s">
        <v>126</v>
      </c>
      <c r="F33" s="4" t="s">
        <v>73</v>
      </c>
      <c r="G33" s="6">
        <v>199500</v>
      </c>
      <c r="H33" s="6">
        <v>199500</v>
      </c>
      <c r="I33" s="4">
        <v>12</v>
      </c>
      <c r="J33" s="4">
        <f>VLOOKUP(I33,'Punkty procentowe'!A:B,2,0)</f>
        <v>0.8</v>
      </c>
      <c r="K33" s="6">
        <f t="shared" si="0"/>
        <v>159600</v>
      </c>
      <c r="L33" s="17">
        <v>20</v>
      </c>
    </row>
    <row r="34" spans="1:12" s="7" customFormat="1" hidden="1" x14ac:dyDescent="0.25">
      <c r="A34" s="16" t="s">
        <v>83</v>
      </c>
      <c r="B34" s="4" t="s">
        <v>16</v>
      </c>
      <c r="C34" s="4" t="s">
        <v>39</v>
      </c>
      <c r="D34" s="4">
        <v>1</v>
      </c>
      <c r="E34" s="4" t="s">
        <v>126</v>
      </c>
      <c r="F34" s="4" t="s">
        <v>84</v>
      </c>
      <c r="G34" s="6">
        <v>177760</v>
      </c>
      <c r="H34" s="6">
        <v>177760</v>
      </c>
      <c r="I34" s="4">
        <v>12</v>
      </c>
      <c r="J34" s="4">
        <f>VLOOKUP(I34,'Punkty procentowe'!A:B,2,0)</f>
        <v>0.8</v>
      </c>
      <c r="K34" s="6">
        <f t="shared" si="0"/>
        <v>142208</v>
      </c>
      <c r="L34" s="17">
        <v>10</v>
      </c>
    </row>
    <row r="35" spans="1:12" s="7" customFormat="1" hidden="1" x14ac:dyDescent="0.25">
      <c r="A35" s="16" t="s">
        <v>115</v>
      </c>
      <c r="B35" s="4" t="s">
        <v>16</v>
      </c>
      <c r="C35" s="4" t="s">
        <v>23</v>
      </c>
      <c r="D35" s="4">
        <v>1</v>
      </c>
      <c r="E35" s="4" t="s">
        <v>126</v>
      </c>
      <c r="F35" s="4" t="s">
        <v>63</v>
      </c>
      <c r="G35" s="6">
        <v>176424</v>
      </c>
      <c r="H35" s="6">
        <v>176424</v>
      </c>
      <c r="I35" s="4">
        <v>12</v>
      </c>
      <c r="J35" s="4">
        <f>VLOOKUP(I35,'Punkty procentowe'!A:B,2,0)</f>
        <v>0.8</v>
      </c>
      <c r="K35" s="6">
        <f t="shared" si="0"/>
        <v>141139</v>
      </c>
      <c r="L35" s="17">
        <v>11</v>
      </c>
    </row>
    <row r="36" spans="1:12" s="7" customFormat="1" hidden="1" x14ac:dyDescent="0.25">
      <c r="A36" s="16" t="s">
        <v>56</v>
      </c>
      <c r="B36" s="4" t="s">
        <v>17</v>
      </c>
      <c r="C36" s="4" t="s">
        <v>57</v>
      </c>
      <c r="D36" s="4">
        <v>1</v>
      </c>
      <c r="E36" s="4" t="s">
        <v>126</v>
      </c>
      <c r="F36" s="4" t="s">
        <v>58</v>
      </c>
      <c r="G36" s="6">
        <v>160000</v>
      </c>
      <c r="H36" s="6">
        <v>160000</v>
      </c>
      <c r="I36" s="4">
        <v>12</v>
      </c>
      <c r="J36" s="4">
        <f>VLOOKUP(I36,'Punkty procentowe'!A:B,2,0)</f>
        <v>0.8</v>
      </c>
      <c r="K36" s="6">
        <f t="shared" si="0"/>
        <v>128000</v>
      </c>
      <c r="L36" s="17">
        <v>10</v>
      </c>
    </row>
    <row r="37" spans="1:12" s="7" customFormat="1" hidden="1" x14ac:dyDescent="0.25">
      <c r="A37" s="16" t="s">
        <v>97</v>
      </c>
      <c r="B37" s="4" t="s">
        <v>17</v>
      </c>
      <c r="C37" s="4" t="s">
        <v>30</v>
      </c>
      <c r="D37" s="4">
        <v>1</v>
      </c>
      <c r="E37" s="4" t="s">
        <v>126</v>
      </c>
      <c r="F37" s="4" t="s">
        <v>96</v>
      </c>
      <c r="G37" s="6">
        <v>200000</v>
      </c>
      <c r="H37" s="6">
        <v>200000</v>
      </c>
      <c r="I37" s="4">
        <v>12</v>
      </c>
      <c r="J37" s="4">
        <f>VLOOKUP(I37,'Punkty procentowe'!A:B,2,0)</f>
        <v>0.8</v>
      </c>
      <c r="K37" s="6">
        <f t="shared" si="0"/>
        <v>160000</v>
      </c>
      <c r="L37" s="17">
        <v>15</v>
      </c>
    </row>
    <row r="38" spans="1:12" s="7" customFormat="1" hidden="1" x14ac:dyDescent="0.25">
      <c r="A38" s="16" t="s">
        <v>122</v>
      </c>
      <c r="B38" s="4" t="s">
        <v>17</v>
      </c>
      <c r="C38" s="4" t="s">
        <v>18</v>
      </c>
      <c r="D38" s="4">
        <v>1</v>
      </c>
      <c r="E38" s="4" t="s">
        <v>126</v>
      </c>
      <c r="F38" s="4" t="s">
        <v>123</v>
      </c>
      <c r="G38" s="6">
        <v>200000</v>
      </c>
      <c r="H38" s="6">
        <v>200000</v>
      </c>
      <c r="I38" s="4">
        <v>12</v>
      </c>
      <c r="J38" s="4">
        <f>VLOOKUP(I38,'Punkty procentowe'!A:B,2,0)</f>
        <v>0.8</v>
      </c>
      <c r="K38" s="6">
        <f t="shared" si="0"/>
        <v>160000</v>
      </c>
      <c r="L38" s="17">
        <v>10</v>
      </c>
    </row>
    <row r="39" spans="1:12" s="7" customFormat="1" x14ac:dyDescent="0.25">
      <c r="A39" s="16" t="s">
        <v>89</v>
      </c>
      <c r="B39" s="4" t="s">
        <v>9</v>
      </c>
      <c r="C39" s="4" t="s">
        <v>10</v>
      </c>
      <c r="D39" s="4">
        <v>1</v>
      </c>
      <c r="E39" s="4" t="s">
        <v>126</v>
      </c>
      <c r="F39" s="4" t="s">
        <v>90</v>
      </c>
      <c r="G39" s="6">
        <v>200000</v>
      </c>
      <c r="H39" s="6">
        <v>200000</v>
      </c>
      <c r="I39" s="4">
        <v>12</v>
      </c>
      <c r="J39" s="4">
        <f>VLOOKUP(I39,'Punkty procentowe'!A:B,2,0)</f>
        <v>0.8</v>
      </c>
      <c r="K39" s="6">
        <f t="shared" si="0"/>
        <v>160000</v>
      </c>
      <c r="L39" s="17">
        <v>15</v>
      </c>
    </row>
    <row r="40" spans="1:12" s="7" customFormat="1" x14ac:dyDescent="0.25">
      <c r="A40" s="16" t="s">
        <v>93</v>
      </c>
      <c r="B40" s="4" t="s">
        <v>9</v>
      </c>
      <c r="C40" s="4" t="s">
        <v>35</v>
      </c>
      <c r="D40" s="4">
        <v>1</v>
      </c>
      <c r="E40" s="4" t="s">
        <v>126</v>
      </c>
      <c r="F40" s="4" t="s">
        <v>94</v>
      </c>
      <c r="G40" s="6">
        <v>200000</v>
      </c>
      <c r="H40" s="6">
        <v>200000</v>
      </c>
      <c r="I40" s="4">
        <v>12</v>
      </c>
      <c r="J40" s="4">
        <f>VLOOKUP(I40,'Punkty procentowe'!A:B,2,0)</f>
        <v>0.8</v>
      </c>
      <c r="K40" s="6">
        <f t="shared" si="0"/>
        <v>160000</v>
      </c>
      <c r="L40" s="17">
        <v>15</v>
      </c>
    </row>
    <row r="41" spans="1:12" s="7" customFormat="1" x14ac:dyDescent="0.25">
      <c r="A41" s="16" t="s">
        <v>116</v>
      </c>
      <c r="B41" s="4" t="s">
        <v>9</v>
      </c>
      <c r="C41" s="4" t="s">
        <v>95</v>
      </c>
      <c r="D41" s="4">
        <v>1</v>
      </c>
      <c r="E41" s="4" t="s">
        <v>126</v>
      </c>
      <c r="F41" s="4" t="s">
        <v>117</v>
      </c>
      <c r="G41" s="6">
        <v>199976.26</v>
      </c>
      <c r="H41" s="6">
        <v>199976.26</v>
      </c>
      <c r="I41" s="4">
        <v>12</v>
      </c>
      <c r="J41" s="4">
        <f>VLOOKUP(I41,'Punkty procentowe'!A:B,2,0)</f>
        <v>0.8</v>
      </c>
      <c r="K41" s="6">
        <f t="shared" si="0"/>
        <v>159981</v>
      </c>
      <c r="L41" s="17">
        <v>24</v>
      </c>
    </row>
    <row r="42" spans="1:12" s="7" customFormat="1" x14ac:dyDescent="0.25">
      <c r="A42" s="16" t="s">
        <v>120</v>
      </c>
      <c r="B42" s="4" t="s">
        <v>9</v>
      </c>
      <c r="C42" s="4" t="s">
        <v>28</v>
      </c>
      <c r="D42" s="4">
        <v>1</v>
      </c>
      <c r="E42" s="4" t="s">
        <v>126</v>
      </c>
      <c r="F42" s="4" t="s">
        <v>121</v>
      </c>
      <c r="G42" s="6">
        <v>200000</v>
      </c>
      <c r="H42" s="6">
        <v>200000</v>
      </c>
      <c r="I42" s="4">
        <v>12</v>
      </c>
      <c r="J42" s="4">
        <f>VLOOKUP(I42,'Punkty procentowe'!A:B,2,0)</f>
        <v>0.8</v>
      </c>
      <c r="K42" s="6">
        <f t="shared" si="0"/>
        <v>160000</v>
      </c>
      <c r="L42" s="17">
        <v>25</v>
      </c>
    </row>
    <row r="43" spans="1:12" s="7" customFormat="1" hidden="1" x14ac:dyDescent="0.25">
      <c r="A43" s="16" t="s">
        <v>62</v>
      </c>
      <c r="B43" s="4" t="s">
        <v>19</v>
      </c>
      <c r="C43" s="4" t="s">
        <v>20</v>
      </c>
      <c r="D43" s="4">
        <v>1</v>
      </c>
      <c r="E43" s="4" t="s">
        <v>126</v>
      </c>
      <c r="F43" s="4" t="s">
        <v>21</v>
      </c>
      <c r="G43" s="6">
        <v>200000</v>
      </c>
      <c r="H43" s="6">
        <v>200000</v>
      </c>
      <c r="I43" s="4">
        <v>12</v>
      </c>
      <c r="J43" s="4">
        <f>VLOOKUP(I43,'Punkty procentowe'!A:B,2,0)</f>
        <v>0.8</v>
      </c>
      <c r="K43" s="6">
        <f t="shared" si="0"/>
        <v>160000</v>
      </c>
      <c r="L43" s="17">
        <v>35</v>
      </c>
    </row>
    <row r="44" spans="1:12" s="7" customFormat="1" hidden="1" x14ac:dyDescent="0.25">
      <c r="A44" s="16" t="s">
        <v>64</v>
      </c>
      <c r="B44" s="4" t="s">
        <v>27</v>
      </c>
      <c r="C44" s="4" t="s">
        <v>59</v>
      </c>
      <c r="D44" s="4">
        <v>1</v>
      </c>
      <c r="E44" s="4" t="s">
        <v>126</v>
      </c>
      <c r="F44" s="4" t="s">
        <v>65</v>
      </c>
      <c r="G44" s="6">
        <v>200000</v>
      </c>
      <c r="H44" s="6">
        <v>200000</v>
      </c>
      <c r="I44" s="4">
        <v>12</v>
      </c>
      <c r="J44" s="4">
        <f>VLOOKUP(I44,'Punkty procentowe'!A:B,2,0)</f>
        <v>0.8</v>
      </c>
      <c r="K44" s="6">
        <f t="shared" si="0"/>
        <v>160000</v>
      </c>
      <c r="L44" s="17">
        <v>21</v>
      </c>
    </row>
    <row r="45" spans="1:12" s="7" customFormat="1" hidden="1" x14ac:dyDescent="0.25">
      <c r="A45" s="16" t="s">
        <v>66</v>
      </c>
      <c r="B45" s="4" t="s">
        <v>27</v>
      </c>
      <c r="C45" s="4" t="s">
        <v>67</v>
      </c>
      <c r="D45" s="4">
        <v>1</v>
      </c>
      <c r="E45" s="4" t="s">
        <v>126</v>
      </c>
      <c r="F45" s="4" t="s">
        <v>68</v>
      </c>
      <c r="G45" s="6">
        <v>200000</v>
      </c>
      <c r="H45" s="6">
        <v>200000</v>
      </c>
      <c r="I45" s="4">
        <v>12</v>
      </c>
      <c r="J45" s="4">
        <f>VLOOKUP(I45,'Punkty procentowe'!A:B,2,0)</f>
        <v>0.8</v>
      </c>
      <c r="K45" s="6">
        <f t="shared" si="0"/>
        <v>160000</v>
      </c>
      <c r="L45" s="17">
        <v>20</v>
      </c>
    </row>
    <row r="46" spans="1:12" s="7" customFormat="1" hidden="1" x14ac:dyDescent="0.25">
      <c r="A46" s="22" t="s">
        <v>102</v>
      </c>
      <c r="B46" s="23" t="s">
        <v>32</v>
      </c>
      <c r="C46" s="23" t="s">
        <v>103</v>
      </c>
      <c r="D46" s="23">
        <v>1</v>
      </c>
      <c r="E46" s="23" t="s">
        <v>126</v>
      </c>
      <c r="F46" s="23" t="s">
        <v>104</v>
      </c>
      <c r="G46" s="24">
        <v>200000</v>
      </c>
      <c r="H46" s="24">
        <v>200000</v>
      </c>
      <c r="I46" s="23">
        <v>12</v>
      </c>
      <c r="J46" s="23">
        <f>VLOOKUP(I46,'Punkty procentowe'!A:B,2,0)</f>
        <v>0.8</v>
      </c>
      <c r="K46" s="24">
        <f t="shared" si="0"/>
        <v>160000</v>
      </c>
      <c r="L46" s="25">
        <v>20</v>
      </c>
    </row>
    <row r="47" spans="1:12" s="7" customFormat="1" ht="12" customHeight="1" x14ac:dyDescent="0.25">
      <c r="G47" s="8"/>
      <c r="H47" s="8"/>
      <c r="K47" s="8"/>
    </row>
    <row r="48" spans="1:12" s="7" customFormat="1" x14ac:dyDescent="0.25">
      <c r="G48" s="8"/>
      <c r="H48" s="8"/>
      <c r="K48" s="8"/>
    </row>
    <row r="53" spans="11:12" x14ac:dyDescent="0.25">
      <c r="L53" s="1"/>
    </row>
    <row r="55" spans="11:12" x14ac:dyDescent="0.25">
      <c r="K55" s="8"/>
    </row>
  </sheetData>
  <pageMargins left="0.7" right="0.7" top="0.75" bottom="0.75" header="0.3" footer="0.3"/>
  <pageSetup paperSize="9" scale="54" fitToHeight="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1781B-8438-48F0-9213-1FF6E9A20C04}">
  <dimension ref="A1:B8"/>
  <sheetViews>
    <sheetView workbookViewId="0">
      <selection activeCell="B2" sqref="B2"/>
    </sheetView>
  </sheetViews>
  <sheetFormatPr defaultRowHeight="15" x14ac:dyDescent="0.25"/>
  <sheetData>
    <row r="1" spans="1:2" x14ac:dyDescent="0.25">
      <c r="A1" s="3">
        <v>13</v>
      </c>
      <c r="B1" s="3">
        <v>0.85</v>
      </c>
    </row>
    <row r="2" spans="1:2" x14ac:dyDescent="0.25">
      <c r="A2" s="3">
        <v>12</v>
      </c>
      <c r="B2" s="3">
        <v>0.8</v>
      </c>
    </row>
    <row r="3" spans="1:2" x14ac:dyDescent="0.25">
      <c r="A3" s="3">
        <v>11</v>
      </c>
      <c r="B3" s="3">
        <v>0</v>
      </c>
    </row>
    <row r="4" spans="1:2" x14ac:dyDescent="0.25">
      <c r="A4" s="3">
        <v>10</v>
      </c>
      <c r="B4" s="3">
        <v>0</v>
      </c>
    </row>
    <row r="5" spans="1:2" x14ac:dyDescent="0.25">
      <c r="A5" s="3">
        <v>9</v>
      </c>
      <c r="B5" s="3">
        <v>0</v>
      </c>
    </row>
    <row r="6" spans="1:2" x14ac:dyDescent="0.25">
      <c r="A6" s="3">
        <v>8</v>
      </c>
      <c r="B6" s="3">
        <v>0</v>
      </c>
    </row>
    <row r="7" spans="1:2" x14ac:dyDescent="0.25">
      <c r="A7" s="3">
        <v>7</v>
      </c>
      <c r="B7" s="3">
        <v>0</v>
      </c>
    </row>
    <row r="8" spans="1:2" x14ac:dyDescent="0.25">
      <c r="A8" s="3">
        <v>6</v>
      </c>
      <c r="B8" s="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M1 KS</vt:lpstr>
      <vt:lpstr>Punkty procentowe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Boratyńska Sylwia</dc:creator>
  <cp:lastModifiedBy>Agnieszka Depka</cp:lastModifiedBy>
  <cp:revision>1</cp:revision>
  <cp:lastPrinted>2025-03-27T09:57:45Z</cp:lastPrinted>
  <dcterms:created xsi:type="dcterms:W3CDTF">2025-03-04T06:47:32Z</dcterms:created>
  <dcterms:modified xsi:type="dcterms:W3CDTF">2025-04-04T09:47:18Z</dcterms:modified>
  <dc:language>en-US</dc:language>
</cp:coreProperties>
</file>