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Skierska Anna\Desktop\Analiza 2025\"/>
    </mc:Choice>
  </mc:AlternateContent>
  <xr:revisionPtr revIDLastSave="0" documentId="13_ncr:1_{D5DBE0ED-5B97-4719-915D-C46FB053C2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P" sheetId="1" r:id="rId1"/>
    <sheet name="|D" sheetId="3" state="hidden" r:id="rId2"/>
  </sheets>
  <definedNames>
    <definedName name="AnSz">'1P'!$A$1:$L$60</definedName>
    <definedName name="ok">'1P'!$C$60</definedName>
    <definedName name="PSSE">'1P'!$D$57:$E$57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3" l="1"/>
  <c r="A66" i="3"/>
  <c r="A65" i="3"/>
  <c r="A64" i="3"/>
  <c r="A54" i="3"/>
  <c r="B52" i="1" s="1"/>
  <c r="A53" i="3"/>
  <c r="B51" i="1" s="1"/>
  <c r="A52" i="3"/>
  <c r="B50" i="1" s="1"/>
  <c r="A51" i="3"/>
  <c r="A47" i="3"/>
  <c r="B45" i="1" s="1"/>
  <c r="A46" i="3"/>
  <c r="B44" i="1" s="1"/>
  <c r="A45" i="3"/>
  <c r="B43" i="1" s="1"/>
  <c r="A44" i="3"/>
  <c r="B42" i="1" s="1"/>
  <c r="A43" i="3"/>
  <c r="B41" i="1" s="1"/>
  <c r="A42" i="3"/>
  <c r="B40" i="1" s="1"/>
  <c r="A41" i="3"/>
  <c r="B39" i="1" s="1"/>
  <c r="A40" i="3"/>
  <c r="B38" i="1" s="1"/>
  <c r="A39" i="3"/>
  <c r="B37" i="1" s="1"/>
  <c r="A38" i="3"/>
  <c r="B30" i="3"/>
  <c r="C33" i="1" s="1"/>
  <c r="A30" i="3"/>
  <c r="B33" i="1" s="1"/>
  <c r="B29" i="3"/>
  <c r="A29" i="3"/>
  <c r="B32" i="1" s="1"/>
  <c r="B28" i="3"/>
  <c r="C31" i="1" s="1"/>
  <c r="B27" i="3"/>
  <c r="C30" i="1" s="1"/>
  <c r="B26" i="3"/>
  <c r="C29" i="1" s="1"/>
  <c r="A26" i="3"/>
  <c r="B29" i="1" s="1"/>
  <c r="A25" i="3"/>
  <c r="B21" i="3"/>
  <c r="C24" i="1" s="1"/>
  <c r="A21" i="3"/>
  <c r="B24" i="1" s="1"/>
  <c r="B20" i="3"/>
  <c r="C23" i="1" s="1"/>
  <c r="B19" i="3"/>
  <c r="C22" i="1" s="1"/>
  <c r="A19" i="3"/>
  <c r="B22" i="1" s="1"/>
  <c r="B18" i="3"/>
  <c r="C21" i="1" s="1"/>
  <c r="B17" i="3"/>
  <c r="C20" i="1" s="1"/>
  <c r="A17" i="3"/>
  <c r="B20" i="1" s="1"/>
  <c r="B16" i="3"/>
  <c r="C19" i="1" s="1"/>
  <c r="A16" i="3"/>
  <c r="B19" i="1" s="1"/>
  <c r="B15" i="3"/>
  <c r="C18" i="1" s="1"/>
  <c r="B14" i="3"/>
  <c r="C17" i="1" s="1"/>
  <c r="A14" i="3"/>
  <c r="B17" i="1" s="1"/>
  <c r="B13" i="3"/>
  <c r="C16" i="1" s="1"/>
  <c r="B12" i="3"/>
  <c r="C15" i="1" s="1"/>
  <c r="A12" i="3"/>
  <c r="B15" i="1" s="1"/>
  <c r="B11" i="3"/>
  <c r="C14" i="1" s="1"/>
  <c r="B10" i="3"/>
  <c r="C13" i="1" s="1"/>
  <c r="A10" i="3"/>
  <c r="B13" i="1" s="1"/>
  <c r="B9" i="3"/>
  <c r="C12" i="1" s="1"/>
  <c r="B8" i="3"/>
  <c r="C11" i="1" s="1"/>
  <c r="A8" i="3"/>
  <c r="B11" i="1" s="1"/>
  <c r="B7" i="3"/>
  <c r="A7" i="3"/>
  <c r="A6" i="3"/>
  <c r="B5" i="3"/>
  <c r="D5" i="1" s="1"/>
  <c r="B4" i="3"/>
  <c r="D3" i="1" s="1"/>
  <c r="A4" i="3"/>
  <c r="C32" i="1"/>
  <c r="I3" i="1"/>
</calcChain>
</file>

<file path=xl/sharedStrings.xml><?xml version="1.0" encoding="utf-8"?>
<sst xmlns="http://schemas.openxmlformats.org/spreadsheetml/2006/main" count="46" uniqueCount="36">
  <si>
    <t>Nazwa i adres podmiotu składającego sprawozdanie:</t>
  </si>
  <si>
    <t>Analiza wykonania szczepień ochronnych</t>
  </si>
  <si>
    <t>Adresat:</t>
  </si>
  <si>
    <t>Stan zaszczepienia przeciwko chorobom zakaźnym</t>
  </si>
  <si>
    <t>Szczepienie</t>
  </si>
  <si>
    <r>
      <rPr>
        <sz val="7"/>
        <color theme="1"/>
        <rFont val="Tahoma"/>
      </rPr>
      <t xml:space="preserve">1) Szczepionia </t>
    </r>
    <r>
      <rPr>
        <b/>
        <sz val="7"/>
        <color theme="1"/>
        <rFont val="Tahoma"/>
      </rPr>
      <t>podstawowe</t>
    </r>
  </si>
  <si>
    <t>Rocznik</t>
  </si>
  <si>
    <t>Liczba dzieci w roczniku</t>
  </si>
  <si>
    <t>Liczba dzieci podlegających szczepieniu</t>
  </si>
  <si>
    <t>Liczba podanych dawek szczepienia</t>
  </si>
  <si>
    <t>III dawka (3, 4)
I dawka (5)</t>
  </si>
  <si>
    <t>IV dawka (1, 2)</t>
  </si>
  <si>
    <t>I</t>
  </si>
  <si>
    <t>II</t>
  </si>
  <si>
    <t>III</t>
  </si>
  <si>
    <r>
      <rPr>
        <sz val="7"/>
        <color theme="1"/>
        <rFont val="Tahoma"/>
      </rPr>
      <t xml:space="preserve">2) Szczepienia </t>
    </r>
    <r>
      <rPr>
        <b/>
        <sz val="7"/>
        <color theme="1"/>
        <rFont val="Tahoma"/>
      </rPr>
      <t>przypominające</t>
    </r>
  </si>
  <si>
    <t>Liczba podanych dawek szczepienia przypominającego</t>
  </si>
  <si>
    <t>3) Obowiązkowe szczepienia osób narażonych w sposób szczególny, wg wieku (ukończone lata)</t>
  </si>
  <si>
    <t>Liczba zaszczepionych (a)</t>
  </si>
  <si>
    <t>Ogółem</t>
  </si>
  <si>
    <t>Wiek 0-19</t>
  </si>
  <si>
    <t>Wiek 20-29</t>
  </si>
  <si>
    <t>Wiek ≥ 30</t>
  </si>
  <si>
    <t>Wiek 0-11</t>
  </si>
  <si>
    <t>Wiek 12-19</t>
  </si>
  <si>
    <t>Wiek ≥ 20</t>
  </si>
  <si>
    <r>
      <rPr>
        <sz val="7"/>
        <color theme="1"/>
        <rFont val="Tahoma"/>
      </rPr>
      <t>4) Obowiązkowe szczepienia poekspozycyjne, wg wieku</t>
    </r>
    <r>
      <rPr>
        <sz val="7"/>
        <color theme="1"/>
        <rFont val="Tahoma"/>
      </rPr>
      <t xml:space="preserve"> (ukończone lata)</t>
    </r>
  </si>
  <si>
    <t>Wyjaśnienia dotyczące sprawozdania
można uzyskać pod numerem telefonu:</t>
  </si>
  <si>
    <t>Pieczątka i podpis osoby działającej
w imieniu sprawozdawcy*:</t>
  </si>
  <si>
    <t>Szosa Bydgoska 1</t>
  </si>
  <si>
    <t>1f1Re2L2fgeGopkkJkUYjH1jSVzlzBu2mP0ZDR3HbEtk</t>
  </si>
  <si>
    <t>Dane</t>
  </si>
  <si>
    <t>PSSEreg</t>
  </si>
  <si>
    <t xml:space="preserve">Powiatowa Stacja </t>
  </si>
  <si>
    <t>w Toruniu</t>
  </si>
  <si>
    <t>miejscowość,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</si>
</sst>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 &quot;mmm&quot; &quot;yyyy"/>
  </numFmts>
  <fonts count="20" x14ac:knownFonts="1">
    <font>
      <sz val="8"/>
      <color rgb="FF000000"/>
      <name val="Calibri"/>
      <scheme val="minor"/>
    </font>
    <font>
      <sz val="6"/>
      <color theme="1"/>
      <name val="Tahoma"/>
    </font>
    <font>
      <sz val="8"/>
      <name val="Calibri"/>
    </font>
    <font>
      <b/>
      <sz val="9"/>
      <color theme="1"/>
      <name val="Tahoma"/>
    </font>
    <font>
      <sz val="8"/>
      <color theme="1"/>
      <name val="Tahoma"/>
    </font>
    <font>
      <b/>
      <sz val="8"/>
      <color theme="1"/>
      <name val="Tahoma"/>
    </font>
    <font>
      <sz val="7"/>
      <color theme="1"/>
      <name val="Tahoma"/>
    </font>
    <font>
      <sz val="5"/>
      <color theme="1"/>
      <name val="Tahoma"/>
    </font>
    <font>
      <sz val="6"/>
      <color rgb="FF000000"/>
      <name val="Tahoma"/>
    </font>
    <font>
      <b/>
      <sz val="6"/>
      <color theme="1"/>
      <name val="Tahoma"/>
    </font>
    <font>
      <sz val="6"/>
      <color theme="1"/>
      <name val="Calibri"/>
    </font>
    <font>
      <sz val="6"/>
      <color rgb="FF666666"/>
      <name val="Tahoma"/>
    </font>
    <font>
      <sz val="7"/>
      <color rgb="FF000000"/>
      <name val="Tahoma"/>
    </font>
    <font>
      <b/>
      <sz val="5"/>
      <color rgb="FFFFFFFF"/>
      <name val="Tahoma"/>
    </font>
    <font>
      <sz val="6"/>
      <color rgb="FFFF0000"/>
      <name val="Tahoma"/>
    </font>
    <font>
      <sz val="8"/>
      <color theme="1"/>
      <name val="Calibri"/>
      <scheme val="minor"/>
    </font>
    <font>
      <b/>
      <sz val="7"/>
      <color theme="1"/>
      <name val="Calibri"/>
      <scheme val="minor"/>
    </font>
    <font>
      <sz val="6"/>
      <color theme="1"/>
      <name val="Calibri"/>
      <scheme val="minor"/>
    </font>
    <font>
      <sz val="6"/>
      <color rgb="FF000000"/>
      <name val="Calibri"/>
      <scheme val="minor"/>
    </font>
    <font>
      <b/>
      <sz val="7"/>
      <color theme="1"/>
      <name val="Tahoma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1"/>
        <bgColor rgb="FFEFEFEF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5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vertical="center" wrapText="1"/>
    </xf>
    <xf numFmtId="164" fontId="6" fillId="0" borderId="0" xfId="0" applyNumberFormat="1" applyFont="1" applyAlignment="1">
      <alignment horizontal="left" vertical="center"/>
    </xf>
    <xf numFmtId="0" fontId="4" fillId="0" borderId="0" xfId="0" applyFont="1"/>
    <xf numFmtId="0" fontId="6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6" borderId="0" xfId="0" applyFont="1" applyFill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 wrapText="1"/>
    </xf>
    <xf numFmtId="0" fontId="2" fillId="0" borderId="12" xfId="0" applyFont="1" applyBorder="1"/>
    <xf numFmtId="0" fontId="9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14" xfId="0" applyFont="1" applyBorder="1"/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2" fillId="0" borderId="11" xfId="0" applyFont="1" applyBorder="1"/>
    <xf numFmtId="0" fontId="8" fillId="6" borderId="0" xfId="0" applyFont="1" applyFill="1" applyAlignment="1">
      <alignment horizontal="center" vertical="center"/>
    </xf>
    <xf numFmtId="0" fontId="0" fillId="7" borderId="0" xfId="0" applyFill="1"/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7" xfId="0" applyFont="1" applyBorder="1"/>
    <xf numFmtId="0" fontId="4" fillId="0" borderId="5" xfId="0" applyFont="1" applyBorder="1" applyAlignment="1">
      <alignment horizontal="center"/>
    </xf>
    <xf numFmtId="0" fontId="2" fillId="0" borderId="13" xfId="0" applyFont="1" applyBorder="1"/>
    <xf numFmtId="0" fontId="1" fillId="0" borderId="13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2" fillId="7" borderId="2" xfId="0" applyFont="1" applyFill="1" applyBorder="1"/>
    <xf numFmtId="0" fontId="8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2" fillId="7" borderId="7" xfId="0" applyFont="1" applyFill="1" applyBorder="1"/>
    <xf numFmtId="0" fontId="8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2" fillId="0" borderId="16" xfId="0" applyFont="1" applyBorder="1"/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11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top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/>
    <xf numFmtId="0" fontId="18" fillId="0" borderId="0" xfId="0" applyFont="1" applyAlignment="1">
      <alignment vertical="center"/>
    </xf>
    <xf numFmtId="49" fontId="1" fillId="0" borderId="17" xfId="0" applyNumberFormat="1" applyFont="1" applyBorder="1" applyAlignment="1">
      <alignment horizontal="left" vertical="center" wrapText="1"/>
    </xf>
    <xf numFmtId="0" fontId="2" fillId="0" borderId="19" xfId="0" applyFont="1" applyBorder="1"/>
    <xf numFmtId="49" fontId="1" fillId="0" borderId="0" xfId="0" applyNumberFormat="1" applyFont="1" applyAlignment="1">
      <alignment horizontal="left" vertical="center" wrapText="1"/>
    </xf>
    <xf numFmtId="0" fontId="13" fillId="5" borderId="0" xfId="0" applyFont="1" applyFill="1" applyAlignment="1">
      <alignment horizontal="center" vertical="center"/>
    </xf>
    <xf numFmtId="0" fontId="2" fillId="0" borderId="20" xfId="0" applyFont="1" applyBorder="1"/>
    <xf numFmtId="0" fontId="1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showGridLines="0" tabSelected="1" workbookViewId="0">
      <selection activeCell="F15" sqref="F15"/>
    </sheetView>
  </sheetViews>
  <sheetFormatPr defaultColWidth="16.85546875" defaultRowHeight="15" customHeight="1" x14ac:dyDescent="0.2"/>
  <cols>
    <col min="1" max="1" width="3.42578125" customWidth="1"/>
    <col min="2" max="2" width="27.85546875" customWidth="1"/>
    <col min="3" max="3" width="7.28515625" customWidth="1"/>
    <col min="4" max="11" width="9.85546875" customWidth="1"/>
    <col min="12" max="12" width="3.42578125" customWidth="1"/>
  </cols>
  <sheetData>
    <row r="1" spans="1:12" ht="13.5" customHeight="1" x14ac:dyDescent="0.2">
      <c r="A1" s="28" t="s">
        <v>0</v>
      </c>
      <c r="B1" s="29"/>
      <c r="C1" s="30"/>
      <c r="D1" s="31" t="s">
        <v>1</v>
      </c>
      <c r="E1" s="29"/>
      <c r="F1" s="29"/>
      <c r="G1" s="29"/>
      <c r="H1" s="30"/>
      <c r="I1" s="28" t="s">
        <v>2</v>
      </c>
      <c r="J1" s="29"/>
      <c r="K1" s="29"/>
      <c r="L1" s="30"/>
    </row>
    <row r="2" spans="1:12" ht="13.5" customHeight="1" x14ac:dyDescent="0.2">
      <c r="A2" s="35"/>
      <c r="B2" s="33"/>
      <c r="C2" s="34"/>
      <c r="D2" s="32"/>
      <c r="E2" s="33"/>
      <c r="F2" s="33"/>
      <c r="G2" s="33"/>
      <c r="H2" s="34"/>
      <c r="I2" s="35" t="s">
        <v>33</v>
      </c>
      <c r="J2" s="33"/>
      <c r="K2" s="33"/>
      <c r="L2" s="34"/>
    </row>
    <row r="3" spans="1:12" ht="13.5" customHeight="1" x14ac:dyDescent="0.2">
      <c r="A3" s="48"/>
      <c r="B3" s="33"/>
      <c r="C3" s="34"/>
      <c r="D3" s="41" t="str">
        <f ca="1">'|D'!B4</f>
        <v>I półrocze 2025</v>
      </c>
      <c r="E3" s="33"/>
      <c r="F3" s="33"/>
      <c r="G3" s="33"/>
      <c r="H3" s="33"/>
      <c r="I3" s="36" t="e">
        <f>#REF!</f>
        <v>#REF!</v>
      </c>
      <c r="J3" s="33"/>
      <c r="K3" s="33"/>
      <c r="L3" s="34"/>
    </row>
    <row r="4" spans="1:12" ht="13.5" customHeight="1" x14ac:dyDescent="0.2">
      <c r="A4" s="48"/>
      <c r="B4" s="33"/>
      <c r="C4" s="34"/>
      <c r="D4" s="33"/>
      <c r="E4" s="33"/>
      <c r="F4" s="33"/>
      <c r="G4" s="33"/>
      <c r="H4" s="33"/>
      <c r="I4" s="36" t="s">
        <v>34</v>
      </c>
      <c r="J4" s="33"/>
      <c r="K4" s="33"/>
      <c r="L4" s="34"/>
    </row>
    <row r="5" spans="1:12" ht="13.5" customHeight="1" x14ac:dyDescent="0.2">
      <c r="A5" s="49"/>
      <c r="B5" s="50"/>
      <c r="C5" s="40"/>
      <c r="D5" s="42" t="str">
        <f ca="1">'|D'!B5</f>
        <v>od 01.01.2025 do 30.06.2025 r.</v>
      </c>
      <c r="E5" s="33"/>
      <c r="F5" s="33"/>
      <c r="G5" s="33"/>
      <c r="H5" s="34"/>
      <c r="I5" s="49" t="s">
        <v>29</v>
      </c>
      <c r="J5" s="50"/>
      <c r="K5" s="50"/>
      <c r="L5" s="40"/>
    </row>
    <row r="6" spans="1:12" ht="3.75" customHeight="1" x14ac:dyDescent="0.2">
      <c r="A6" s="55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18.75" customHeight="1" x14ac:dyDescent="0.2">
      <c r="A7" s="1"/>
      <c r="B7" s="56" t="s">
        <v>3</v>
      </c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ht="13.5" customHeight="1" x14ac:dyDescent="0.2">
      <c r="A8" s="51"/>
      <c r="B8" s="44" t="s">
        <v>4</v>
      </c>
      <c r="C8" s="57" t="s">
        <v>5</v>
      </c>
      <c r="D8" s="45"/>
      <c r="E8" s="45"/>
      <c r="F8" s="45"/>
      <c r="G8" s="45"/>
      <c r="H8" s="45"/>
      <c r="I8" s="45"/>
      <c r="J8" s="45"/>
      <c r="K8" s="25"/>
      <c r="L8" s="43"/>
    </row>
    <row r="9" spans="1:12" ht="33.75" customHeight="1" x14ac:dyDescent="0.2">
      <c r="A9" s="34"/>
      <c r="B9" s="52"/>
      <c r="C9" s="53" t="s">
        <v>6</v>
      </c>
      <c r="D9" s="44" t="s">
        <v>7</v>
      </c>
      <c r="E9" s="39" t="s">
        <v>8</v>
      </c>
      <c r="F9" s="27" t="s">
        <v>9</v>
      </c>
      <c r="G9" s="45"/>
      <c r="H9" s="25"/>
      <c r="I9" s="39" t="s">
        <v>8</v>
      </c>
      <c r="J9" s="37" t="s">
        <v>10</v>
      </c>
      <c r="K9" s="37" t="s">
        <v>11</v>
      </c>
      <c r="L9" s="32"/>
    </row>
    <row r="10" spans="1:12" ht="11.25" customHeight="1" x14ac:dyDescent="0.2">
      <c r="A10" s="34"/>
      <c r="B10" s="38"/>
      <c r="C10" s="38"/>
      <c r="D10" s="38"/>
      <c r="E10" s="40"/>
      <c r="F10" s="2" t="s">
        <v>12</v>
      </c>
      <c r="G10" s="2" t="s">
        <v>13</v>
      </c>
      <c r="H10" s="2" t="s">
        <v>14</v>
      </c>
      <c r="I10" s="40"/>
      <c r="J10" s="38"/>
      <c r="K10" s="38"/>
      <c r="L10" s="32"/>
    </row>
    <row r="11" spans="1:12" ht="11.25" customHeight="1" x14ac:dyDescent="0.2">
      <c r="A11" s="34"/>
      <c r="B11" s="54" t="str">
        <f ca="1">'|D'!A8</f>
        <v>Błonica, tężec, krztusiec (1)</v>
      </c>
      <c r="C11" s="3" t="str">
        <f ca="1">'|D'!B8</f>
        <v>2025</v>
      </c>
      <c r="D11" s="4"/>
      <c r="E11" s="4"/>
      <c r="F11" s="4"/>
      <c r="G11" s="4"/>
      <c r="H11" s="5"/>
      <c r="I11" s="58"/>
      <c r="J11" s="59"/>
      <c r="K11" s="59"/>
      <c r="L11" s="32"/>
    </row>
    <row r="12" spans="1:12" ht="11.25" customHeight="1" x14ac:dyDescent="0.2">
      <c r="A12" s="34"/>
      <c r="B12" s="38"/>
      <c r="C12" s="3" t="str">
        <f ca="1">'|D'!B9</f>
        <v>2024</v>
      </c>
      <c r="D12" s="4"/>
      <c r="E12" s="4"/>
      <c r="F12" s="4"/>
      <c r="G12" s="4"/>
      <c r="H12" s="4"/>
      <c r="I12" s="4"/>
      <c r="J12" s="22"/>
      <c r="K12" s="4"/>
      <c r="L12" s="32"/>
    </row>
    <row r="13" spans="1:12" ht="11.25" customHeight="1" x14ac:dyDescent="0.2">
      <c r="A13" s="34"/>
      <c r="B13" s="54" t="str">
        <f ca="1">'|D'!A10</f>
        <v>Zakażenia Haemophilus influenzae typu B (2)</v>
      </c>
      <c r="C13" s="3" t="str">
        <f ca="1">'|D'!B10</f>
        <v>2025</v>
      </c>
      <c r="D13" s="4"/>
      <c r="E13" s="4"/>
      <c r="F13" s="4"/>
      <c r="G13" s="4"/>
      <c r="H13" s="5"/>
      <c r="I13" s="60"/>
      <c r="J13" s="47"/>
      <c r="K13" s="47"/>
      <c r="L13" s="32"/>
    </row>
    <row r="14" spans="1:12" ht="11.25" customHeight="1" x14ac:dyDescent="0.2">
      <c r="A14" s="34"/>
      <c r="B14" s="38"/>
      <c r="C14" s="3" t="str">
        <f ca="1">'|D'!B11</f>
        <v>2024</v>
      </c>
      <c r="D14" s="4"/>
      <c r="E14" s="4"/>
      <c r="F14" s="4"/>
      <c r="G14" s="4"/>
      <c r="H14" s="4"/>
      <c r="I14" s="4"/>
      <c r="J14" s="22"/>
      <c r="K14" s="4"/>
      <c r="L14" s="32"/>
    </row>
    <row r="15" spans="1:12" ht="11.25" customHeight="1" x14ac:dyDescent="0.2">
      <c r="A15" s="34"/>
      <c r="B15" s="54" t="str">
        <f ca="1">'|D'!A12</f>
        <v>Poliomyelitis (3)</v>
      </c>
      <c r="C15" s="3" t="str">
        <f ca="1">'|D'!B12</f>
        <v>2025</v>
      </c>
      <c r="D15" s="4"/>
      <c r="E15" s="4"/>
      <c r="F15" s="4"/>
      <c r="G15" s="4"/>
      <c r="H15" s="46"/>
      <c r="I15" s="47"/>
      <c r="J15" s="47"/>
      <c r="K15" s="47"/>
      <c r="L15" s="32"/>
    </row>
    <row r="16" spans="1:12" ht="11.25" customHeight="1" x14ac:dyDescent="0.2">
      <c r="A16" s="34"/>
      <c r="B16" s="38"/>
      <c r="C16" s="3" t="str">
        <f ca="1">'|D'!B13</f>
        <v>2024</v>
      </c>
      <c r="D16" s="4"/>
      <c r="E16" s="4"/>
      <c r="F16" s="4"/>
      <c r="G16" s="4"/>
      <c r="H16" s="23"/>
      <c r="I16" s="4"/>
      <c r="J16" s="4"/>
      <c r="K16" s="23"/>
      <c r="L16" s="32"/>
    </row>
    <row r="17" spans="1:12" ht="11.25" customHeight="1" x14ac:dyDescent="0.2">
      <c r="A17" s="34"/>
      <c r="B17" s="54" t="str">
        <f ca="1">'|D'!A14</f>
        <v>Zakażenia Streptococucus Pneumoniae (4)</v>
      </c>
      <c r="C17" s="3" t="str">
        <f ca="1">'|D'!B14</f>
        <v>2025</v>
      </c>
      <c r="D17" s="4"/>
      <c r="E17" s="4"/>
      <c r="F17" s="4"/>
      <c r="G17" s="4"/>
      <c r="H17" s="46"/>
      <c r="I17" s="47"/>
      <c r="J17" s="47"/>
      <c r="K17" s="47"/>
      <c r="L17" s="32"/>
    </row>
    <row r="18" spans="1:12" ht="11.25" customHeight="1" x14ac:dyDescent="0.2">
      <c r="A18" s="34"/>
      <c r="B18" s="38"/>
      <c r="C18" s="3" t="str">
        <f ca="1">'|D'!B15</f>
        <v>2024</v>
      </c>
      <c r="D18" s="4"/>
      <c r="E18" s="4"/>
      <c r="F18" s="4"/>
      <c r="G18" s="4"/>
      <c r="H18" s="23"/>
      <c r="I18" s="4"/>
      <c r="J18" s="4"/>
      <c r="K18" s="23"/>
      <c r="L18" s="32"/>
    </row>
    <row r="19" spans="1:12" ht="11.25" customHeight="1" x14ac:dyDescent="0.2">
      <c r="A19" s="34"/>
      <c r="B19" s="6" t="str">
        <f ca="1">'|D'!A16</f>
        <v>Odra, świnka, różyczka (5)</v>
      </c>
      <c r="C19" s="3" t="str">
        <f ca="1">'|D'!B16</f>
        <v>2024</v>
      </c>
      <c r="D19" s="4"/>
      <c r="E19" s="46"/>
      <c r="F19" s="47"/>
      <c r="G19" s="47"/>
      <c r="H19" s="47"/>
      <c r="I19" s="4"/>
      <c r="J19" s="4"/>
      <c r="K19" s="22"/>
      <c r="L19" s="32"/>
    </row>
    <row r="20" spans="1:12" ht="11.25" customHeight="1" x14ac:dyDescent="0.2">
      <c r="A20" s="34"/>
      <c r="B20" s="54" t="str">
        <f ca="1">'|D'!A17</f>
        <v>Zakażenia rotawirusowe</v>
      </c>
      <c r="C20" s="3" t="str">
        <f ca="1">'|D'!B17</f>
        <v>2025</v>
      </c>
      <c r="D20" s="4"/>
      <c r="E20" s="4"/>
      <c r="F20" s="4"/>
      <c r="G20" s="4"/>
      <c r="H20" s="4"/>
      <c r="I20" s="46"/>
      <c r="J20" s="47"/>
      <c r="K20" s="47"/>
      <c r="L20" s="32"/>
    </row>
    <row r="21" spans="1:12" ht="11.25" customHeight="1" x14ac:dyDescent="0.2">
      <c r="A21" s="34"/>
      <c r="B21" s="38"/>
      <c r="C21" s="3" t="str">
        <f ca="1">'|D'!B18</f>
        <v>2024</v>
      </c>
      <c r="D21" s="4"/>
      <c r="E21" s="4"/>
      <c r="F21" s="4"/>
      <c r="G21" s="4"/>
      <c r="H21" s="4"/>
      <c r="I21" s="47"/>
      <c r="J21" s="47"/>
      <c r="K21" s="47"/>
      <c r="L21" s="32"/>
    </row>
    <row r="22" spans="1:12" ht="11.25" customHeight="1" x14ac:dyDescent="0.2">
      <c r="A22" s="34"/>
      <c r="B22" s="54" t="str">
        <f ca="1">'|D'!A19</f>
        <v>WZW typu B</v>
      </c>
      <c r="C22" s="3" t="str">
        <f ca="1">'|D'!B19</f>
        <v>2025</v>
      </c>
      <c r="D22" s="4"/>
      <c r="E22" s="4"/>
      <c r="F22" s="4"/>
      <c r="G22" s="4"/>
      <c r="H22" s="4"/>
      <c r="I22" s="46"/>
      <c r="J22" s="47"/>
      <c r="K22" s="47"/>
      <c r="L22" s="32"/>
    </row>
    <row r="23" spans="1:12" ht="11.25" customHeight="1" x14ac:dyDescent="0.2">
      <c r="A23" s="34"/>
      <c r="B23" s="38"/>
      <c r="C23" s="3" t="str">
        <f ca="1">'|D'!B20</f>
        <v>2024</v>
      </c>
      <c r="D23" s="4"/>
      <c r="E23" s="4"/>
      <c r="F23" s="4"/>
      <c r="G23" s="4"/>
      <c r="H23" s="4"/>
      <c r="I23" s="47"/>
      <c r="J23" s="47"/>
      <c r="K23" s="47"/>
      <c r="L23" s="32"/>
    </row>
    <row r="24" spans="1:12" ht="11.25" customHeight="1" x14ac:dyDescent="0.2">
      <c r="A24" s="34"/>
      <c r="B24" s="6" t="str">
        <f ca="1">'|D'!A21</f>
        <v>Gruźlica</v>
      </c>
      <c r="C24" s="3" t="str">
        <f ca="1">'|D'!B21</f>
        <v>2025</v>
      </c>
      <c r="D24" s="4"/>
      <c r="E24" s="4"/>
      <c r="F24" s="4"/>
      <c r="G24" s="63"/>
      <c r="H24" s="64"/>
      <c r="I24" s="64"/>
      <c r="J24" s="64"/>
      <c r="K24" s="64"/>
      <c r="L24" s="32"/>
    </row>
    <row r="25" spans="1:12" ht="13.5" customHeight="1" x14ac:dyDescent="0.2">
      <c r="A25" s="7"/>
      <c r="B25" s="61"/>
      <c r="C25" s="33"/>
      <c r="D25" s="33"/>
      <c r="E25" s="33"/>
      <c r="F25" s="33"/>
      <c r="G25" s="33"/>
      <c r="H25" s="33"/>
      <c r="I25" s="33"/>
      <c r="J25" s="33"/>
      <c r="K25" s="33"/>
      <c r="L25" s="7"/>
    </row>
    <row r="26" spans="1:12" ht="13.5" customHeight="1" x14ac:dyDescent="0.2">
      <c r="A26" s="7"/>
      <c r="B26" s="44" t="s">
        <v>4</v>
      </c>
      <c r="C26" s="57" t="s">
        <v>15</v>
      </c>
      <c r="D26" s="45"/>
      <c r="E26" s="45"/>
      <c r="F26" s="45"/>
      <c r="G26" s="45"/>
      <c r="H26" s="45"/>
      <c r="I26" s="25"/>
      <c r="J26" s="62"/>
      <c r="K26" s="33"/>
      <c r="L26" s="7"/>
    </row>
    <row r="27" spans="1:12" ht="21" customHeight="1" x14ac:dyDescent="0.2">
      <c r="A27" s="7"/>
      <c r="B27" s="52"/>
      <c r="C27" s="53" t="s">
        <v>6</v>
      </c>
      <c r="D27" s="66" t="s">
        <v>7</v>
      </c>
      <c r="E27" s="30"/>
      <c r="F27" s="68" t="s">
        <v>8</v>
      </c>
      <c r="G27" s="30"/>
      <c r="H27" s="66" t="s">
        <v>16</v>
      </c>
      <c r="I27" s="30"/>
      <c r="J27" s="33"/>
      <c r="K27" s="33"/>
      <c r="L27" s="7"/>
    </row>
    <row r="28" spans="1:12" ht="11.25" customHeight="1" x14ac:dyDescent="0.2">
      <c r="A28" s="7"/>
      <c r="B28" s="38"/>
      <c r="C28" s="38"/>
      <c r="D28" s="67"/>
      <c r="E28" s="40"/>
      <c r="F28" s="50"/>
      <c r="G28" s="40"/>
      <c r="H28" s="67"/>
      <c r="I28" s="40"/>
      <c r="J28" s="33"/>
      <c r="K28" s="33"/>
      <c r="L28" s="7"/>
    </row>
    <row r="29" spans="1:12" ht="11.25" customHeight="1" x14ac:dyDescent="0.2">
      <c r="A29" s="7"/>
      <c r="B29" s="54" t="str">
        <f ca="1">'|D'!A26</f>
        <v>Błonica, tężec, krztusiec</v>
      </c>
      <c r="C29" s="3" t="str">
        <f ca="1">'|D'!B26</f>
        <v>2020</v>
      </c>
      <c r="D29" s="65"/>
      <c r="E29" s="25"/>
      <c r="F29" s="65"/>
      <c r="G29" s="25"/>
      <c r="H29" s="65"/>
      <c r="I29" s="25"/>
      <c r="J29" s="33"/>
      <c r="K29" s="33"/>
      <c r="L29" s="7"/>
    </row>
    <row r="30" spans="1:12" ht="11.25" customHeight="1" x14ac:dyDescent="0.2">
      <c r="A30" s="7"/>
      <c r="B30" s="52"/>
      <c r="C30" s="3" t="str">
        <f ca="1">'|D'!B27</f>
        <v>2012</v>
      </c>
      <c r="D30" s="65"/>
      <c r="E30" s="25"/>
      <c r="F30" s="65"/>
      <c r="G30" s="25"/>
      <c r="H30" s="65"/>
      <c r="I30" s="25"/>
      <c r="J30" s="33"/>
      <c r="K30" s="33"/>
      <c r="L30" s="7"/>
    </row>
    <row r="31" spans="1:12" ht="11.25" customHeight="1" x14ac:dyDescent="0.2">
      <c r="A31" s="7"/>
      <c r="B31" s="38"/>
      <c r="C31" s="3" t="str">
        <f ca="1">'|D'!B28</f>
        <v>2007</v>
      </c>
      <c r="D31" s="65"/>
      <c r="E31" s="25"/>
      <c r="F31" s="65"/>
      <c r="G31" s="25"/>
      <c r="H31" s="65"/>
      <c r="I31" s="25"/>
      <c r="J31" s="33"/>
      <c r="K31" s="33"/>
      <c r="L31" s="7"/>
    </row>
    <row r="32" spans="1:12" ht="11.25" customHeight="1" x14ac:dyDescent="0.2">
      <c r="A32" s="7"/>
      <c r="B32" s="6" t="str">
        <f ca="1">'|D'!A29</f>
        <v>Poliomyelitis</v>
      </c>
      <c r="C32" s="3" t="str">
        <f ca="1">'|D'!B29</f>
        <v>2020</v>
      </c>
      <c r="D32" s="65"/>
      <c r="E32" s="25"/>
      <c r="F32" s="65"/>
      <c r="G32" s="25"/>
      <c r="H32" s="65"/>
      <c r="I32" s="25"/>
      <c r="J32" s="33"/>
      <c r="K32" s="33"/>
      <c r="L32" s="7"/>
    </row>
    <row r="33" spans="1:12" ht="11.25" customHeight="1" x14ac:dyDescent="0.2">
      <c r="A33" s="7"/>
      <c r="B33" s="6" t="str">
        <f ca="1">'|D'!A30</f>
        <v>Odra, świnka, różyczka</v>
      </c>
      <c r="C33" s="3" t="str">
        <f ca="1">'|D'!B30</f>
        <v>2020</v>
      </c>
      <c r="D33" s="65"/>
      <c r="E33" s="25"/>
      <c r="F33" s="65"/>
      <c r="G33" s="25"/>
      <c r="H33" s="65"/>
      <c r="I33" s="25"/>
      <c r="J33" s="33"/>
      <c r="K33" s="33"/>
      <c r="L33" s="7"/>
    </row>
    <row r="34" spans="1:12" ht="13.5" customHeight="1" x14ac:dyDescent="0.2">
      <c r="A34" s="7"/>
      <c r="B34" s="61"/>
      <c r="C34" s="33"/>
      <c r="D34" s="33"/>
      <c r="E34" s="33"/>
      <c r="F34" s="33"/>
      <c r="G34" s="33"/>
      <c r="H34" s="33"/>
      <c r="I34" s="33"/>
      <c r="J34" s="33"/>
      <c r="K34" s="33"/>
      <c r="L34" s="7"/>
    </row>
    <row r="35" spans="1:12" ht="13.5" customHeight="1" x14ac:dyDescent="0.2">
      <c r="A35" s="7"/>
      <c r="B35" s="57" t="s">
        <v>17</v>
      </c>
      <c r="C35" s="45"/>
      <c r="D35" s="45"/>
      <c r="E35" s="45"/>
      <c r="F35" s="45"/>
      <c r="G35" s="45"/>
      <c r="H35" s="45"/>
      <c r="I35" s="45"/>
      <c r="J35" s="25"/>
      <c r="K35" s="62"/>
      <c r="L35" s="7"/>
    </row>
    <row r="36" spans="1:12" ht="9.75" customHeight="1" x14ac:dyDescent="0.2">
      <c r="A36" s="7"/>
      <c r="B36" s="8" t="s">
        <v>18</v>
      </c>
      <c r="C36" s="27" t="s">
        <v>19</v>
      </c>
      <c r="D36" s="25"/>
      <c r="E36" s="27" t="s">
        <v>20</v>
      </c>
      <c r="F36" s="25"/>
      <c r="G36" s="27" t="s">
        <v>21</v>
      </c>
      <c r="H36" s="25"/>
      <c r="I36" s="27" t="s">
        <v>22</v>
      </c>
      <c r="J36" s="25"/>
      <c r="K36" s="33"/>
      <c r="L36" s="7"/>
    </row>
    <row r="37" spans="1:12" ht="11.25" customHeight="1" x14ac:dyDescent="0.2">
      <c r="A37" s="7"/>
      <c r="B37" s="9" t="str">
        <f ca="1">'|D'!A39</f>
        <v>Błonica</v>
      </c>
      <c r="C37" s="24"/>
      <c r="D37" s="25"/>
      <c r="E37" s="27"/>
      <c r="F37" s="25"/>
      <c r="G37" s="27"/>
      <c r="H37" s="25"/>
      <c r="I37" s="27"/>
      <c r="J37" s="25"/>
      <c r="K37" s="33"/>
      <c r="L37" s="7"/>
    </row>
    <row r="38" spans="1:12" ht="11.25" customHeight="1" x14ac:dyDescent="0.2">
      <c r="A38" s="7"/>
      <c r="B38" s="9" t="str">
        <f ca="1">'|D'!A40</f>
        <v>Krztusiec</v>
      </c>
      <c r="C38" s="24"/>
      <c r="D38" s="25"/>
      <c r="E38" s="26"/>
      <c r="F38" s="25"/>
      <c r="G38" s="26"/>
      <c r="H38" s="25"/>
      <c r="I38" s="26"/>
      <c r="J38" s="25"/>
      <c r="K38" s="33"/>
      <c r="L38" s="7"/>
    </row>
    <row r="39" spans="1:12" ht="11.25" customHeight="1" x14ac:dyDescent="0.2">
      <c r="A39" s="7"/>
      <c r="B39" s="9" t="str">
        <f ca="1">'|D'!A41</f>
        <v>Odra, świnka, różyczka</v>
      </c>
      <c r="C39" s="24"/>
      <c r="D39" s="25"/>
      <c r="E39" s="26"/>
      <c r="F39" s="25"/>
      <c r="G39" s="26"/>
      <c r="H39" s="25"/>
      <c r="I39" s="26"/>
      <c r="J39" s="25"/>
      <c r="K39" s="33"/>
      <c r="L39" s="7"/>
    </row>
    <row r="40" spans="1:12" ht="11.25" customHeight="1" x14ac:dyDescent="0.2">
      <c r="A40" s="7"/>
      <c r="B40" s="9" t="str">
        <f ca="1">'|D'!A42</f>
        <v>Poliomyelitis</v>
      </c>
      <c r="C40" s="24"/>
      <c r="D40" s="25"/>
      <c r="E40" s="26"/>
      <c r="F40" s="25"/>
      <c r="G40" s="26"/>
      <c r="H40" s="25"/>
      <c r="I40" s="26"/>
      <c r="J40" s="25"/>
      <c r="K40" s="33"/>
      <c r="L40" s="7"/>
    </row>
    <row r="41" spans="1:12" ht="11.25" customHeight="1" x14ac:dyDescent="0.2">
      <c r="A41" s="7"/>
      <c r="B41" s="9" t="str">
        <f ca="1">'|D'!A43</f>
        <v>Tężec</v>
      </c>
      <c r="C41" s="24"/>
      <c r="D41" s="25"/>
      <c r="E41" s="26"/>
      <c r="F41" s="25"/>
      <c r="G41" s="26"/>
      <c r="H41" s="25"/>
      <c r="I41" s="26"/>
      <c r="J41" s="25"/>
      <c r="K41" s="33"/>
      <c r="L41" s="7"/>
    </row>
    <row r="42" spans="1:12" ht="11.25" customHeight="1" x14ac:dyDescent="0.2">
      <c r="A42" s="7"/>
      <c r="B42" s="9" t="str">
        <f ca="1">'|D'!A44</f>
        <v>Wirusowe zapalenie wątroby typu B</v>
      </c>
      <c r="C42" s="24"/>
      <c r="D42" s="25"/>
      <c r="E42" s="26"/>
      <c r="F42" s="25"/>
      <c r="G42" s="26"/>
      <c r="H42" s="25"/>
      <c r="I42" s="26"/>
      <c r="J42" s="25"/>
      <c r="K42" s="33"/>
      <c r="L42" s="7"/>
    </row>
    <row r="43" spans="1:12" ht="11.25" customHeight="1" x14ac:dyDescent="0.2">
      <c r="A43" s="7"/>
      <c r="B43" s="9" t="str">
        <f ca="1">'|D'!A45</f>
        <v>Zakażenia Haemophilus influenzae typu b</v>
      </c>
      <c r="C43" s="24"/>
      <c r="D43" s="25"/>
      <c r="E43" s="26"/>
      <c r="F43" s="25"/>
      <c r="G43" s="26"/>
      <c r="H43" s="25"/>
      <c r="I43" s="26"/>
      <c r="J43" s="25"/>
      <c r="K43" s="33"/>
      <c r="L43" s="7"/>
    </row>
    <row r="44" spans="1:12" ht="11.25" customHeight="1" x14ac:dyDescent="0.2">
      <c r="A44" s="7"/>
      <c r="B44" s="9" t="str">
        <f ca="1">'|D'!A46</f>
        <v>Zakażenia Streptococcus pneumoniae</v>
      </c>
      <c r="C44" s="24"/>
      <c r="D44" s="25"/>
      <c r="E44" s="26"/>
      <c r="F44" s="25"/>
      <c r="G44" s="26"/>
      <c r="H44" s="25"/>
      <c r="I44" s="26"/>
      <c r="J44" s="25"/>
      <c r="K44" s="33"/>
      <c r="L44" s="7"/>
    </row>
    <row r="45" spans="1:12" ht="11.25" customHeight="1" x14ac:dyDescent="0.2">
      <c r="A45" s="7"/>
      <c r="B45" s="69" t="str">
        <f ca="1">'|D'!A47</f>
        <v>Ospa wietrzna</v>
      </c>
      <c r="C45" s="27" t="s">
        <v>19</v>
      </c>
      <c r="D45" s="25"/>
      <c r="E45" s="27" t="s">
        <v>23</v>
      </c>
      <c r="F45" s="25"/>
      <c r="G45" s="27" t="s">
        <v>24</v>
      </c>
      <c r="H45" s="25"/>
      <c r="I45" s="27" t="s">
        <v>25</v>
      </c>
      <c r="J45" s="25"/>
      <c r="K45" s="33"/>
      <c r="L45" s="7"/>
    </row>
    <row r="46" spans="1:12" ht="11.25" customHeight="1" x14ac:dyDescent="0.2">
      <c r="A46" s="7"/>
      <c r="B46" s="67"/>
      <c r="C46" s="24"/>
      <c r="D46" s="25"/>
      <c r="E46" s="65"/>
      <c r="F46" s="25"/>
      <c r="G46" s="65"/>
      <c r="H46" s="25"/>
      <c r="I46" s="65"/>
      <c r="J46" s="25"/>
      <c r="K46" s="33"/>
      <c r="L46" s="7"/>
    </row>
    <row r="47" spans="1:12" ht="13.5" customHeight="1" x14ac:dyDescent="0.2">
      <c r="A47" s="61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</row>
    <row r="48" spans="1:12" ht="13.5" customHeight="1" x14ac:dyDescent="0.2">
      <c r="A48" s="7"/>
      <c r="B48" s="57" t="s">
        <v>26</v>
      </c>
      <c r="C48" s="45"/>
      <c r="D48" s="45"/>
      <c r="E48" s="45"/>
      <c r="F48" s="45"/>
      <c r="G48" s="45"/>
      <c r="H48" s="45"/>
      <c r="I48" s="45"/>
      <c r="J48" s="25"/>
      <c r="K48" s="62"/>
      <c r="L48" s="7"/>
    </row>
    <row r="49" spans="1:12" ht="11.25" customHeight="1" x14ac:dyDescent="0.2">
      <c r="A49" s="7"/>
      <c r="B49" s="10"/>
      <c r="C49" s="27" t="s">
        <v>19</v>
      </c>
      <c r="D49" s="25"/>
      <c r="E49" s="27" t="s">
        <v>20</v>
      </c>
      <c r="F49" s="25"/>
      <c r="G49" s="27" t="s">
        <v>21</v>
      </c>
      <c r="H49" s="25"/>
      <c r="I49" s="27" t="s">
        <v>22</v>
      </c>
      <c r="J49" s="25"/>
      <c r="K49" s="33"/>
      <c r="L49" s="7"/>
    </row>
    <row r="50" spans="1:12" ht="11.25" customHeight="1" x14ac:dyDescent="0.2">
      <c r="A50" s="7"/>
      <c r="B50" s="11" t="str">
        <f ca="1">'|D'!A52</f>
        <v>Błonica</v>
      </c>
      <c r="C50" s="24"/>
      <c r="D50" s="25"/>
      <c r="E50" s="26"/>
      <c r="F50" s="25"/>
      <c r="G50" s="26"/>
      <c r="H50" s="25"/>
      <c r="I50" s="26"/>
      <c r="J50" s="25"/>
      <c r="K50" s="33"/>
      <c r="L50" s="7"/>
    </row>
    <row r="51" spans="1:12" ht="11.25" customHeight="1" x14ac:dyDescent="0.2">
      <c r="A51" s="7"/>
      <c r="B51" s="11" t="str">
        <f ca="1">'|D'!A53</f>
        <v>Tężec</v>
      </c>
      <c r="C51" s="24"/>
      <c r="D51" s="25"/>
      <c r="E51" s="26"/>
      <c r="F51" s="25"/>
      <c r="G51" s="26"/>
      <c r="H51" s="25"/>
      <c r="I51" s="26"/>
      <c r="J51" s="25"/>
      <c r="K51" s="33"/>
      <c r="L51" s="7"/>
    </row>
    <row r="52" spans="1:12" ht="11.25" customHeight="1" x14ac:dyDescent="0.2">
      <c r="A52" s="7"/>
      <c r="B52" s="11" t="str">
        <f ca="1">'|D'!A54</f>
        <v>Wścieklizna</v>
      </c>
      <c r="C52" s="24"/>
      <c r="D52" s="25"/>
      <c r="E52" s="26"/>
      <c r="F52" s="25"/>
      <c r="G52" s="26"/>
      <c r="H52" s="25"/>
      <c r="I52" s="26"/>
      <c r="J52" s="25"/>
      <c r="K52" s="33"/>
      <c r="L52" s="7"/>
    </row>
    <row r="53" spans="1:12" ht="13.5" customHeight="1" x14ac:dyDescent="0.2">
      <c r="A53" s="7"/>
      <c r="B53" s="61"/>
      <c r="C53" s="33"/>
      <c r="D53" s="33"/>
      <c r="E53" s="33"/>
      <c r="F53" s="33"/>
      <c r="G53" s="33"/>
      <c r="H53" s="33"/>
      <c r="I53" s="33"/>
      <c r="J53" s="33"/>
      <c r="K53" s="33"/>
      <c r="L53" s="7"/>
    </row>
    <row r="54" spans="1:12" ht="16.5" customHeight="1" x14ac:dyDescent="0.2">
      <c r="A54" s="7"/>
      <c r="B54" s="78" t="s">
        <v>27</v>
      </c>
      <c r="C54" s="33"/>
      <c r="D54" s="61" t="s">
        <v>35</v>
      </c>
      <c r="E54" s="33"/>
      <c r="F54" s="33"/>
      <c r="G54" s="33"/>
      <c r="H54" s="77" t="s">
        <v>28</v>
      </c>
      <c r="I54" s="33"/>
      <c r="J54" s="33"/>
      <c r="K54" s="33"/>
      <c r="L54" s="7"/>
    </row>
    <row r="55" spans="1:12" ht="60" customHeight="1" x14ac:dyDescent="0.2">
      <c r="A55" s="7"/>
      <c r="B55" s="79"/>
      <c r="C55" s="71"/>
      <c r="D55" s="33"/>
      <c r="E55" s="33"/>
      <c r="F55" s="33"/>
      <c r="G55" s="33"/>
      <c r="H55" s="70"/>
      <c r="I55" s="71"/>
      <c r="J55" s="71"/>
      <c r="K55" s="71"/>
      <c r="L55" s="7"/>
    </row>
    <row r="56" spans="1:12" ht="7.5" customHeight="1" x14ac:dyDescent="0.2">
      <c r="A56" s="7"/>
      <c r="B56" s="61"/>
      <c r="C56" s="33"/>
      <c r="D56" s="33"/>
      <c r="E56" s="33"/>
      <c r="F56" s="33"/>
      <c r="G56" s="33"/>
      <c r="H56" s="33"/>
      <c r="I56" s="33"/>
      <c r="J56" s="33"/>
      <c r="K56" s="33"/>
      <c r="L56" s="7"/>
    </row>
    <row r="57" spans="1:12" ht="13.5" customHeight="1" x14ac:dyDescent="0.2">
      <c r="A57" s="7"/>
      <c r="B57" s="61"/>
      <c r="C57" s="33"/>
      <c r="D57" s="72"/>
      <c r="E57" s="33"/>
      <c r="F57" s="12"/>
      <c r="G57" s="73"/>
      <c r="H57" s="33"/>
      <c r="I57" s="33"/>
      <c r="J57" s="33"/>
      <c r="K57" s="33"/>
      <c r="L57" s="7"/>
    </row>
    <row r="58" spans="1:12" ht="9.75" customHeight="1" x14ac:dyDescent="0.2">
      <c r="A58" s="7"/>
      <c r="B58" s="33"/>
      <c r="C58" s="33"/>
      <c r="D58" s="74"/>
      <c r="E58" s="33"/>
      <c r="F58" s="33"/>
      <c r="G58" s="33"/>
      <c r="H58" s="33"/>
      <c r="I58" s="33"/>
      <c r="J58" s="33"/>
      <c r="K58" s="33"/>
      <c r="L58" s="7"/>
    </row>
    <row r="59" spans="1:12" ht="11.25" customHeight="1" x14ac:dyDescent="0.2">
      <c r="A59" s="75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</row>
    <row r="60" spans="1:12" ht="10.5" customHeight="1" x14ac:dyDescent="0.2">
      <c r="A60" s="13"/>
      <c r="B60" s="13"/>
      <c r="C60" s="14"/>
      <c r="D60" s="76"/>
      <c r="E60" s="33"/>
      <c r="F60" s="33"/>
      <c r="G60" s="33"/>
      <c r="H60" s="33"/>
      <c r="I60" s="33"/>
      <c r="J60" s="33"/>
      <c r="K60" s="33"/>
      <c r="L60" s="33"/>
    </row>
  </sheetData>
  <mergeCells count="144">
    <mergeCell ref="H55:K55"/>
    <mergeCell ref="B56:K56"/>
    <mergeCell ref="B57:C58"/>
    <mergeCell ref="D57:E57"/>
    <mergeCell ref="G57:K58"/>
    <mergeCell ref="D58:F58"/>
    <mergeCell ref="A59:L59"/>
    <mergeCell ref="D60:L60"/>
    <mergeCell ref="C51:D51"/>
    <mergeCell ref="E51:F51"/>
    <mergeCell ref="C52:D52"/>
    <mergeCell ref="E52:F52"/>
    <mergeCell ref="B53:K53"/>
    <mergeCell ref="D54:G55"/>
    <mergeCell ref="H54:K54"/>
    <mergeCell ref="K48:K52"/>
    <mergeCell ref="B54:C54"/>
    <mergeCell ref="B55:C55"/>
    <mergeCell ref="B48:J48"/>
    <mergeCell ref="G51:H51"/>
    <mergeCell ref="I51:J51"/>
    <mergeCell ref="B45:B46"/>
    <mergeCell ref="C45:D45"/>
    <mergeCell ref="C46:D46"/>
    <mergeCell ref="G36:H36"/>
    <mergeCell ref="I36:J36"/>
    <mergeCell ref="C37:D37"/>
    <mergeCell ref="E37:F37"/>
    <mergeCell ref="G37:H37"/>
    <mergeCell ref="I37:J37"/>
    <mergeCell ref="C38:D38"/>
    <mergeCell ref="E38:F38"/>
    <mergeCell ref="G38:H38"/>
    <mergeCell ref="I38:J38"/>
    <mergeCell ref="C39:D39"/>
    <mergeCell ref="E39:F39"/>
    <mergeCell ref="G39:H39"/>
    <mergeCell ref="C44:D44"/>
    <mergeCell ref="E44:F44"/>
    <mergeCell ref="E45:F45"/>
    <mergeCell ref="G45:H45"/>
    <mergeCell ref="I45:J45"/>
    <mergeCell ref="E46:F46"/>
    <mergeCell ref="G46:H46"/>
    <mergeCell ref="I46:J46"/>
    <mergeCell ref="B17:B18"/>
    <mergeCell ref="B20:B21"/>
    <mergeCell ref="B26:B28"/>
    <mergeCell ref="B29:B31"/>
    <mergeCell ref="B22:B23"/>
    <mergeCell ref="C27:C28"/>
    <mergeCell ref="B25:K25"/>
    <mergeCell ref="C26:I26"/>
    <mergeCell ref="D27:E28"/>
    <mergeCell ref="J26:K33"/>
    <mergeCell ref="H33:I33"/>
    <mergeCell ref="F27:G28"/>
    <mergeCell ref="H27:I28"/>
    <mergeCell ref="D29:E29"/>
    <mergeCell ref="F29:G29"/>
    <mergeCell ref="H29:I29"/>
    <mergeCell ref="D33:E33"/>
    <mergeCell ref="F33:G33"/>
    <mergeCell ref="B34:K34"/>
    <mergeCell ref="B35:J35"/>
    <mergeCell ref="K35:K46"/>
    <mergeCell ref="H17:K17"/>
    <mergeCell ref="I22:K23"/>
    <mergeCell ref="G24:K24"/>
    <mergeCell ref="C49:D49"/>
    <mergeCell ref="E49:F49"/>
    <mergeCell ref="C50:D50"/>
    <mergeCell ref="E50:F50"/>
    <mergeCell ref="C36:D36"/>
    <mergeCell ref="E36:F36"/>
    <mergeCell ref="A47:L47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I39:J39"/>
    <mergeCell ref="C40:D40"/>
    <mergeCell ref="B11:B12"/>
    <mergeCell ref="I5:L5"/>
    <mergeCell ref="A6:L6"/>
    <mergeCell ref="B7:L7"/>
    <mergeCell ref="C8:K8"/>
    <mergeCell ref="I11:K11"/>
    <mergeCell ref="I13:K13"/>
    <mergeCell ref="B13:B14"/>
    <mergeCell ref="B15:B16"/>
    <mergeCell ref="H15:K15"/>
    <mergeCell ref="A1:C1"/>
    <mergeCell ref="D1:H2"/>
    <mergeCell ref="I1:L1"/>
    <mergeCell ref="A2:C2"/>
    <mergeCell ref="I2:L2"/>
    <mergeCell ref="I3:L3"/>
    <mergeCell ref="I4:L4"/>
    <mergeCell ref="J9:J10"/>
    <mergeCell ref="K9:K10"/>
    <mergeCell ref="E9:E10"/>
    <mergeCell ref="D3:H4"/>
    <mergeCell ref="D5:H5"/>
    <mergeCell ref="L8:L24"/>
    <mergeCell ref="D9:D10"/>
    <mergeCell ref="F9:H9"/>
    <mergeCell ref="I9:I10"/>
    <mergeCell ref="E19:H19"/>
    <mergeCell ref="I20:K21"/>
    <mergeCell ref="A3:C3"/>
    <mergeCell ref="A4:C4"/>
    <mergeCell ref="A5:C5"/>
    <mergeCell ref="A8:A24"/>
    <mergeCell ref="B8:B10"/>
    <mergeCell ref="C9:C10"/>
    <mergeCell ref="E40:F40"/>
    <mergeCell ref="G40:H40"/>
    <mergeCell ref="I40:J40"/>
    <mergeCell ref="C41:D41"/>
    <mergeCell ref="E41:F41"/>
    <mergeCell ref="G41:H41"/>
    <mergeCell ref="I41:J41"/>
    <mergeCell ref="C42:D42"/>
    <mergeCell ref="E42:F42"/>
    <mergeCell ref="G42:H42"/>
    <mergeCell ref="I42:J42"/>
    <mergeCell ref="C43:D43"/>
    <mergeCell ref="E43:F43"/>
    <mergeCell ref="G43:H43"/>
    <mergeCell ref="I43:J43"/>
    <mergeCell ref="G52:H52"/>
    <mergeCell ref="I52:J52"/>
    <mergeCell ref="G44:H44"/>
    <mergeCell ref="I44:J44"/>
    <mergeCell ref="G49:H49"/>
    <mergeCell ref="I49:J49"/>
    <mergeCell ref="G50:H50"/>
    <mergeCell ref="I50:J50"/>
  </mergeCells>
  <pageMargins left="0.39370078740157483" right="0.31496062992125984" top="0.31496062992125984" bottom="0.31496062992125984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68"/>
  <sheetViews>
    <sheetView workbookViewId="0"/>
  </sheetViews>
  <sheetFormatPr defaultColWidth="16.85546875" defaultRowHeight="15" customHeight="1" x14ac:dyDescent="0.2"/>
  <cols>
    <col min="1" max="1" width="29.28515625" customWidth="1"/>
    <col min="2" max="2" width="29.7109375" customWidth="1"/>
  </cols>
  <sheetData>
    <row r="1" spans="1:2" ht="22.5" customHeight="1" x14ac:dyDescent="0.2">
      <c r="A1" s="89" t="s">
        <v>30</v>
      </c>
      <c r="B1" s="33"/>
    </row>
    <row r="2" spans="1:2" ht="22.5" customHeight="1" x14ac:dyDescent="0.2">
      <c r="A2" s="15" t="s">
        <v>31</v>
      </c>
      <c r="B2" s="15" t="s">
        <v>32</v>
      </c>
    </row>
    <row r="3" spans="1:2" ht="22.5" customHeight="1" x14ac:dyDescent="0.2">
      <c r="A3" s="90"/>
      <c r="B3" s="33"/>
    </row>
    <row r="4" spans="1:2" ht="10.5" customHeight="1" x14ac:dyDescent="0.2">
      <c r="A4" s="91" t="str">
        <f ca="1">IFERROR(__xludf.DUMMYFUNCTION("importrange(""""&amp;'|D'!A1&amp;"""",""""&amp;'|D'!A2&amp;"""")"),"Pobiera dane z WSSE")</f>
        <v>Pobiera dane z WSSE</v>
      </c>
      <c r="B4" s="16" t="str">
        <f ca="1">IFERROR(__xludf.DUMMYFUNCTION("""COMPUTED_VALUE"""),"I półrocze 2025")</f>
        <v>I półrocze 2025</v>
      </c>
    </row>
    <row r="5" spans="1:2" ht="10.5" customHeight="1" x14ac:dyDescent="0.2">
      <c r="A5" s="33"/>
      <c r="B5" s="16" t="str">
        <f ca="1">IFERROR(__xludf.DUMMYFUNCTION("""COMPUTED_VALUE"""),"od 01.01.2025 do 30.06.2025 r.")</f>
        <v>od 01.01.2025 do 30.06.2025 r.</v>
      </c>
    </row>
    <row r="6" spans="1:2" ht="10.5" customHeight="1" x14ac:dyDescent="0.2">
      <c r="A6" s="87" t="str">
        <f ca="1">IFERROR(__xludf.DUMMYFUNCTION("""COMPUTED_VALUE"""),"Tabela 1")</f>
        <v>Tabela 1</v>
      </c>
      <c r="B6" s="33"/>
    </row>
    <row r="7" spans="1:2" ht="10.5" customHeight="1" x14ac:dyDescent="0.2">
      <c r="A7" s="16" t="str">
        <f ca="1">IFERROR(__xludf.DUMMYFUNCTION("""COMPUTED_VALUE"""),"Szczepienie")</f>
        <v>Szczepienie</v>
      </c>
      <c r="B7" s="16" t="str">
        <f ca="1">IFERROR(__xludf.DUMMYFUNCTION("""COMPUTED_VALUE"""),"Rocznik")</f>
        <v>Rocznik</v>
      </c>
    </row>
    <row r="8" spans="1:2" ht="10.5" customHeight="1" x14ac:dyDescent="0.2">
      <c r="A8" s="84" t="str">
        <f ca="1">IFERROR(__xludf.DUMMYFUNCTION("""COMPUTED_VALUE"""),"Błonica, tężec, krztusiec (1)")</f>
        <v>Błonica, tężec, krztusiec (1)</v>
      </c>
      <c r="B8" s="17" t="str">
        <f ca="1">IFERROR(__xludf.DUMMYFUNCTION("""COMPUTED_VALUE"""),"2025")</f>
        <v>2025</v>
      </c>
    </row>
    <row r="9" spans="1:2" ht="10.5" customHeight="1" x14ac:dyDescent="0.2">
      <c r="A9" s="85"/>
      <c r="B9" s="17" t="str">
        <f ca="1">IFERROR(__xludf.DUMMYFUNCTION("""COMPUTED_VALUE"""),"2024")</f>
        <v>2024</v>
      </c>
    </row>
    <row r="10" spans="1:2" ht="10.5" customHeight="1" x14ac:dyDescent="0.2">
      <c r="A10" s="84" t="str">
        <f ca="1">IFERROR(__xludf.DUMMYFUNCTION("""COMPUTED_VALUE"""),"Zakażenia Haemophilus influenzae typu B (2)")</f>
        <v>Zakażenia Haemophilus influenzae typu B (2)</v>
      </c>
      <c r="B10" s="18" t="str">
        <f ca="1">IFERROR(__xludf.DUMMYFUNCTION("""COMPUTED_VALUE"""),"2025")</f>
        <v>2025</v>
      </c>
    </row>
    <row r="11" spans="1:2" ht="10.5" customHeight="1" x14ac:dyDescent="0.2">
      <c r="A11" s="85"/>
      <c r="B11" s="18" t="str">
        <f ca="1">IFERROR(__xludf.DUMMYFUNCTION("""COMPUTED_VALUE"""),"2024")</f>
        <v>2024</v>
      </c>
    </row>
    <row r="12" spans="1:2" ht="10.5" customHeight="1" x14ac:dyDescent="0.2">
      <c r="A12" s="84" t="str">
        <f ca="1">IFERROR(__xludf.DUMMYFUNCTION("""COMPUTED_VALUE"""),"Poliomyelitis (3)")</f>
        <v>Poliomyelitis (3)</v>
      </c>
      <c r="B12" s="18" t="str">
        <f ca="1">IFERROR(__xludf.DUMMYFUNCTION("""COMPUTED_VALUE"""),"2025")</f>
        <v>2025</v>
      </c>
    </row>
    <row r="13" spans="1:2" ht="10.5" customHeight="1" x14ac:dyDescent="0.2">
      <c r="A13" s="85"/>
      <c r="B13" s="18" t="str">
        <f ca="1">IFERROR(__xludf.DUMMYFUNCTION("""COMPUTED_VALUE"""),"2024")</f>
        <v>2024</v>
      </c>
    </row>
    <row r="14" spans="1:2" ht="10.5" customHeight="1" x14ac:dyDescent="0.2">
      <c r="A14" s="84" t="str">
        <f ca="1">IFERROR(__xludf.DUMMYFUNCTION("""COMPUTED_VALUE"""),"Zakażenia Streptococucus Pneumoniae (4)")</f>
        <v>Zakażenia Streptococucus Pneumoniae (4)</v>
      </c>
      <c r="B14" s="18" t="str">
        <f ca="1">IFERROR(__xludf.DUMMYFUNCTION("""COMPUTED_VALUE"""),"2025")</f>
        <v>2025</v>
      </c>
    </row>
    <row r="15" spans="1:2" ht="10.5" customHeight="1" x14ac:dyDescent="0.2">
      <c r="A15" s="85"/>
      <c r="B15" s="18" t="str">
        <f ca="1">IFERROR(__xludf.DUMMYFUNCTION("""COMPUTED_VALUE"""),"2024")</f>
        <v>2024</v>
      </c>
    </row>
    <row r="16" spans="1:2" ht="10.5" customHeight="1" x14ac:dyDescent="0.2">
      <c r="A16" s="19" t="str">
        <f ca="1">IFERROR(__xludf.DUMMYFUNCTION("""COMPUTED_VALUE"""),"Odra, świnka, różyczka (5)")</f>
        <v>Odra, świnka, różyczka (5)</v>
      </c>
      <c r="B16" s="18" t="str">
        <f ca="1">IFERROR(__xludf.DUMMYFUNCTION("""COMPUTED_VALUE"""),"2024")</f>
        <v>2024</v>
      </c>
    </row>
    <row r="17" spans="1:2" ht="10.5" customHeight="1" x14ac:dyDescent="0.2">
      <c r="A17" s="84" t="str">
        <f ca="1">IFERROR(__xludf.DUMMYFUNCTION("""COMPUTED_VALUE"""),"Zakażenia rotawirusowe")</f>
        <v>Zakażenia rotawirusowe</v>
      </c>
      <c r="B17" s="18" t="str">
        <f ca="1">IFERROR(__xludf.DUMMYFUNCTION("""COMPUTED_VALUE"""),"2025")</f>
        <v>2025</v>
      </c>
    </row>
    <row r="18" spans="1:2" ht="10.5" customHeight="1" x14ac:dyDescent="0.2">
      <c r="A18" s="85"/>
      <c r="B18" s="18" t="str">
        <f ca="1">IFERROR(__xludf.DUMMYFUNCTION("""COMPUTED_VALUE"""),"2024")</f>
        <v>2024</v>
      </c>
    </row>
    <row r="19" spans="1:2" ht="10.5" customHeight="1" x14ac:dyDescent="0.2">
      <c r="A19" s="84" t="str">
        <f ca="1">IFERROR(__xludf.DUMMYFUNCTION("""COMPUTED_VALUE"""),"WZW typu B")</f>
        <v>WZW typu B</v>
      </c>
      <c r="B19" s="18" t="str">
        <f ca="1">IFERROR(__xludf.DUMMYFUNCTION("""COMPUTED_VALUE"""),"2025")</f>
        <v>2025</v>
      </c>
    </row>
    <row r="20" spans="1:2" ht="10.5" customHeight="1" x14ac:dyDescent="0.2">
      <c r="A20" s="85"/>
      <c r="B20" s="18" t="str">
        <f ca="1">IFERROR(__xludf.DUMMYFUNCTION("""COMPUTED_VALUE"""),"2024")</f>
        <v>2024</v>
      </c>
    </row>
    <row r="21" spans="1:2" ht="10.5" customHeight="1" x14ac:dyDescent="0.2">
      <c r="A21" s="19" t="str">
        <f ca="1">IFERROR(__xludf.DUMMYFUNCTION("""COMPUTED_VALUE"""),"Gruźlica")</f>
        <v>Gruźlica</v>
      </c>
      <c r="B21" s="18" t="str">
        <f ca="1">IFERROR(__xludf.DUMMYFUNCTION("""COMPUTED_VALUE"""),"2025")</f>
        <v>2025</v>
      </c>
    </row>
    <row r="22" spans="1:2" ht="10.5" customHeight="1" x14ac:dyDescent="0.2">
      <c r="A22" s="20"/>
      <c r="B22" s="21"/>
    </row>
    <row r="23" spans="1:2" ht="10.5" customHeight="1" x14ac:dyDescent="0.2">
      <c r="A23" s="20"/>
      <c r="B23" s="21"/>
    </row>
    <row r="24" spans="1:2" ht="10.5" customHeight="1" x14ac:dyDescent="0.2">
      <c r="A24" s="20"/>
      <c r="B24" s="21"/>
    </row>
    <row r="25" spans="1:2" ht="10.5" customHeight="1" x14ac:dyDescent="0.2">
      <c r="A25" s="87" t="str">
        <f ca="1">IFERROR(__xludf.DUMMYFUNCTION("""COMPUTED_VALUE"""),"Tabela 2")</f>
        <v>Tabela 2</v>
      </c>
      <c r="B25" s="33"/>
    </row>
    <row r="26" spans="1:2" ht="10.5" customHeight="1" x14ac:dyDescent="0.2">
      <c r="A26" s="84" t="str">
        <f ca="1">IFERROR(__xludf.DUMMYFUNCTION("""COMPUTED_VALUE"""),"Błonica, tężec, krztusiec")</f>
        <v>Błonica, tężec, krztusiec</v>
      </c>
      <c r="B26" s="18" t="str">
        <f ca="1">IFERROR(__xludf.DUMMYFUNCTION("""COMPUTED_VALUE"""),"2020")</f>
        <v>2020</v>
      </c>
    </row>
    <row r="27" spans="1:2" ht="10.5" customHeight="1" x14ac:dyDescent="0.2">
      <c r="A27" s="88"/>
      <c r="B27" s="18" t="str">
        <f ca="1">IFERROR(__xludf.DUMMYFUNCTION("""COMPUTED_VALUE"""),"2012")</f>
        <v>2012</v>
      </c>
    </row>
    <row r="28" spans="1:2" ht="10.5" customHeight="1" x14ac:dyDescent="0.2">
      <c r="A28" s="85"/>
      <c r="B28" s="18" t="str">
        <f ca="1">IFERROR(__xludf.DUMMYFUNCTION("""COMPUTED_VALUE"""),"2007")</f>
        <v>2007</v>
      </c>
    </row>
    <row r="29" spans="1:2" ht="10.5" customHeight="1" x14ac:dyDescent="0.2">
      <c r="A29" s="19" t="str">
        <f ca="1">IFERROR(__xludf.DUMMYFUNCTION("""COMPUTED_VALUE"""),"Poliomyelitis")</f>
        <v>Poliomyelitis</v>
      </c>
      <c r="B29" s="18" t="str">
        <f ca="1">IFERROR(__xludf.DUMMYFUNCTION("""COMPUTED_VALUE"""),"2020")</f>
        <v>2020</v>
      </c>
    </row>
    <row r="30" spans="1:2" ht="10.5" customHeight="1" x14ac:dyDescent="0.2">
      <c r="A30" s="19" t="str">
        <f ca="1">IFERROR(__xludf.DUMMYFUNCTION("""COMPUTED_VALUE"""),"Odra, świnka, różyczka")</f>
        <v>Odra, świnka, różyczka</v>
      </c>
      <c r="B30" s="18" t="str">
        <f ca="1">IFERROR(__xludf.DUMMYFUNCTION("""COMPUTED_VALUE"""),"2020")</f>
        <v>2020</v>
      </c>
    </row>
    <row r="31" spans="1:2" ht="10.5" customHeight="1" x14ac:dyDescent="0.2">
      <c r="A31" s="19"/>
      <c r="B31" s="19"/>
    </row>
    <row r="32" spans="1:2" ht="10.5" customHeight="1" x14ac:dyDescent="0.2">
      <c r="A32" s="19"/>
      <c r="B32" s="19"/>
    </row>
    <row r="33" spans="1:2" ht="10.5" customHeight="1" x14ac:dyDescent="0.2">
      <c r="A33" s="19"/>
      <c r="B33" s="19"/>
    </row>
    <row r="34" spans="1:2" ht="10.5" customHeight="1" x14ac:dyDescent="0.2">
      <c r="A34" s="19"/>
      <c r="B34" s="19"/>
    </row>
    <row r="35" spans="1:2" ht="10.5" customHeight="1" x14ac:dyDescent="0.2">
      <c r="A35" s="19"/>
      <c r="B35" s="19"/>
    </row>
    <row r="36" spans="1:2" ht="10.5" customHeight="1" x14ac:dyDescent="0.2">
      <c r="A36" s="19"/>
      <c r="B36" s="19"/>
    </row>
    <row r="37" spans="1:2" ht="10.5" customHeight="1" x14ac:dyDescent="0.2">
      <c r="A37" s="86"/>
      <c r="B37" s="33"/>
    </row>
    <row r="38" spans="1:2" ht="10.5" customHeight="1" x14ac:dyDescent="0.2">
      <c r="A38" s="87" t="str">
        <f ca="1">IFERROR(__xludf.DUMMYFUNCTION("""COMPUTED_VALUE"""),"Tabela 3")</f>
        <v>Tabela 3</v>
      </c>
      <c r="B38" s="33"/>
    </row>
    <row r="39" spans="1:2" ht="10.5" customHeight="1" x14ac:dyDescent="0.2">
      <c r="A39" s="19" t="str">
        <f ca="1">IFERROR(__xludf.DUMMYFUNCTION("""COMPUTED_VALUE"""),"Błonica")</f>
        <v>Błonica</v>
      </c>
      <c r="B39" s="19"/>
    </row>
    <row r="40" spans="1:2" ht="10.5" customHeight="1" x14ac:dyDescent="0.2">
      <c r="A40" s="19" t="str">
        <f ca="1">IFERROR(__xludf.DUMMYFUNCTION("""COMPUTED_VALUE"""),"Krztusiec")</f>
        <v>Krztusiec</v>
      </c>
      <c r="B40" s="19"/>
    </row>
    <row r="41" spans="1:2" ht="10.5" customHeight="1" x14ac:dyDescent="0.2">
      <c r="A41" s="19" t="str">
        <f ca="1">IFERROR(__xludf.DUMMYFUNCTION("""COMPUTED_VALUE"""),"Odra, świnka, różyczka")</f>
        <v>Odra, świnka, różyczka</v>
      </c>
      <c r="B41" s="19"/>
    </row>
    <row r="42" spans="1:2" ht="10.5" customHeight="1" x14ac:dyDescent="0.2">
      <c r="A42" s="19" t="str">
        <f ca="1">IFERROR(__xludf.DUMMYFUNCTION("""COMPUTED_VALUE"""),"Poliomyelitis")</f>
        <v>Poliomyelitis</v>
      </c>
      <c r="B42" s="19"/>
    </row>
    <row r="43" spans="1:2" ht="10.5" customHeight="1" x14ac:dyDescent="0.2">
      <c r="A43" s="19" t="str">
        <f ca="1">IFERROR(__xludf.DUMMYFUNCTION("""COMPUTED_VALUE"""),"Tężec")</f>
        <v>Tężec</v>
      </c>
      <c r="B43" s="19"/>
    </row>
    <row r="44" spans="1:2" ht="10.5" customHeight="1" x14ac:dyDescent="0.2">
      <c r="A44" s="19" t="str">
        <f ca="1">IFERROR(__xludf.DUMMYFUNCTION("""COMPUTED_VALUE"""),"Wirusowe zapalenie wątroby typu B")</f>
        <v>Wirusowe zapalenie wątroby typu B</v>
      </c>
      <c r="B44" s="19"/>
    </row>
    <row r="45" spans="1:2" ht="10.5" customHeight="1" x14ac:dyDescent="0.2">
      <c r="A45" s="19" t="str">
        <f ca="1">IFERROR(__xludf.DUMMYFUNCTION("""COMPUTED_VALUE"""),"Zakażenia Haemophilus influenzae typu b")</f>
        <v>Zakażenia Haemophilus influenzae typu b</v>
      </c>
      <c r="B45" s="19"/>
    </row>
    <row r="46" spans="1:2" ht="10.5" customHeight="1" x14ac:dyDescent="0.2">
      <c r="A46" s="19" t="str">
        <f ca="1">IFERROR(__xludf.DUMMYFUNCTION("""COMPUTED_VALUE"""),"Zakażenia Streptococcus pneumoniae")</f>
        <v>Zakażenia Streptococcus pneumoniae</v>
      </c>
      <c r="B46" s="19"/>
    </row>
    <row r="47" spans="1:2" ht="10.5" customHeight="1" x14ac:dyDescent="0.2">
      <c r="A47" s="19" t="str">
        <f ca="1">IFERROR(__xludf.DUMMYFUNCTION("""COMPUTED_VALUE"""),"Ospa wietrzna")</f>
        <v>Ospa wietrzna</v>
      </c>
      <c r="B47" s="19"/>
    </row>
    <row r="48" spans="1:2" ht="10.5" customHeight="1" x14ac:dyDescent="0.2">
      <c r="A48" s="19"/>
      <c r="B48" s="19"/>
    </row>
    <row r="49" spans="1:2" ht="10.5" customHeight="1" x14ac:dyDescent="0.2">
      <c r="A49" s="19"/>
      <c r="B49" s="19"/>
    </row>
    <row r="50" spans="1:2" ht="10.5" customHeight="1" x14ac:dyDescent="0.2">
      <c r="A50" s="86"/>
      <c r="B50" s="33"/>
    </row>
    <row r="51" spans="1:2" ht="10.5" customHeight="1" x14ac:dyDescent="0.2">
      <c r="A51" s="87" t="str">
        <f ca="1">IFERROR(__xludf.DUMMYFUNCTION("""COMPUTED_VALUE"""),"Tabela 4")</f>
        <v>Tabela 4</v>
      </c>
      <c r="B51" s="33"/>
    </row>
    <row r="52" spans="1:2" ht="10.5" customHeight="1" x14ac:dyDescent="0.2">
      <c r="A52" s="19" t="str">
        <f ca="1">IFERROR(__xludf.DUMMYFUNCTION("""COMPUTED_VALUE"""),"Błonica")</f>
        <v>Błonica</v>
      </c>
      <c r="B52" s="19"/>
    </row>
    <row r="53" spans="1:2" ht="10.5" customHeight="1" x14ac:dyDescent="0.2">
      <c r="A53" s="19" t="str">
        <f ca="1">IFERROR(__xludf.DUMMYFUNCTION("""COMPUTED_VALUE"""),"Tężec")</f>
        <v>Tężec</v>
      </c>
      <c r="B53" s="19"/>
    </row>
    <row r="54" spans="1:2" ht="10.5" customHeight="1" x14ac:dyDescent="0.2">
      <c r="A54" s="19" t="str">
        <f ca="1">IFERROR(__xludf.DUMMYFUNCTION("""COMPUTED_VALUE"""),"Wścieklizna")</f>
        <v>Wścieklizna</v>
      </c>
      <c r="B54" s="19"/>
    </row>
    <row r="55" spans="1:2" ht="10.5" customHeight="1" x14ac:dyDescent="0.2">
      <c r="A55" s="19"/>
      <c r="B55" s="19"/>
    </row>
    <row r="56" spans="1:2" ht="10.5" customHeight="1" x14ac:dyDescent="0.2">
      <c r="A56" s="19"/>
      <c r="B56" s="19"/>
    </row>
    <row r="57" spans="1:2" ht="10.5" customHeight="1" x14ac:dyDescent="0.2">
      <c r="A57" s="19"/>
      <c r="B57" s="19"/>
    </row>
    <row r="58" spans="1:2" ht="10.5" customHeight="1" x14ac:dyDescent="0.2">
      <c r="A58" s="19"/>
      <c r="B58" s="19"/>
    </row>
    <row r="59" spans="1:2" ht="10.5" customHeight="1" x14ac:dyDescent="0.2">
      <c r="A59" s="19"/>
      <c r="B59" s="19"/>
    </row>
    <row r="60" spans="1:2" ht="10.5" customHeight="1" x14ac:dyDescent="0.2">
      <c r="A60" s="19"/>
      <c r="B60" s="19"/>
    </row>
    <row r="61" spans="1:2" ht="10.5" customHeight="1" x14ac:dyDescent="0.2">
      <c r="A61" s="19"/>
      <c r="B61" s="19"/>
    </row>
    <row r="62" spans="1:2" ht="10.5" customHeight="1" x14ac:dyDescent="0.2">
      <c r="A62" s="19"/>
      <c r="B62" s="19"/>
    </row>
    <row r="63" spans="1:2" ht="10.5" customHeight="1" x14ac:dyDescent="0.2">
      <c r="A63" s="82"/>
      <c r="B63" s="33"/>
    </row>
    <row r="64" spans="1:2" ht="10.5" customHeight="1" x14ac:dyDescent="0.2">
      <c r="A64" s="80" t="str">
        <f ca="1">IFERROR(__xludf.DUMMYFUNCTION("""COMPUTED_VALUE"""),"Dobre praktyki opracowania analiza szczepień")</f>
        <v>Dobre praktyki opracowania analiza szczepień</v>
      </c>
      <c r="B64" s="33"/>
    </row>
    <row r="65" spans="1:2" ht="82.5" customHeight="1" x14ac:dyDescent="0.2">
      <c r="A65" s="81" t="str">
        <f ca="1">IFERROR(__xludf.DUMMYFUNCTION("""COMPUTED_VALUE"""),"1) Meldunek każdorazowo należy wypełniać zgodnie z wytycznymi zawartymi w sekcji objaśnienia, dostępnymi w zakładkach meldunków tygodniowych.
2) Formularz należy wypełnić w dniu meldunkowym do 21 lipca, do godziny 9.00
3) Prawidłowo dostarczony meldunek"&amp;" do Wojewódzkiej Stacji Sanitarno-Epidemiologicznej to meldunek, który ma wypełnione pola:
- pieczątka imienna i podpis osoby działającej w imieniu sprawozdawcy,
- data sporządzenia meldunku,
- potwierdzona ""ptaszkiem"" weryfikacja i zakończenie zakończe"&amp;"nie wprowadzania danych.
Meldunek bez wypełnienia w/w pól będzie traktowany jako niedostarczony.")</f>
        <v>1) Meldunek każdorazowo należy wypełniać zgodnie z wytycznymi zawartymi w sekcji objaśnienia, dostępnymi w zakładkach meldunków tygodniowych.
2) Formularz należy wypełnić w dniu meldunkowym do 21 lipca, do godziny 9.00
3) Prawidłowo dostarczony meldunek do Wojewódzkiej Stacji Sanitarno-Epidemiologicznej to meldunek, który ma wypełnione pola:
- pieczątka imienna i podpis osoby działającej w imieniu sprawozdawcy,
- data sporządzenia meldunku,
- potwierdzona "ptaszkiem" weryfikacja i zakończenie zakończenie wprowadzania danych.
Meldunek bez wypełnienia w/w pól będzie traktowany jako niedostarczony.</v>
      </c>
      <c r="B65" s="33"/>
    </row>
    <row r="66" spans="1:2" ht="82.5" customHeight="1" x14ac:dyDescent="0.2">
      <c r="A66" s="81" t="str">
        <f ca="1">IFERROR(__xludf.DUMMYFUNCTION("""COMPUTED_VALUE"""),"Proszę o uważne wypełnienie danych oznaczonych zielonym kolorem. 
Dane te zostaną automatycznie powielone w całym arkuszu oraz będą wykorzystywane do kontaktu z osobami odpowiedzialnymi za przygotowanie meldunku.
Imię i nazwisko sprawozdawcy:
- pozycja p"&amp;"ierwsza (obowiązkowa): osoba regularnie przygotowująca meldunek
- pozycja druga (obowiązkowa): osoba zastępująca osobę z pozycji pierwszej
Osoby wymienione w części Imię i nazwisko sprawozdawcy oświadczają, że zapoznały się z udostępnioną instrukcją obsł"&amp;"ugi oraz informacjami zawartymi powyżej.")</f>
        <v>Proszę o uważne wypełnienie danych oznaczonych zielonym kolorem. 
Dane te zostaną automatycznie powielone w całym arkuszu oraz będą wykorzystywane do kontaktu z osobami odpowiedzialnymi za przygotowanie meldunku.
Imię i nazwisko sprawozdawcy:
- pozycja pierwsza (obowiązkowa): osoba regularnie przygotowująca meldunek
- pozycja druga (obowiązkowa): osoba zastępująca osobę z pozycji pierwszej
Osoby wymienione w części Imię i nazwisko sprawozdawcy oświadczają, że zapoznały się z udostępnioną instrukcją obsługi oraz informacjami zawartymi powyżej.</v>
      </c>
      <c r="B66" s="33"/>
    </row>
    <row r="67" spans="1:2" ht="10.5" customHeight="1" x14ac:dyDescent="0.2">
      <c r="A67" s="82"/>
      <c r="B67" s="33"/>
    </row>
    <row r="68" spans="1:2" ht="16.5" customHeight="1" x14ac:dyDescent="0.2">
      <c r="A68" s="83" t="str">
        <f ca="1">IFERROR(__xludf.DUMMYFUNCTION("""COMPUTED_VALUE"""),"Potwierdzam zakończenie wprowadzenia zweryfikowanych danych.")</f>
        <v>Potwierdzam zakończenie wprowadzenia zweryfikowanych danych.</v>
      </c>
      <c r="B68" s="33"/>
    </row>
  </sheetData>
  <mergeCells count="22">
    <mergeCell ref="A1:B1"/>
    <mergeCell ref="A3:B3"/>
    <mergeCell ref="A4:A5"/>
    <mergeCell ref="A6:B6"/>
    <mergeCell ref="A8:A9"/>
    <mergeCell ref="A10:A11"/>
    <mergeCell ref="A12:A13"/>
    <mergeCell ref="A50:B50"/>
    <mergeCell ref="A51:B51"/>
    <mergeCell ref="A63:B63"/>
    <mergeCell ref="A14:A15"/>
    <mergeCell ref="A17:A18"/>
    <mergeCell ref="A19:A20"/>
    <mergeCell ref="A25:B25"/>
    <mergeCell ref="A26:A28"/>
    <mergeCell ref="A37:B37"/>
    <mergeCell ref="A38:B38"/>
    <mergeCell ref="A64:B64"/>
    <mergeCell ref="A65:B65"/>
    <mergeCell ref="A66:B66"/>
    <mergeCell ref="A67:B67"/>
    <mergeCell ref="A68:B68"/>
  </mergeCells>
  <pageMargins left="0.75" right="0.75" top="1" bottom="1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1P</vt:lpstr>
      <vt:lpstr>|D</vt:lpstr>
      <vt:lpstr>AnSz</vt:lpstr>
      <vt:lpstr>ok</vt:lpstr>
      <vt:lpstr>PSSE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PSSE Toruń - Anna Skierska</cp:lastModifiedBy>
  <cp:lastPrinted>2025-06-20T10:49:44Z</cp:lastPrinted>
  <dcterms:modified xsi:type="dcterms:W3CDTF">2025-06-24T05:20:13Z</dcterms:modified>
</cp:coreProperties>
</file>