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2" documentId="11_1E1681AB7DD4529ED16AFDF539D3EBFC6CB89CA9" xr6:coauthVersionLast="47" xr6:coauthVersionMax="47" xr10:uidLastSave="{BB193AF2-77A8-4906-B9E0-E26A35D0BE49}"/>
  <bookViews>
    <workbookView xWindow="-120" yWindow="-120" windowWidth="20730" windowHeight="11040" xr2:uid="{00000000-000D-0000-FFFF-FFFF00000000}"/>
  </bookViews>
  <sheets>
    <sheet name="Przedmiar" sheetId="2" r:id="rId1"/>
    <sheet name="Arkusz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G19" i="2"/>
  <c r="G167" i="2" l="1"/>
  <c r="G144" i="2" l="1"/>
  <c r="G135" i="2"/>
  <c r="G126" i="2"/>
  <c r="H1" i="3" l="1"/>
  <c r="H3" i="3" s="1"/>
  <c r="F28" i="3"/>
  <c r="F25" i="3"/>
  <c r="F20" i="3"/>
  <c r="G20" i="3" s="1"/>
  <c r="F10" i="3"/>
  <c r="F6" i="3"/>
  <c r="G6" i="3" l="1"/>
  <c r="H6" i="3"/>
  <c r="H20" i="3"/>
  <c r="G10" i="3"/>
  <c r="I1" i="3"/>
  <c r="I3" i="3" s="1"/>
  <c r="H10" i="3"/>
  <c r="H25" i="3"/>
  <c r="G25" i="3"/>
  <c r="F27" i="3"/>
  <c r="E29" i="2"/>
  <c r="E10" i="2"/>
  <c r="E7" i="2"/>
  <c r="E6" i="2"/>
  <c r="E4" i="2"/>
  <c r="I6" i="3" l="1"/>
  <c r="I25" i="3"/>
  <c r="I20" i="3"/>
  <c r="I10" i="3"/>
  <c r="G35" i="2"/>
  <c r="G38" i="2"/>
  <c r="G34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45" i="2"/>
  <c r="G137" i="2"/>
  <c r="G138" i="2"/>
  <c r="G139" i="2"/>
  <c r="G140" i="2"/>
  <c r="G141" i="2"/>
  <c r="G142" i="2"/>
  <c r="G143" i="2"/>
  <c r="G136" i="2"/>
  <c r="G128" i="2"/>
  <c r="G129" i="2"/>
  <c r="G130" i="2"/>
  <c r="G131" i="2"/>
  <c r="G132" i="2"/>
  <c r="G133" i="2"/>
  <c r="G134" i="2"/>
  <c r="G127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99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75" i="2"/>
  <c r="G69" i="2"/>
  <c r="G70" i="2"/>
  <c r="G71" i="2"/>
  <c r="G72" i="2"/>
  <c r="G73" i="2"/>
  <c r="G68" i="2"/>
  <c r="G58" i="2"/>
  <c r="G59" i="2"/>
  <c r="G60" i="2"/>
  <c r="G61" i="2"/>
  <c r="G62" i="2"/>
  <c r="G63" i="2"/>
  <c r="G64" i="2"/>
  <c r="G65" i="2"/>
  <c r="G57" i="2"/>
  <c r="G44" i="2"/>
  <c r="G45" i="2"/>
  <c r="G46" i="2"/>
  <c r="G47" i="2"/>
  <c r="G48" i="2"/>
  <c r="G49" i="2"/>
  <c r="G50" i="2"/>
  <c r="G51" i="2"/>
  <c r="G52" i="2"/>
  <c r="G53" i="2"/>
  <c r="G54" i="2"/>
  <c r="G55" i="2"/>
  <c r="G43" i="2"/>
  <c r="G36" i="2"/>
  <c r="G37" i="2"/>
  <c r="G39" i="2"/>
  <c r="G40" i="2"/>
  <c r="G33" i="2"/>
  <c r="G29" i="2"/>
  <c r="G30" i="2"/>
  <c r="G31" i="2"/>
  <c r="G28" i="2"/>
  <c r="G24" i="2"/>
  <c r="G25" i="2"/>
  <c r="G26" i="2"/>
  <c r="G23" i="2"/>
  <c r="G11" i="2"/>
  <c r="G12" i="2"/>
  <c r="G13" i="2"/>
  <c r="G14" i="2"/>
  <c r="G15" i="2"/>
  <c r="G16" i="2"/>
  <c r="G17" i="2"/>
  <c r="G10" i="2"/>
  <c r="G5" i="2"/>
  <c r="G6" i="2"/>
  <c r="G7" i="2"/>
  <c r="G8" i="2"/>
  <c r="G4" i="2"/>
  <c r="G168" i="2" l="1"/>
  <c r="G41" i="2"/>
  <c r="G66" i="2"/>
  <c r="G97" i="2"/>
  <c r="G165" i="2"/>
  <c r="G169" i="2" l="1"/>
  <c r="G170" i="2" s="1"/>
</calcChain>
</file>

<file path=xl/sharedStrings.xml><?xml version="1.0" encoding="utf-8"?>
<sst xmlns="http://schemas.openxmlformats.org/spreadsheetml/2006/main" count="593" uniqueCount="280">
  <si>
    <t>Lp.</t>
  </si>
  <si>
    <t>Opis</t>
  </si>
  <si>
    <t>Cena jedn.</t>
  </si>
  <si>
    <t>Wartość</t>
  </si>
  <si>
    <t>kpl.</t>
  </si>
  <si>
    <t>m2</t>
  </si>
  <si>
    <t>1.</t>
  </si>
  <si>
    <t>2.</t>
  </si>
  <si>
    <t>3.</t>
  </si>
  <si>
    <t>4.</t>
  </si>
  <si>
    <t>5.</t>
  </si>
  <si>
    <t>6.</t>
  </si>
  <si>
    <t>Suma netto</t>
  </si>
  <si>
    <t>Suma brutto</t>
  </si>
  <si>
    <t>Jedn. obm.</t>
  </si>
  <si>
    <t>Obmiar</t>
  </si>
  <si>
    <t>Jadalnia z aneksem kuchennym na parterze - malowanie sufitu, wymiana kratki wentylacyjnej</t>
  </si>
  <si>
    <t>Demontaż starej kratki wentylacyjnej</t>
  </si>
  <si>
    <t>szt.</t>
  </si>
  <si>
    <t>Zabezpieczenie podłogi oraz wyposażenia folią malarską</t>
  </si>
  <si>
    <t>Przetarcie istniejących tynków wewnętrznych z usunięciem powłok malarskich na suficie (przygotowanie powierzchni pod malowanie)</t>
  </si>
  <si>
    <t>Dwukrotne malowanie farbą emulsyjną powierzchni sufitu</t>
  </si>
  <si>
    <t>Montaż nowej kratki wentylacyjnej</t>
  </si>
  <si>
    <t>Pokrycie powierzchni sufitu preparatem grzybobójczym na całej powierzchni</t>
  </si>
  <si>
    <t>Dwukrotne malowanie sufitu farbą odporną na wilgoć</t>
  </si>
  <si>
    <t>Odłączenie wody w instalacji hydraulicznej</t>
  </si>
  <si>
    <t>Rozłączenie instalacji hydraulicznej w miejscu przewidzianym do montażu zaworu odcinającego</t>
  </si>
  <si>
    <t>Prace wykończeniowe</t>
  </si>
  <si>
    <t>7.</t>
  </si>
  <si>
    <t>8.</t>
  </si>
  <si>
    <t>Przetarcie istniejących tynków wewnętrznych z usunięciem powłok malarskich na suficie i ścianie (przygotowanie powierzchni pod malowanie)</t>
  </si>
  <si>
    <t>Pokrycie powierzchni sufitu i ściany preparatem grzybobujczym na całej powierzchni przygotowanej pod malowanie</t>
  </si>
  <si>
    <t>Pokój nr 7 na I piętrze - malowanie sufitu</t>
  </si>
  <si>
    <t>Aplikacja preparatu grzybobójczego na całej powierzchni przygotowanej do malowania</t>
  </si>
  <si>
    <t>Łazienka wspólna na I piętrze - demontaż starego brodzika i montaż nowego z drzwiami przesuwnymi</t>
  </si>
  <si>
    <t>Demontaż brodzika</t>
  </si>
  <si>
    <t>Montaż drzwi prysznicowych otwieranych 110 cm</t>
  </si>
  <si>
    <t>Odłączenie przewodów zasilających od starego gniazda</t>
  </si>
  <si>
    <t>Odkręcenie gniazda elektrycznego</t>
  </si>
  <si>
    <t>Podłączenie przewodów zasilających do nowego gniazda podwójnego</t>
  </si>
  <si>
    <t>Przykręcenie gniazda elektrycznego podwójnego</t>
  </si>
  <si>
    <t>Przeprowadzenie testu sprawności zamontowanego gniazda</t>
  </si>
  <si>
    <t>Odkręcenie oprawki</t>
  </si>
  <si>
    <t>Odłączenie przewodów zasilających od oprawki</t>
  </si>
  <si>
    <t>Podłączenie przewodów zasilających od oprawki energooszczędnej</t>
  </si>
  <si>
    <t>Przykręcenie oprawki energooszczędnej</t>
  </si>
  <si>
    <t>Naprawa ogrodzenia posesji</t>
  </si>
  <si>
    <t>Naprawa oświetlenia pod wiatą</t>
  </si>
  <si>
    <t>Naprawa dachu nad salą konferencyjną</t>
  </si>
  <si>
    <t>Naprawa schodów zabytkowych</t>
  </si>
  <si>
    <t>9.</t>
  </si>
  <si>
    <t>Demontaż pochwytów balustrady balkonu
1x2,75
gr. 6,6 cm, szer. 10 cm, dł. 2,75 m (wymiary należy potwierdzić na obiekcie)</t>
  </si>
  <si>
    <t>Wykonanie pochwytów schodów z drewna dębowego
wymiany jak elementy demontowane</t>
  </si>
  <si>
    <t>Dwukrotna impregnacja pochwytów środkami przeciw grzybom i owadom
(2x0,1x2,75+2x0,066x2,75)*1,1</t>
  </si>
  <si>
    <t>Dwukrotne malowanie farbami wierzchniego krycia pochwytów
wymiary jak elementy demontowane</t>
  </si>
  <si>
    <t>Demontaż płycin wypełnienia balustrady balkonu
Gr. 2,5 cm, szer. 20 cm, dł. 60 cm</t>
  </si>
  <si>
    <t>Wykonanie płycin z drewna sosnowego
ilość i wymiary jak wyżej</t>
  </si>
  <si>
    <t>Dwukrotna impregnacja płycin środkami przeciw grzybo i owadom
22x(2x0,6x0,2+2x0,6x0,025)</t>
  </si>
  <si>
    <t>Dwukrotne malowanie farbami wierzchniego krycia płycin
wymiary jak elementy demontowane</t>
  </si>
  <si>
    <t>Demontaż kątowników podtrzymujących balustrady, tylko dół
2x2x2,75m+4x2x1m</t>
  </si>
  <si>
    <t>Wykonanie kątowników z drewna sosnowego
2x2x2,75m+4x2x1m</t>
  </si>
  <si>
    <t>Dwukrotna impregnacja kątowników środkami przeciw grzybom i owadom
2x2x(0,1x2,75m+0,05x2,75+0,11*2,75)+4x2x(0,1x1m+0,05x1m+0,11x1m)</t>
  </si>
  <si>
    <t>Dwukrotne malowanie farbami wierzchniego krycia kątowników
4x2x2,0m+2x2x2,2m+2x2x1,0m</t>
  </si>
  <si>
    <t>demontaż obróbek blacharskich</t>
  </si>
  <si>
    <t>demontaż pokrycia z blachy w rąbek stojący
3,6x8,5x1,1-3x1,3</t>
  </si>
  <si>
    <t>Wymiana uszkodzonych płatwi
10*8,5+20*3,6</t>
  </si>
  <si>
    <t>zerwanie folii paroprzepuszczalnej z ułożeniem nowej
8,5x3,6</t>
  </si>
  <si>
    <t>ułożenie ocieplenia z wełny mineralnej/szklanej
Uc(przenikanie ciepła) 0,18</t>
  </si>
  <si>
    <t>wymiana uszkodzonych płyt gipso - kartonu na stropie werandy</t>
  </si>
  <si>
    <t>krycie dachu blachą na rąbek stojący</t>
  </si>
  <si>
    <t>Wykonanie obróbek blacharskich</t>
  </si>
  <si>
    <t>Łączniki, gwoździe, ściągi</t>
  </si>
  <si>
    <t>Utylizacja odpadów</t>
  </si>
  <si>
    <t>mb</t>
  </si>
  <si>
    <t>22.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</si>
  <si>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</si>
  <si>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</si>
  <si>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</si>
  <si>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</si>
  <si>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</si>
  <si>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</si>
  <si>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</si>
  <si>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</si>
  <si>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</si>
  <si>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</si>
  <si>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</si>
  <si>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</si>
  <si>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</si>
  <si>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Podstawa wyceny</t>
  </si>
  <si>
    <t>kalkulacja własna</t>
  </si>
  <si>
    <t>KNR-W 2-02 1035-04</t>
  </si>
  <si>
    <t>KNR 4-01 0629-08</t>
  </si>
  <si>
    <t>KNR-W 2-02 1511-07</t>
  </si>
  <si>
    <t>KNR 4-01 0925-1000</t>
  </si>
  <si>
    <t>KNR 19-01 1014-02</t>
  </si>
  <si>
    <t>KNR 4-01 0535-0700</t>
  </si>
  <si>
    <t>KNR K-06 0103-0900</t>
  </si>
  <si>
    <t>KNR 4-01 0412-05</t>
  </si>
  <si>
    <t>KNR 2-02 0613-03</t>
  </si>
  <si>
    <t>KNNR-W 3 0314-03</t>
  </si>
  <si>
    <t>KNNR 2 0503-0100</t>
  </si>
  <si>
    <t>KNNR 3 0607-0500</t>
  </si>
  <si>
    <t>2 x malowanie sufitu</t>
  </si>
  <si>
    <t>KNNR 3 0605-0500</t>
  </si>
  <si>
    <t>Demontaż pochwytów schodów
2x1,2
gr. 6,6 cm, szer. 10 cm, dł. 1,2 m (wymiary należy potwierdzić na obiekcie)</t>
  </si>
  <si>
    <t>Dwukrotna impregnacja pochwytów środkami przeciw grzybom i owadom
2x(2x0,1x1,2+2x0,066x1,2)*1,1</t>
  </si>
  <si>
    <t>Demontaż płycin wypełnienia poręczy schodów i barierek
Gr. 2,5 cm, szer. 20 cm, dł. 60 cm</t>
  </si>
  <si>
    <t>Dwukrotna impregnacja płycin środkami przeciw grzybo i owadom
27x(2x0,6x0,2+2x0,6x0,025)</t>
  </si>
  <si>
    <t>Demontaż kątowników podtrzymujących wypełnienie schodów i balustrady, tylko dół
2x2x1,2m+2x2x1m</t>
  </si>
  <si>
    <t>Wykonanie kątowników z drewna sosnowego
4x2x1,2m+2x2x1m</t>
  </si>
  <si>
    <t>Dwukrotna impregnacja kątowników środkami przeciw grzybom i owadom
4x2x(0,1x2,0m+0,05x2,0+0,11*2,0)+2x2x(0,1x2,2m+0,05x2,2m+0,11x2,2m)+2x2x(0,1x1,0m+0,05x1,0m+0,11*1,0m)</t>
  </si>
  <si>
    <t>Wykonanie płyty policzkowej balustrady prawej drewno sosnowe
0,1*0,7*1,0</t>
  </si>
  <si>
    <t>Dwukrotna impregnacja płyty środkami przeciw grzybom i owadom
2x0,1x1+2x0,7x1+2x0,7x0,1</t>
  </si>
  <si>
    <t>Dwukrotne malowanie farbami wierzchniego krycia płyty policzkowej balustrady prawej
4x2x2,0m+2x2x2,2m+2x2x1,0m</t>
  </si>
  <si>
    <t>wykonanie belki podtrzymującej prawy słupek drewno sosnowe</t>
  </si>
  <si>
    <t>Dwukrotna impregnacja belki środkami przeciw grzybom i owadom
4x0,1x1+2x0,1x0,1</t>
  </si>
  <si>
    <t>wykonanie belki podłogi - drewno dębowe
0,1*0,07*2,6</t>
  </si>
  <si>
    <t>Dwukrotna impregnacja belki środkami przeciw grzybom i owadom
2x0,07x2,6+2x0,1x0,6+2x0,1x0,07</t>
  </si>
  <si>
    <t>Dwukrotna malowanie farbami wierzchniego krycia belki
2x0,07x2,6+2x0,1x0,6+2x0,1x0,07</t>
  </si>
  <si>
    <t>Oczyszczenie elementów metalowych</t>
  </si>
  <si>
    <t>Oczyszczenie elementów drewnianych</t>
  </si>
  <si>
    <t>Podłogi werandy
2,6x1,0</t>
  </si>
  <si>
    <t>pochwytu balustrady lewej
2x0,1x1,0+2x0,07x1,0</t>
  </si>
  <si>
    <t>belki policzkowej lewej
2x0,1x1+2x0,7x1+2x0,7x0,1</t>
  </si>
  <si>
    <t>Stopni
4x(2x0,4x1,5+2x0,05x1,5)</t>
  </si>
  <si>
    <t>nadających się do ponownego użycia płycin wypełnienia balustrady
6x2x0,2mx0,6m</t>
  </si>
  <si>
    <t>nadających się do ponownego użycia kątowników podtrzymujących płyciny schodów i balustrady
2x2x(0,1x1m+0,05x1m+0,11x1m)+2x(0,1x1,0m+0,05x1,0m+0,11*1,0m)+4x(0,1x0,6+0,05x0,6+0,11x0,6)</t>
  </si>
  <si>
    <t>słupków
4x0,1x1,3+4x0,1x1,3+2x0,2x1,3+2x0,2x1,3</t>
  </si>
  <si>
    <t>Belki nośnej werandy
2x2x0,2x2,6</t>
  </si>
  <si>
    <t>malowanie farbami wierzchniego krycia</t>
  </si>
  <si>
    <t>Wykonanie schodów, z ryflowaniem z drewna dębowego
2x6x0,05x0,13x2,3</t>
  </si>
  <si>
    <t>Ipregnowanie schodów
2x6x(2x0,05x2,3+2x0,17x2,3+2x0,17x0,05)</t>
  </si>
  <si>
    <t>Malowanie farbami wierzchniego krycia schodów
2x6x(2x0,05x2,3+2x0,17x2,3+2x0,17x0,05)</t>
  </si>
  <si>
    <t>Montaż pochwytu balustrady</t>
  </si>
  <si>
    <t>Montaż pochwytów schodów</t>
  </si>
  <si>
    <t>Montaż belki policzkowej balustrady</t>
  </si>
  <si>
    <t>Montaż schodów belek stopni</t>
  </si>
  <si>
    <t>Montaż belki podtrzymującej słupek balustrady</t>
  </si>
  <si>
    <t>Montaż kątowników podtrymujących wypełnienia schodów i balustrady</t>
  </si>
  <si>
    <t>KNR 2-11 0302-07</t>
  </si>
  <si>
    <t>KNR BC-02 0206-03</t>
  </si>
  <si>
    <t>KNR 2-02 1513-02</t>
  </si>
  <si>
    <t>KNR 2-02 1513-09</t>
  </si>
  <si>
    <t>KNR 19-01 1015-01</t>
  </si>
  <si>
    <t>szt</t>
  </si>
  <si>
    <t>m3</t>
  </si>
  <si>
    <t xml:space="preserve">szt. </t>
  </si>
  <si>
    <t>Demontaż płyty policzkowej balustrady prawej</t>
  </si>
  <si>
    <t>Demontaż płyty belki podtrzymującego prawy słupek</t>
  </si>
  <si>
    <t>Dwukrotna malowanie farbami wierzchniego krycia belki
4x0,1x1+2x0,1x0,1</t>
  </si>
  <si>
    <t>Demontaż płyty belki podłogi werandy - skrajna przy schodach</t>
  </si>
  <si>
    <t>24.</t>
  </si>
  <si>
    <t>25.</t>
  </si>
  <si>
    <t>26.</t>
  </si>
  <si>
    <t>2 x malowanie farbą podkładową do farb chlorokauczukowych</t>
  </si>
  <si>
    <t>2 x malowanie farbą chlorokauczukową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</si>
  <si>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</si>
  <si>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</si>
  <si>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</si>
  <si>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</si>
  <si>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</si>
  <si>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</si>
  <si>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</si>
  <si>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</si>
  <si>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</si>
  <si>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</si>
  <si>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</si>
  <si>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malowanie impregnatem przeciwko owadom i grzybom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</si>
  <si>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</si>
  <si>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</si>
  <si>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</si>
  <si>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</si>
  <si>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</si>
  <si>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</si>
  <si>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</si>
  <si>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</si>
  <si>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</si>
  <si>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</si>
  <si>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</si>
  <si>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</si>
  <si>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</si>
  <si>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</si>
  <si>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</si>
  <si>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</si>
  <si>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</si>
  <si>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</si>
  <si>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</si>
  <si>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</si>
  <si>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</si>
  <si>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</si>
  <si>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</si>
  <si>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</si>
  <si>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Montaż belki podłogi balustrady</t>
  </si>
  <si>
    <t>Montaż płycin wypełnienia schodów i balustrady</t>
  </si>
  <si>
    <t>62.</t>
  </si>
  <si>
    <t>63.</t>
  </si>
  <si>
    <t>64.</t>
  </si>
  <si>
    <t>65.</t>
  </si>
  <si>
    <t>66.</t>
  </si>
  <si>
    <t>67.</t>
  </si>
  <si>
    <t>Demontaż stalowego słupka fi100</t>
  </si>
  <si>
    <t>Wykonanie stalowego słupka fi100, narożnego, z podpórkami</t>
  </si>
  <si>
    <t>Oczyszczenie miejsca montażu słupka z pozostałości</t>
  </si>
  <si>
    <t>Wykonanie wykopu w gruncie spoistym</t>
  </si>
  <si>
    <t>zabezpieczenie słupka farbą podkładową do farb chlorkauczukowych</t>
  </si>
  <si>
    <t>montaż siatki</t>
  </si>
  <si>
    <t>Łączniki</t>
  </si>
  <si>
    <t>BCP 451.02.01.35.10</t>
  </si>
  <si>
    <t>KNR 2-02 1803-02</t>
  </si>
  <si>
    <t>BCD D-02.01.01.21.01</t>
  </si>
  <si>
    <t>KNR 2-02 0201-0116</t>
  </si>
  <si>
    <t>Montaż słupka i podpór w fundamencie betonowym, beton min. C16/20</t>
  </si>
  <si>
    <t>2 x malowanie słupka farbą chlorokauczukową</t>
  </si>
  <si>
    <t>Demontaż glazury</t>
  </si>
  <si>
    <t>Ułożenie warstwy wyrównującej z właściwymi spadkami</t>
  </si>
  <si>
    <t>Wykonanie warstwy uszczelniającej</t>
  </si>
  <si>
    <t>Ułożenie glazury</t>
  </si>
  <si>
    <t>Montaż głębokiego brodzika o wymiarach 90 x 100 cm</t>
  </si>
  <si>
    <t>Nałożenie uszczelnienia z silikonu sanitarnego przy brodziku i w fugach</t>
  </si>
  <si>
    <t>KNR AT-23 0102-06</t>
  </si>
  <si>
    <t>KNNR2 1003-0101</t>
  </si>
  <si>
    <t>Korytarz na parterze - odgrzybianie i malowanie ściany przy wejściu głównym</t>
  </si>
  <si>
    <t>Wywóz odpadów</t>
  </si>
  <si>
    <t>Naprawa drzwi rozdzielnicy na parterze</t>
  </si>
  <si>
    <t>Przeniesienie punktu oświetlenia z sufitu na ścianę boczną</t>
  </si>
  <si>
    <t>Kinkiet ścienny wraz z montażem</t>
  </si>
  <si>
    <t>Przedłużenie zasilania oświetlenia - przewód ydy 3x1,5</t>
  </si>
  <si>
    <t>mb.</t>
  </si>
  <si>
    <t>Lokalizacja przerwy obwodu oświetleniowego</t>
  </si>
  <si>
    <t>Naprawa obwodu oświetleniowego</t>
  </si>
  <si>
    <t>Demontaż łącznika</t>
  </si>
  <si>
    <t>Montaż łącznika n/t hermetyczny</t>
  </si>
  <si>
    <t>Demontaż opraw oświetleniowych</t>
  </si>
  <si>
    <t>Montaż opraw oświetleniowych hermetycznych led</t>
  </si>
  <si>
    <t>Montaż zaworu odcinającego DN15 lub DN20</t>
  </si>
  <si>
    <t>Cena w zł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</si>
  <si>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Verdana"/>
        <family val="2"/>
        <charset val="238"/>
      </rPr>
      <t> </t>
    </r>
  </si>
  <si>
    <t>TRANSKOM BIAŁDYGA Sp. z o.o.</t>
  </si>
  <si>
    <t>ul. Polna 1B</t>
  </si>
  <si>
    <t>47 – 143 Jaryszów</t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</si>
  <si>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Verdana"/>
        <family val="2"/>
        <charset val="238"/>
      </rPr>
      <t> </t>
    </r>
  </si>
  <si>
    <t>Konsorcjum:</t>
  </si>
  <si>
    <r>
      <t xml:space="preserve">KLISZ Sp. z o.o. </t>
    </r>
    <r>
      <rPr>
        <sz val="9"/>
        <color theme="1"/>
        <rFont val="Verdana"/>
        <family val="2"/>
        <charset val="238"/>
      </rPr>
      <t>(Lider Konsorcjum)</t>
    </r>
  </si>
  <si>
    <t>ul. Wiejska 35</t>
  </si>
  <si>
    <t xml:space="preserve">46 – 053 Dębska Kuźnia </t>
  </si>
  <si>
    <r>
      <t>PROFI-BUD Tomasz Mientus</t>
    </r>
    <r>
      <rPr>
        <sz val="9"/>
        <color theme="1"/>
        <rFont val="Verdana"/>
        <family val="2"/>
        <charset val="238"/>
      </rPr>
      <t xml:space="preserve"> (Partner Konsorcjum)</t>
    </r>
  </si>
  <si>
    <t>ul. Chmielowicka 53/4</t>
  </si>
  <si>
    <t>45 – 758 Opole</t>
  </si>
  <si>
    <r>
      <t>JACK Instalacje Sp. z o.o.</t>
    </r>
    <r>
      <rPr>
        <sz val="9"/>
        <color theme="1"/>
        <rFont val="Verdana"/>
        <family val="2"/>
        <charset val="238"/>
      </rPr>
      <t xml:space="preserve"> (Partner Konsorcjum)</t>
    </r>
  </si>
  <si>
    <t>ul. Ligonia 41</t>
  </si>
  <si>
    <t>47 – 325 Kamień Śląski</t>
  </si>
  <si>
    <r>
      <t>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Verdana"/>
        <family val="2"/>
        <charset val="238"/>
      </rPr>
      <t> </t>
    </r>
  </si>
  <si>
    <t xml:space="preserve">PRZEDSIĘBIORSTWO WIELOBRANŻOWO-USŁUGOWE </t>
  </si>
  <si>
    <t xml:space="preserve">BEST-OPEBEL S.C. </t>
  </si>
  <si>
    <t>MART KATOLIK MATEUSZ WÓJCIK WIESŁAW WÓJCIK</t>
  </si>
  <si>
    <t>ul. Leśnej Paproci 8</t>
  </si>
  <si>
    <t xml:space="preserve">45 – 920 Opole </t>
  </si>
  <si>
    <r>
      <t>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Verdana"/>
        <family val="2"/>
        <charset val="238"/>
      </rPr>
      <t> </t>
    </r>
  </si>
  <si>
    <t>Przedsiębiorstwo Handlowo-Usługowe LARIX Sp. z o.o.</t>
  </si>
  <si>
    <t>ul. Klonowa 11</t>
  </si>
  <si>
    <t>42 – 700 Lubliniec</t>
  </si>
  <si>
    <t>Firma (nazwa) lub nazwisko oraz adres wykonawcy</t>
  </si>
  <si>
    <t xml:space="preserve"> Numer
oferty</t>
  </si>
  <si>
    <t>średnia</t>
  </si>
  <si>
    <t>mediana</t>
  </si>
  <si>
    <t>najniższa</t>
  </si>
  <si>
    <t>najwyższa</t>
  </si>
  <si>
    <t>zł/km</t>
  </si>
  <si>
    <t>zł/m2</t>
  </si>
  <si>
    <t>VAT 23 %</t>
  </si>
  <si>
    <t>10 % wartości robót</t>
  </si>
  <si>
    <t>Prace dekarskie</t>
  </si>
  <si>
    <t>Wymiana odeskowania na poddaszu nieużytkowanym w miejscach wskazanych przez Zamawiającego</t>
  </si>
  <si>
    <t>Miejscowe docieplenie instalacji zimnej i c. w. u. pod elewacją budynku</t>
  </si>
  <si>
    <t>Zdjęcie elewacji drewnianej miejscowo</t>
  </si>
  <si>
    <t>Izolacja rur otulinami TECLIT PS z wełny skalnej pokrytej okładziną z folii aluminiowej, wzmocnionej zbrojeniem z włókna szklanego, grub. 40 mm i średnicy zew. rur 48 mm</t>
  </si>
  <si>
    <t>m</t>
  </si>
  <si>
    <t>Odtworzenie elewacji drewnianej miejscowo wraz z malowaniem na kolor ciemny brąz</t>
  </si>
  <si>
    <t>Apartament na parterze - malowanie sufitu w łazience, montaż zaworu odcinającego dopływ wody do apartamentu w instalacji hydraulicznej</t>
  </si>
  <si>
    <t>Wymiana gniazdek elektrycznych oraz wymiana oprawek na energooszczędne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</si>
</sst>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00"/>
    <numFmt numFmtId="165" formatCode="#,##0.000"/>
    <numFmt numFmtId="166" formatCode="#,##0.00_ ;\-#,##0.00\ "/>
    <numFmt numFmtId="167" formatCode="0.00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7"/>
      <color theme="1"/>
      <name val="Times New Roman"/>
      <family val="1"/>
      <charset val="238"/>
    </font>
    <font>
      <b/>
      <sz val="9"/>
      <color theme="1"/>
      <name val="Verdana"/>
      <family val="2"/>
      <charset val="238"/>
    </font>
    <font>
      <b/>
      <sz val="11"/>
      <color rgb="FF00B05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0" applyNumberFormat="1"/>
    <xf numFmtId="4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4" fontId="9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3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43" fontId="10" fillId="0" borderId="0" xfId="3" applyFont="1" applyAlignment="1">
      <alignment horizontal="center"/>
    </xf>
    <xf numFmtId="43" fontId="10" fillId="0" borderId="0" xfId="3" applyFont="1" applyFill="1" applyAlignment="1">
      <alignment horizontal="center"/>
    </xf>
    <xf numFmtId="0" fontId="10" fillId="0" borderId="0" xfId="0" applyFont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9" fontId="14" fillId="0" borderId="1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43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167" fontId="0" fillId="0" borderId="0" xfId="4" applyNumberFormat="1" applyFont="1"/>
    <xf numFmtId="43" fontId="14" fillId="0" borderId="0" xfId="3" applyFont="1"/>
    <xf numFmtId="166" fontId="18" fillId="0" borderId="0" xfId="3" applyNumberFormat="1" applyFont="1"/>
    <xf numFmtId="167" fontId="18" fillId="0" borderId="0" xfId="4" applyNumberFormat="1" applyFont="1"/>
    <xf numFmtId="166" fontId="13" fillId="0" borderId="0" xfId="3" applyNumberFormat="1" applyFont="1"/>
    <xf numFmtId="167" fontId="13" fillId="0" borderId="0" xfId="4" applyNumberFormat="1" applyFont="1"/>
    <xf numFmtId="43" fontId="0" fillId="0" borderId="0" xfId="3" applyFont="1" applyAlignment="1">
      <alignment horizontal="right"/>
    </xf>
    <xf numFmtId="0" fontId="0" fillId="0" borderId="0" xfId="0" applyAlignment="1">
      <alignment horizontal="right"/>
    </xf>
    <xf numFmtId="43" fontId="18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4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4" fontId="6" fillId="0" borderId="16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vertical="center"/>
    </xf>
    <xf numFmtId="44" fontId="0" fillId="0" borderId="3" xfId="0" applyNumberFormat="1" applyBorder="1" applyAlignment="1">
      <alignment horizontal="right" vertical="center"/>
    </xf>
    <xf numFmtId="44" fontId="0" fillId="0" borderId="4" xfId="0" applyNumberFormat="1" applyBorder="1" applyAlignment="1">
      <alignment horizontal="right" vertical="center"/>
    </xf>
    <xf numFmtId="44" fontId="0" fillId="0" borderId="7" xfId="0" applyNumberFormat="1" applyBorder="1" applyAlignment="1">
      <alignment horizontal="right" vertical="center"/>
    </xf>
    <xf numFmtId="44" fontId="0" fillId="0" borderId="8" xfId="0" applyNumberFormat="1" applyBorder="1" applyAlignment="1">
      <alignment horizontal="right" vertical="center"/>
    </xf>
    <xf numFmtId="44" fontId="0" fillId="0" borderId="9" xfId="0" applyNumberForma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 indent="4"/>
    </xf>
    <xf numFmtId="0" fontId="15" fillId="0" borderId="14" xfId="0" applyFont="1" applyBorder="1" applyAlignment="1">
      <alignment horizontal="left" vertical="center" wrapText="1" indent="4"/>
    </xf>
    <xf numFmtId="0" fontId="15" fillId="0" borderId="11" xfId="0" applyFont="1" applyBorder="1" applyAlignment="1">
      <alignment horizontal="left" vertical="center" wrapText="1" indent="4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5">
    <cellStyle name="Dziesiętny" xfId="3" builtinId="3"/>
    <cellStyle name="Hiperłącze" xfId="1" builtinId="8"/>
    <cellStyle name="Normalny" xfId="0" builtinId="0"/>
    <cellStyle name="Normalny 2" xfId="2" xr:uid="{00000000-0005-0000-0000-000003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NR-@%202-02%201035-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31"/>
  <sheetViews>
    <sheetView tabSelected="1" zoomScale="91" zoomScaleNormal="91" workbookViewId="0">
      <pane ySplit="2" topLeftCell="A162" activePane="bottomLeft" state="frozen"/>
      <selection pane="bottomLeft" activeCell="A166" sqref="A166:G166"/>
    </sheetView>
  </sheetViews>
  <sheetFormatPr defaultRowHeight="15" x14ac:dyDescent="0.25"/>
  <cols>
    <col min="1" max="1" width="5.7109375" customWidth="1"/>
    <col min="2" max="2" width="12.85546875" style="14" customWidth="1"/>
    <col min="3" max="3" width="72.140625" style="14" customWidth="1"/>
    <col min="4" max="4" width="6.140625" customWidth="1"/>
    <col min="5" max="5" width="9" customWidth="1"/>
    <col min="6" max="6" width="11.28515625" customWidth="1"/>
    <col min="7" max="7" width="13.28515625" style="1" bestFit="1" customWidth="1"/>
    <col min="8" max="8" width="12.28515625" style="35" customWidth="1"/>
    <col min="9" max="9" width="9.28515625" style="22" customWidth="1"/>
    <col min="10" max="10" width="8.140625" style="22" customWidth="1"/>
    <col min="11" max="11" width="9.140625" style="22"/>
    <col min="12" max="12" width="9.140625" style="26"/>
    <col min="13" max="16" width="9.140625" style="22"/>
  </cols>
  <sheetData>
    <row r="2" spans="1:16" s="3" customFormat="1" ht="30" x14ac:dyDescent="0.25">
      <c r="A2" s="18" t="s">
        <v>0</v>
      </c>
      <c r="B2" s="19" t="s">
        <v>88</v>
      </c>
      <c r="C2" s="19" t="s">
        <v>1</v>
      </c>
      <c r="D2" s="19" t="s">
        <v>14</v>
      </c>
      <c r="E2" s="18" t="s">
        <v>15</v>
      </c>
      <c r="F2" s="19" t="s">
        <v>2</v>
      </c>
      <c r="G2" s="20" t="s">
        <v>3</v>
      </c>
      <c r="H2" s="35"/>
      <c r="I2" s="22"/>
      <c r="J2" s="22"/>
      <c r="K2" s="22"/>
      <c r="L2" s="26"/>
      <c r="M2" s="22"/>
      <c r="N2" s="22"/>
      <c r="O2" s="22"/>
      <c r="P2" s="22"/>
    </row>
    <row r="3" spans="1:16" s="3" customFormat="1" ht="21.75" customHeight="1" x14ac:dyDescent="0.25">
      <c r="A3" s="72" t="s">
        <v>16</v>
      </c>
      <c r="B3" s="73"/>
      <c r="C3" s="73"/>
      <c r="D3" s="73"/>
      <c r="E3" s="73"/>
      <c r="F3" s="73"/>
      <c r="G3" s="74"/>
      <c r="H3" s="35"/>
      <c r="I3" s="22"/>
      <c r="J3" s="22"/>
      <c r="K3" s="22"/>
      <c r="L3" s="26"/>
      <c r="M3" s="22"/>
      <c r="N3" s="22"/>
      <c r="O3" s="22"/>
      <c r="P3" s="22"/>
    </row>
    <row r="4" spans="1:16" s="3" customFormat="1" x14ac:dyDescent="0.25">
      <c r="A4" s="4" t="s">
        <v>6</v>
      </c>
      <c r="B4" s="15"/>
      <c r="C4" s="10" t="s">
        <v>19</v>
      </c>
      <c r="D4" s="4" t="s">
        <v>5</v>
      </c>
      <c r="E4" s="32">
        <f xml:space="preserve"> 26.7+20</f>
        <v>46.7</v>
      </c>
      <c r="F4" s="21"/>
      <c r="G4" s="21">
        <f>E4*F4</f>
        <v>0</v>
      </c>
      <c r="H4" s="35"/>
      <c r="I4" s="22"/>
      <c r="J4" s="22"/>
      <c r="K4" s="22"/>
      <c r="L4" s="26"/>
      <c r="M4" s="22"/>
      <c r="N4" s="22"/>
      <c r="O4" s="22"/>
      <c r="P4" s="22"/>
    </row>
    <row r="5" spans="1:16" s="3" customFormat="1" x14ac:dyDescent="0.25">
      <c r="A5" s="4" t="s">
        <v>7</v>
      </c>
      <c r="B5" s="15"/>
      <c r="C5" s="10" t="s">
        <v>17</v>
      </c>
      <c r="D5" s="4" t="s">
        <v>18</v>
      </c>
      <c r="E5" s="4">
        <v>1</v>
      </c>
      <c r="F5" s="21"/>
      <c r="G5" s="21">
        <f t="shared" ref="G5:G8" si="0">E5*F5</f>
        <v>0</v>
      </c>
      <c r="H5" s="35"/>
      <c r="I5" s="22"/>
      <c r="J5" s="22"/>
      <c r="K5" s="22"/>
      <c r="L5" s="26"/>
      <c r="M5" s="22"/>
      <c r="N5" s="22"/>
      <c r="O5" s="22"/>
      <c r="P5" s="22"/>
    </row>
    <row r="6" spans="1:16" s="3" customFormat="1" ht="30" x14ac:dyDescent="0.25">
      <c r="A6" s="4" t="s">
        <v>8</v>
      </c>
      <c r="B6" s="15"/>
      <c r="C6" s="10" t="s">
        <v>20</v>
      </c>
      <c r="D6" s="4" t="s">
        <v>5</v>
      </c>
      <c r="E6" s="32">
        <f>22.2+4.5</f>
        <v>26.7</v>
      </c>
      <c r="F6" s="21"/>
      <c r="G6" s="21">
        <f t="shared" si="0"/>
        <v>0</v>
      </c>
      <c r="H6" s="35"/>
      <c r="I6" s="22"/>
      <c r="J6" s="22"/>
      <c r="K6" s="22"/>
      <c r="L6" s="26"/>
      <c r="M6" s="22"/>
      <c r="N6" s="22"/>
      <c r="O6" s="22"/>
      <c r="P6" s="22"/>
    </row>
    <row r="7" spans="1:16" s="3" customFormat="1" x14ac:dyDescent="0.25">
      <c r="A7" s="4" t="s">
        <v>9</v>
      </c>
      <c r="B7" s="15"/>
      <c r="C7" s="10" t="s">
        <v>21</v>
      </c>
      <c r="D7" s="4" t="s">
        <v>5</v>
      </c>
      <c r="E7" s="32">
        <f>22.2+4.5</f>
        <v>26.7</v>
      </c>
      <c r="F7" s="21"/>
      <c r="G7" s="21">
        <f t="shared" si="0"/>
        <v>0</v>
      </c>
      <c r="H7" s="35"/>
      <c r="I7" s="22"/>
      <c r="J7" s="22"/>
      <c r="K7" s="22"/>
      <c r="L7" s="26"/>
      <c r="M7" s="22"/>
      <c r="N7" s="22"/>
      <c r="O7" s="22"/>
      <c r="P7" s="22"/>
    </row>
    <row r="8" spans="1:16" s="3" customFormat="1" x14ac:dyDescent="0.25">
      <c r="A8" s="4" t="s">
        <v>10</v>
      </c>
      <c r="B8" s="15"/>
      <c r="C8" s="10" t="s">
        <v>22</v>
      </c>
      <c r="D8" s="4" t="s">
        <v>18</v>
      </c>
      <c r="E8" s="4">
        <v>1</v>
      </c>
      <c r="F8" s="21"/>
      <c r="G8" s="21">
        <f t="shared" si="0"/>
        <v>0</v>
      </c>
      <c r="H8" s="35"/>
      <c r="I8" s="22"/>
      <c r="J8" s="22"/>
      <c r="K8" s="22"/>
      <c r="L8" s="26"/>
      <c r="M8" s="22"/>
      <c r="N8" s="22"/>
      <c r="O8" s="22"/>
      <c r="P8" s="22"/>
    </row>
    <row r="9" spans="1:16" s="3" customFormat="1" x14ac:dyDescent="0.25">
      <c r="A9" s="75" t="s">
        <v>278</v>
      </c>
      <c r="B9" s="76"/>
      <c r="C9" s="76"/>
      <c r="D9" s="76"/>
      <c r="E9" s="76"/>
      <c r="F9" s="76"/>
      <c r="G9" s="77"/>
      <c r="H9" s="35"/>
      <c r="I9" s="22"/>
      <c r="J9" s="22"/>
      <c r="K9" s="22"/>
      <c r="L9" s="26"/>
      <c r="M9" s="22"/>
      <c r="N9" s="22"/>
      <c r="O9" s="22"/>
      <c r="P9" s="22"/>
    </row>
    <row r="10" spans="1:16" s="3" customFormat="1" ht="23.25" customHeight="1" x14ac:dyDescent="0.25">
      <c r="A10" s="4" t="s">
        <v>6</v>
      </c>
      <c r="B10" s="15"/>
      <c r="C10" s="10" t="s">
        <v>19</v>
      </c>
      <c r="D10" s="4" t="s">
        <v>5</v>
      </c>
      <c r="E10" s="61">
        <f>5+5</f>
        <v>10</v>
      </c>
      <c r="F10" s="21"/>
      <c r="G10" s="21">
        <f>E10*F10</f>
        <v>0</v>
      </c>
      <c r="H10" s="35"/>
      <c r="I10" s="22"/>
      <c r="J10" s="22"/>
      <c r="K10" s="22"/>
      <c r="L10" s="26"/>
      <c r="M10" s="22"/>
      <c r="N10" s="22"/>
      <c r="O10" s="22"/>
      <c r="P10" s="22"/>
    </row>
    <row r="11" spans="1:16" s="3" customFormat="1" ht="30" x14ac:dyDescent="0.25">
      <c r="A11" s="4" t="s">
        <v>7</v>
      </c>
      <c r="B11" s="15"/>
      <c r="C11" s="10" t="s">
        <v>20</v>
      </c>
      <c r="D11" s="4" t="s">
        <v>5</v>
      </c>
      <c r="E11" s="61">
        <v>5</v>
      </c>
      <c r="F11" s="21"/>
      <c r="G11" s="21">
        <f t="shared" ref="G11:G17" si="1">E11*F11</f>
        <v>0</v>
      </c>
      <c r="H11" s="35"/>
      <c r="I11" s="22"/>
      <c r="J11" s="22"/>
      <c r="K11" s="22"/>
      <c r="L11" s="26"/>
      <c r="M11" s="22"/>
      <c r="N11" s="22"/>
      <c r="O11" s="22"/>
      <c r="P11" s="22"/>
    </row>
    <row r="12" spans="1:16" s="3" customFormat="1" ht="25.5" customHeight="1" x14ac:dyDescent="0.25">
      <c r="A12" s="4" t="s">
        <v>8</v>
      </c>
      <c r="B12" s="15"/>
      <c r="C12" s="10" t="s">
        <v>23</v>
      </c>
      <c r="D12" s="4" t="s">
        <v>5</v>
      </c>
      <c r="E12" s="61">
        <v>5</v>
      </c>
      <c r="F12" s="21"/>
      <c r="G12" s="21">
        <f t="shared" si="1"/>
        <v>0</v>
      </c>
      <c r="H12" s="35"/>
      <c r="I12" s="22"/>
      <c r="J12" s="22"/>
      <c r="K12" s="22"/>
      <c r="L12" s="26"/>
      <c r="M12" s="22"/>
      <c r="N12" s="22"/>
      <c r="O12" s="22"/>
      <c r="P12" s="22"/>
    </row>
    <row r="13" spans="1:16" s="3" customFormat="1" x14ac:dyDescent="0.25">
      <c r="A13" s="4" t="s">
        <v>9</v>
      </c>
      <c r="B13" s="15"/>
      <c r="C13" s="10" t="s">
        <v>24</v>
      </c>
      <c r="D13" s="4" t="s">
        <v>5</v>
      </c>
      <c r="E13" s="61">
        <v>5</v>
      </c>
      <c r="F13" s="21"/>
      <c r="G13" s="21">
        <f t="shared" si="1"/>
        <v>0</v>
      </c>
      <c r="H13" s="35"/>
      <c r="I13" s="22"/>
      <c r="J13" s="22"/>
      <c r="K13" s="22"/>
      <c r="L13" s="26"/>
      <c r="M13" s="22"/>
      <c r="N13" s="22"/>
      <c r="O13" s="22"/>
      <c r="P13" s="22"/>
    </row>
    <row r="14" spans="1:16" s="34" customFormat="1" ht="18" customHeight="1" x14ac:dyDescent="0.25">
      <c r="A14" s="5" t="s">
        <v>10</v>
      </c>
      <c r="B14" s="7"/>
      <c r="C14" s="6" t="s">
        <v>25</v>
      </c>
      <c r="D14" s="5" t="s">
        <v>18</v>
      </c>
      <c r="E14" s="9">
        <v>2</v>
      </c>
      <c r="F14" s="27"/>
      <c r="G14" s="27">
        <f t="shared" si="1"/>
        <v>0</v>
      </c>
      <c r="H14" s="35"/>
      <c r="I14" s="33"/>
      <c r="J14" s="33"/>
      <c r="K14" s="33"/>
      <c r="L14" s="33"/>
      <c r="M14" s="33"/>
      <c r="N14" s="33"/>
      <c r="O14" s="33"/>
      <c r="P14" s="33"/>
    </row>
    <row r="15" spans="1:16" s="34" customFormat="1" ht="30" x14ac:dyDescent="0.25">
      <c r="A15" s="5" t="s">
        <v>11</v>
      </c>
      <c r="B15" s="7"/>
      <c r="C15" s="6" t="s">
        <v>26</v>
      </c>
      <c r="D15" s="5" t="s">
        <v>18</v>
      </c>
      <c r="E15" s="9">
        <v>2</v>
      </c>
      <c r="F15" s="27"/>
      <c r="G15" s="27">
        <f t="shared" si="1"/>
        <v>0</v>
      </c>
      <c r="H15" s="35"/>
      <c r="I15" s="33"/>
      <c r="J15" s="33"/>
      <c r="K15" s="33"/>
      <c r="L15" s="33"/>
      <c r="M15" s="33"/>
      <c r="N15" s="33"/>
      <c r="O15" s="33"/>
      <c r="P15" s="33"/>
    </row>
    <row r="16" spans="1:16" s="34" customFormat="1" ht="21.75" customHeight="1" x14ac:dyDescent="0.25">
      <c r="A16" s="5" t="s">
        <v>28</v>
      </c>
      <c r="B16" s="7"/>
      <c r="C16" s="6" t="s">
        <v>234</v>
      </c>
      <c r="D16" s="5" t="s">
        <v>18</v>
      </c>
      <c r="E16" s="9">
        <v>2</v>
      </c>
      <c r="F16" s="27"/>
      <c r="G16" s="27">
        <f t="shared" si="1"/>
        <v>0</v>
      </c>
      <c r="H16" s="35"/>
      <c r="I16" s="33"/>
      <c r="J16" s="33"/>
      <c r="K16" s="33"/>
      <c r="L16" s="33"/>
      <c r="M16" s="33"/>
      <c r="N16" s="33"/>
      <c r="O16" s="33"/>
      <c r="P16" s="33"/>
    </row>
    <row r="17" spans="1:16" s="3" customFormat="1" ht="21" customHeight="1" x14ac:dyDescent="0.25">
      <c r="A17" s="5" t="s">
        <v>29</v>
      </c>
      <c r="B17" s="64" t="s">
        <v>270</v>
      </c>
      <c r="C17" s="6" t="s">
        <v>27</v>
      </c>
      <c r="D17" s="5" t="s">
        <v>18</v>
      </c>
      <c r="E17" s="9">
        <v>1</v>
      </c>
      <c r="F17" s="27"/>
      <c r="G17" s="27">
        <f t="shared" si="1"/>
        <v>0</v>
      </c>
      <c r="H17" s="36"/>
      <c r="I17" s="22"/>
      <c r="J17" s="22"/>
      <c r="K17" s="22"/>
      <c r="L17" s="26"/>
      <c r="M17" s="22"/>
      <c r="N17" s="22"/>
      <c r="O17" s="22"/>
      <c r="P17" s="22"/>
    </row>
    <row r="18" spans="1:16" s="3" customFormat="1" ht="21" customHeight="1" x14ac:dyDescent="0.25">
      <c r="A18" s="80" t="s">
        <v>273</v>
      </c>
      <c r="B18" s="81"/>
      <c r="C18" s="81"/>
      <c r="D18" s="81"/>
      <c r="E18" s="81"/>
      <c r="F18" s="81"/>
      <c r="G18" s="82"/>
      <c r="H18" s="36"/>
      <c r="I18" s="22"/>
      <c r="J18" s="22"/>
      <c r="K18" s="22"/>
      <c r="L18" s="26"/>
      <c r="M18" s="22"/>
      <c r="N18" s="22"/>
      <c r="O18" s="22"/>
      <c r="P18" s="22"/>
    </row>
    <row r="19" spans="1:16" s="3" customFormat="1" ht="21" customHeight="1" x14ac:dyDescent="0.25">
      <c r="A19" s="5" t="s">
        <v>6</v>
      </c>
      <c r="B19" s="64"/>
      <c r="C19" s="6" t="s">
        <v>274</v>
      </c>
      <c r="D19" s="5" t="s">
        <v>5</v>
      </c>
      <c r="E19" s="9">
        <v>2</v>
      </c>
      <c r="F19" s="27"/>
      <c r="G19" s="27">
        <f>E19*F19</f>
        <v>0</v>
      </c>
      <c r="H19" s="36"/>
      <c r="I19" s="22"/>
      <c r="J19" s="22"/>
      <c r="K19" s="22"/>
      <c r="L19" s="26"/>
      <c r="M19" s="22"/>
      <c r="N19" s="22"/>
      <c r="O19" s="22"/>
      <c r="P19" s="22"/>
    </row>
    <row r="20" spans="1:16" s="3" customFormat="1" ht="45" x14ac:dyDescent="0.25">
      <c r="A20" s="5" t="s">
        <v>7</v>
      </c>
      <c r="B20" s="64"/>
      <c r="C20" s="6" t="s">
        <v>275</v>
      </c>
      <c r="D20" s="5" t="s">
        <v>276</v>
      </c>
      <c r="E20" s="9">
        <v>12.5</v>
      </c>
      <c r="F20" s="27"/>
      <c r="G20" s="27">
        <f t="shared" ref="G20:G21" si="2">E20*F20</f>
        <v>0</v>
      </c>
      <c r="H20" s="36"/>
      <c r="I20" s="22"/>
      <c r="J20" s="22"/>
      <c r="K20" s="22"/>
      <c r="L20" s="26"/>
      <c r="M20" s="22"/>
      <c r="N20" s="22"/>
      <c r="O20" s="22"/>
      <c r="P20" s="22"/>
    </row>
    <row r="21" spans="1:16" s="3" customFormat="1" ht="30" x14ac:dyDescent="0.25">
      <c r="A21" s="5" t="s">
        <v>8</v>
      </c>
      <c r="B21" s="64"/>
      <c r="C21" s="6" t="s">
        <v>277</v>
      </c>
      <c r="D21" s="5" t="s">
        <v>5</v>
      </c>
      <c r="E21" s="9">
        <v>2</v>
      </c>
      <c r="F21" s="27"/>
      <c r="G21" s="27">
        <f t="shared" si="2"/>
        <v>0</v>
      </c>
      <c r="H21" s="36"/>
      <c r="I21" s="22"/>
      <c r="J21" s="22"/>
      <c r="K21" s="22"/>
      <c r="L21" s="26"/>
      <c r="M21" s="22"/>
      <c r="N21" s="22"/>
      <c r="O21" s="22"/>
      <c r="P21" s="22"/>
    </row>
    <row r="22" spans="1:16" s="3" customFormat="1" x14ac:dyDescent="0.25">
      <c r="A22" s="72" t="s">
        <v>221</v>
      </c>
      <c r="B22" s="73"/>
      <c r="C22" s="73"/>
      <c r="D22" s="73"/>
      <c r="E22" s="73"/>
      <c r="F22" s="73"/>
      <c r="G22" s="74"/>
      <c r="H22" s="35"/>
      <c r="I22" s="22"/>
      <c r="J22" s="22"/>
      <c r="K22" s="22"/>
      <c r="L22" s="26"/>
      <c r="M22" s="22"/>
      <c r="N22" s="22"/>
      <c r="O22" s="22"/>
      <c r="P22" s="22"/>
    </row>
    <row r="23" spans="1:16" s="3" customFormat="1" x14ac:dyDescent="0.25">
      <c r="A23" s="4" t="s">
        <v>6</v>
      </c>
      <c r="B23" s="15"/>
      <c r="C23" s="10" t="s">
        <v>19</v>
      </c>
      <c r="D23" s="4" t="s">
        <v>5</v>
      </c>
      <c r="E23" s="32">
        <v>10</v>
      </c>
      <c r="F23" s="21"/>
      <c r="G23" s="21">
        <f>E23*F23</f>
        <v>0</v>
      </c>
      <c r="H23" s="35"/>
      <c r="I23" s="22"/>
      <c r="J23" s="22"/>
      <c r="K23" s="22"/>
      <c r="L23" s="26"/>
      <c r="M23" s="22"/>
      <c r="N23" s="22"/>
      <c r="O23" s="22"/>
      <c r="P23" s="22"/>
    </row>
    <row r="24" spans="1:16" s="3" customFormat="1" ht="30" x14ac:dyDescent="0.25">
      <c r="A24" s="4" t="s">
        <v>7</v>
      </c>
      <c r="B24" s="15"/>
      <c r="C24" s="10" t="s">
        <v>30</v>
      </c>
      <c r="D24" s="4" t="s">
        <v>5</v>
      </c>
      <c r="E24" s="32">
        <v>2</v>
      </c>
      <c r="F24" s="21"/>
      <c r="G24" s="21">
        <f t="shared" ref="G24:G87" si="3">E24*F24</f>
        <v>0</v>
      </c>
      <c r="H24" s="35"/>
      <c r="I24" s="22"/>
      <c r="J24" s="22"/>
      <c r="K24" s="22"/>
      <c r="L24" s="26"/>
      <c r="M24" s="22"/>
      <c r="N24" s="22"/>
      <c r="O24" s="22"/>
      <c r="P24" s="22"/>
    </row>
    <row r="25" spans="1:16" s="3" customFormat="1" ht="30" x14ac:dyDescent="0.25">
      <c r="A25" s="4" t="s">
        <v>8</v>
      </c>
      <c r="B25" s="15"/>
      <c r="C25" s="13" t="s">
        <v>31</v>
      </c>
      <c r="D25" s="4" t="s">
        <v>5</v>
      </c>
      <c r="E25" s="32">
        <v>2</v>
      </c>
      <c r="F25" s="21"/>
      <c r="G25" s="21">
        <f t="shared" si="3"/>
        <v>0</v>
      </c>
      <c r="H25" s="35"/>
      <c r="I25" s="22"/>
      <c r="J25" s="22"/>
      <c r="K25" s="22"/>
      <c r="L25" s="26"/>
      <c r="M25" s="22"/>
      <c r="N25" s="22"/>
      <c r="O25" s="22"/>
      <c r="P25" s="22"/>
    </row>
    <row r="26" spans="1:16" s="3" customFormat="1" x14ac:dyDescent="0.25">
      <c r="A26" s="4" t="s">
        <v>9</v>
      </c>
      <c r="B26" s="15"/>
      <c r="C26" s="10" t="s">
        <v>21</v>
      </c>
      <c r="D26" s="4" t="s">
        <v>5</v>
      </c>
      <c r="E26" s="32">
        <v>2</v>
      </c>
      <c r="F26" s="21"/>
      <c r="G26" s="21">
        <f t="shared" si="3"/>
        <v>0</v>
      </c>
      <c r="H26" s="35"/>
      <c r="I26" s="22"/>
      <c r="J26" s="22"/>
      <c r="K26" s="22"/>
      <c r="L26" s="26"/>
      <c r="M26" s="22"/>
      <c r="N26" s="22"/>
      <c r="O26" s="22"/>
      <c r="P26" s="22"/>
    </row>
    <row r="27" spans="1:16" s="3" customFormat="1" x14ac:dyDescent="0.25">
      <c r="A27" s="28"/>
      <c r="B27" s="29"/>
      <c r="C27" s="31" t="s">
        <v>32</v>
      </c>
      <c r="D27" s="29"/>
      <c r="E27" s="29"/>
      <c r="F27" s="29"/>
      <c r="G27" s="30"/>
      <c r="H27" s="35"/>
      <c r="I27" s="22"/>
      <c r="J27" s="22"/>
      <c r="K27" s="22"/>
      <c r="L27" s="26"/>
      <c r="M27" s="22"/>
      <c r="N27" s="22"/>
      <c r="O27" s="22"/>
      <c r="P27" s="22"/>
    </row>
    <row r="28" spans="1:16" s="3" customFormat="1" x14ac:dyDescent="0.25">
      <c r="A28" s="4" t="s">
        <v>6</v>
      </c>
      <c r="B28" s="15"/>
      <c r="C28" s="10" t="s">
        <v>19</v>
      </c>
      <c r="D28" s="4"/>
      <c r="E28" s="4">
        <v>20</v>
      </c>
      <c r="F28" s="21"/>
      <c r="G28" s="21">
        <f t="shared" si="3"/>
        <v>0</v>
      </c>
      <c r="H28" s="35"/>
      <c r="I28" s="22"/>
      <c r="J28" s="22"/>
      <c r="K28" s="22"/>
      <c r="L28" s="26"/>
      <c r="M28" s="22"/>
      <c r="N28" s="22"/>
      <c r="O28" s="22"/>
      <c r="P28" s="22"/>
    </row>
    <row r="29" spans="1:16" s="3" customFormat="1" ht="30" x14ac:dyDescent="0.25">
      <c r="A29" s="4" t="s">
        <v>7</v>
      </c>
      <c r="B29" s="15"/>
      <c r="C29" s="10" t="s">
        <v>20</v>
      </c>
      <c r="D29" s="4"/>
      <c r="E29" s="32">
        <f>2.2*2.46+0.3*3.2</f>
        <v>6.3719999999999999</v>
      </c>
      <c r="F29" s="21"/>
      <c r="G29" s="21">
        <f t="shared" si="3"/>
        <v>0</v>
      </c>
      <c r="H29" s="35"/>
      <c r="I29" s="22"/>
      <c r="J29" s="22"/>
      <c r="K29" s="22"/>
      <c r="L29" s="26"/>
      <c r="M29" s="22"/>
      <c r="N29" s="22"/>
      <c r="O29" s="22"/>
      <c r="P29" s="22"/>
    </row>
    <row r="30" spans="1:16" s="3" customFormat="1" ht="30" x14ac:dyDescent="0.25">
      <c r="A30" s="4" t="s">
        <v>8</v>
      </c>
      <c r="B30" s="15"/>
      <c r="C30" s="10" t="s">
        <v>33</v>
      </c>
      <c r="D30" s="4"/>
      <c r="E30" s="4">
        <v>6.37</v>
      </c>
      <c r="F30" s="21"/>
      <c r="G30" s="21">
        <f t="shared" si="3"/>
        <v>0</v>
      </c>
      <c r="H30" s="35"/>
      <c r="I30" s="22"/>
      <c r="J30" s="22"/>
      <c r="K30" s="22"/>
      <c r="L30" s="26"/>
      <c r="M30" s="22"/>
      <c r="N30" s="22"/>
      <c r="O30" s="22"/>
      <c r="P30" s="22"/>
    </row>
    <row r="31" spans="1:16" s="3" customFormat="1" ht="19.5" customHeight="1" x14ac:dyDescent="0.25">
      <c r="A31" s="4" t="s">
        <v>9</v>
      </c>
      <c r="B31" s="15"/>
      <c r="C31" s="10" t="s">
        <v>21</v>
      </c>
      <c r="D31" s="4"/>
      <c r="E31" s="4">
        <v>6.37</v>
      </c>
      <c r="F31" s="21"/>
      <c r="G31" s="21">
        <f t="shared" si="3"/>
        <v>0</v>
      </c>
      <c r="H31" s="35"/>
      <c r="I31" s="22"/>
      <c r="J31" s="22"/>
      <c r="K31" s="22"/>
      <c r="L31" s="26"/>
      <c r="M31" s="22"/>
      <c r="N31" s="22"/>
      <c r="O31" s="22"/>
      <c r="P31" s="22"/>
    </row>
    <row r="32" spans="1:16" s="3" customFormat="1" ht="18" customHeight="1" x14ac:dyDescent="0.25">
      <c r="A32" s="72" t="s">
        <v>34</v>
      </c>
      <c r="B32" s="73"/>
      <c r="C32" s="73"/>
      <c r="D32" s="73"/>
      <c r="E32" s="73"/>
      <c r="F32" s="73"/>
      <c r="G32" s="74"/>
      <c r="H32" s="35"/>
      <c r="I32" s="22"/>
      <c r="J32" s="22"/>
      <c r="K32" s="22"/>
      <c r="L32" s="26"/>
      <c r="M32" s="22"/>
      <c r="N32" s="22"/>
      <c r="O32" s="22"/>
      <c r="P32" s="22"/>
    </row>
    <row r="33" spans="1:17" s="3" customFormat="1" ht="21" customHeight="1" x14ac:dyDescent="0.25">
      <c r="A33" s="5" t="s">
        <v>6</v>
      </c>
      <c r="B33" s="7"/>
      <c r="C33" s="6" t="s">
        <v>35</v>
      </c>
      <c r="D33" s="5" t="s">
        <v>18</v>
      </c>
      <c r="E33" s="5">
        <v>1</v>
      </c>
      <c r="F33" s="21"/>
      <c r="G33" s="21">
        <f t="shared" si="3"/>
        <v>0</v>
      </c>
      <c r="H33" s="35"/>
      <c r="I33" s="22"/>
      <c r="J33" s="22"/>
      <c r="K33" s="22"/>
      <c r="L33" s="26"/>
      <c r="M33" s="22"/>
      <c r="N33" s="22"/>
      <c r="O33" s="22"/>
      <c r="P33" s="22"/>
    </row>
    <row r="34" spans="1:17" s="3" customFormat="1" x14ac:dyDescent="0.25">
      <c r="A34" s="5" t="s">
        <v>7</v>
      </c>
      <c r="B34" s="7"/>
      <c r="C34" s="6" t="s">
        <v>213</v>
      </c>
      <c r="D34" s="5" t="s">
        <v>5</v>
      </c>
      <c r="E34" s="5">
        <v>2.8</v>
      </c>
      <c r="F34" s="21"/>
      <c r="G34" s="21">
        <f t="shared" si="3"/>
        <v>0</v>
      </c>
      <c r="H34" s="35"/>
      <c r="I34" s="23"/>
      <c r="J34" s="23"/>
      <c r="K34" s="23"/>
      <c r="L34" s="24"/>
      <c r="M34" s="23"/>
      <c r="N34" s="23"/>
      <c r="O34" s="23"/>
      <c r="P34" s="23"/>
      <c r="Q34" s="23"/>
    </row>
    <row r="35" spans="1:17" s="3" customFormat="1" ht="30" x14ac:dyDescent="0.25">
      <c r="A35" s="5" t="s">
        <v>8</v>
      </c>
      <c r="B35" s="7" t="s">
        <v>220</v>
      </c>
      <c r="C35" s="6" t="s">
        <v>214</v>
      </c>
      <c r="D35" s="5" t="s">
        <v>5</v>
      </c>
      <c r="E35" s="5">
        <v>2.8</v>
      </c>
      <c r="F35" s="21"/>
      <c r="G35" s="21">
        <f t="shared" si="3"/>
        <v>0</v>
      </c>
      <c r="H35" s="35"/>
      <c r="I35" s="23"/>
      <c r="J35" s="23"/>
      <c r="K35" s="23"/>
      <c r="L35" s="24"/>
      <c r="M35" s="23"/>
      <c r="N35" s="23"/>
      <c r="O35" s="23"/>
      <c r="P35" s="23"/>
      <c r="Q35" s="23"/>
    </row>
    <row r="36" spans="1:17" s="3" customFormat="1" ht="24.75" customHeight="1" x14ac:dyDescent="0.25">
      <c r="A36" s="5" t="s">
        <v>9</v>
      </c>
      <c r="B36" s="7"/>
      <c r="C36" s="6" t="s">
        <v>215</v>
      </c>
      <c r="D36" s="5" t="s">
        <v>5</v>
      </c>
      <c r="E36" s="5">
        <v>2.8</v>
      </c>
      <c r="F36" s="21"/>
      <c r="G36" s="21">
        <f t="shared" si="3"/>
        <v>0</v>
      </c>
      <c r="H36" s="35"/>
      <c r="I36" s="22"/>
      <c r="J36" s="22"/>
      <c r="K36" s="22"/>
      <c r="L36" s="26"/>
      <c r="M36" s="22"/>
      <c r="N36" s="22"/>
      <c r="O36" s="22"/>
      <c r="P36" s="22"/>
    </row>
    <row r="37" spans="1:17" s="34" customFormat="1" ht="21" customHeight="1" x14ac:dyDescent="0.25">
      <c r="A37" s="5" t="s">
        <v>10</v>
      </c>
      <c r="B37" s="7"/>
      <c r="C37" s="6" t="s">
        <v>217</v>
      </c>
      <c r="D37" s="5" t="s">
        <v>18</v>
      </c>
      <c r="E37" s="5">
        <v>1</v>
      </c>
      <c r="F37" s="27"/>
      <c r="G37" s="27">
        <f t="shared" si="3"/>
        <v>0</v>
      </c>
      <c r="H37" s="35"/>
      <c r="I37" s="37"/>
      <c r="J37" s="37"/>
      <c r="K37" s="37"/>
      <c r="L37" s="37"/>
      <c r="M37" s="37"/>
      <c r="N37" s="37"/>
      <c r="O37" s="37"/>
      <c r="P37" s="37"/>
      <c r="Q37" s="37"/>
    </row>
    <row r="38" spans="1:17" s="3" customFormat="1" ht="21.75" customHeight="1" x14ac:dyDescent="0.25">
      <c r="A38" s="5" t="s">
        <v>11</v>
      </c>
      <c r="B38" s="7"/>
      <c r="C38" s="6" t="s">
        <v>216</v>
      </c>
      <c r="D38" s="5" t="s">
        <v>5</v>
      </c>
      <c r="E38" s="5">
        <v>2.8</v>
      </c>
      <c r="F38" s="27"/>
      <c r="G38" s="27">
        <f t="shared" si="3"/>
        <v>0</v>
      </c>
      <c r="H38" s="35"/>
      <c r="I38" s="23"/>
      <c r="J38" s="23"/>
      <c r="K38" s="23"/>
      <c r="L38" s="24"/>
      <c r="M38" s="23"/>
      <c r="N38" s="23"/>
      <c r="O38" s="23"/>
      <c r="P38" s="23"/>
      <c r="Q38" s="23"/>
    </row>
    <row r="39" spans="1:17" s="3" customFormat="1" ht="30" x14ac:dyDescent="0.25">
      <c r="A39" s="5" t="s">
        <v>28</v>
      </c>
      <c r="B39" s="7" t="s">
        <v>219</v>
      </c>
      <c r="C39" s="6" t="s">
        <v>218</v>
      </c>
      <c r="D39" s="5" t="s">
        <v>73</v>
      </c>
      <c r="E39" s="5">
        <v>7</v>
      </c>
      <c r="F39" s="27"/>
      <c r="G39" s="27">
        <f t="shared" si="3"/>
        <v>0</v>
      </c>
      <c r="H39" s="35"/>
      <c r="I39" s="23"/>
      <c r="J39" s="23"/>
      <c r="K39" s="23"/>
      <c r="L39" s="24"/>
      <c r="M39" s="23"/>
      <c r="N39" s="23"/>
      <c r="O39" s="23"/>
      <c r="P39" s="23"/>
      <c r="Q39" s="25"/>
    </row>
    <row r="40" spans="1:17" s="34" customFormat="1" ht="21" customHeight="1" x14ac:dyDescent="0.25">
      <c r="A40" s="5" t="s">
        <v>29</v>
      </c>
      <c r="B40" s="7"/>
      <c r="C40" s="6" t="s">
        <v>36</v>
      </c>
      <c r="D40" s="5" t="s">
        <v>18</v>
      </c>
      <c r="E40" s="5">
        <v>1</v>
      </c>
      <c r="F40" s="27"/>
      <c r="G40" s="27">
        <f t="shared" si="3"/>
        <v>0</v>
      </c>
      <c r="H40" s="35"/>
      <c r="I40" s="33"/>
      <c r="J40" s="33"/>
      <c r="K40" s="33"/>
      <c r="L40" s="33"/>
      <c r="M40" s="33"/>
      <c r="N40" s="33"/>
      <c r="O40" s="33"/>
      <c r="P40" s="33"/>
    </row>
    <row r="41" spans="1:17" s="3" customFormat="1" ht="21.75" customHeight="1" x14ac:dyDescent="0.25">
      <c r="A41" s="5" t="s">
        <v>50</v>
      </c>
      <c r="B41" s="62">
        <v>0.1</v>
      </c>
      <c r="C41" s="6" t="s">
        <v>222</v>
      </c>
      <c r="D41" s="5" t="s">
        <v>4</v>
      </c>
      <c r="E41" s="5">
        <v>1</v>
      </c>
      <c r="F41" s="27"/>
      <c r="G41" s="27">
        <f t="shared" si="3"/>
        <v>0</v>
      </c>
      <c r="H41" s="33"/>
      <c r="J41" s="22"/>
      <c r="K41" s="22"/>
      <c r="L41" s="26"/>
      <c r="M41" s="60"/>
      <c r="N41" s="22"/>
      <c r="O41" s="22"/>
      <c r="P41" s="22"/>
    </row>
    <row r="42" spans="1:17" s="3" customFormat="1" ht="24" customHeight="1" x14ac:dyDescent="0.25">
      <c r="A42" s="72" t="s">
        <v>279</v>
      </c>
      <c r="B42" s="73"/>
      <c r="C42" s="73"/>
      <c r="D42" s="73"/>
      <c r="E42" s="73"/>
      <c r="F42" s="73"/>
      <c r="G42" s="74"/>
      <c r="H42" s="35"/>
      <c r="I42" s="22"/>
      <c r="J42" s="22"/>
      <c r="K42" s="22"/>
      <c r="L42" s="26"/>
      <c r="M42" s="22"/>
      <c r="N42" s="22"/>
      <c r="O42" s="22"/>
      <c r="P42" s="22"/>
    </row>
    <row r="43" spans="1:17" s="34" customFormat="1" x14ac:dyDescent="0.25">
      <c r="A43" s="5" t="s">
        <v>6</v>
      </c>
      <c r="B43" s="7"/>
      <c r="C43" s="6" t="s">
        <v>38</v>
      </c>
      <c r="D43" s="5" t="s">
        <v>18</v>
      </c>
      <c r="E43" s="5">
        <v>11</v>
      </c>
      <c r="F43" s="27"/>
      <c r="G43" s="27">
        <f t="shared" si="3"/>
        <v>0</v>
      </c>
      <c r="H43" s="35"/>
      <c r="I43" s="33"/>
      <c r="J43" s="33"/>
      <c r="K43" s="33"/>
      <c r="L43" s="33"/>
      <c r="M43" s="33"/>
      <c r="N43" s="33"/>
      <c r="O43" s="33"/>
      <c r="P43" s="33"/>
    </row>
    <row r="44" spans="1:17" s="34" customFormat="1" x14ac:dyDescent="0.25">
      <c r="A44" s="5" t="s">
        <v>7</v>
      </c>
      <c r="B44" s="7"/>
      <c r="C44" s="6" t="s">
        <v>37</v>
      </c>
      <c r="D44" s="5" t="s">
        <v>18</v>
      </c>
      <c r="E44" s="5">
        <v>11</v>
      </c>
      <c r="F44" s="27"/>
      <c r="G44" s="27">
        <f t="shared" si="3"/>
        <v>0</v>
      </c>
      <c r="H44" s="35"/>
      <c r="I44" s="33"/>
      <c r="J44" s="33"/>
      <c r="K44" s="33"/>
      <c r="L44" s="33"/>
      <c r="M44" s="33"/>
      <c r="N44" s="33"/>
      <c r="O44" s="33"/>
      <c r="P44" s="33"/>
    </row>
    <row r="45" spans="1:17" s="34" customFormat="1" x14ac:dyDescent="0.25">
      <c r="A45" s="5" t="s">
        <v>8</v>
      </c>
      <c r="B45" s="7"/>
      <c r="C45" s="6" t="s">
        <v>39</v>
      </c>
      <c r="D45" s="5" t="s">
        <v>18</v>
      </c>
      <c r="E45" s="5">
        <v>11</v>
      </c>
      <c r="F45" s="27"/>
      <c r="G45" s="27">
        <f t="shared" si="3"/>
        <v>0</v>
      </c>
      <c r="H45" s="35"/>
      <c r="I45" s="33"/>
      <c r="J45" s="33"/>
      <c r="K45" s="33"/>
      <c r="L45" s="33"/>
      <c r="M45" s="33"/>
      <c r="N45" s="33"/>
      <c r="O45" s="33"/>
      <c r="P45" s="33"/>
    </row>
    <row r="46" spans="1:17" s="34" customFormat="1" x14ac:dyDescent="0.25">
      <c r="A46" s="5" t="s">
        <v>9</v>
      </c>
      <c r="B46" s="7"/>
      <c r="C46" s="6" t="s">
        <v>40</v>
      </c>
      <c r="D46" s="5" t="s">
        <v>18</v>
      </c>
      <c r="E46" s="5">
        <v>11</v>
      </c>
      <c r="F46" s="27"/>
      <c r="G46" s="27">
        <f t="shared" si="3"/>
        <v>0</v>
      </c>
      <c r="H46" s="35"/>
      <c r="I46" s="33"/>
      <c r="J46" s="33"/>
      <c r="K46" s="33"/>
      <c r="L46" s="33"/>
      <c r="M46" s="33"/>
      <c r="N46" s="33"/>
      <c r="O46" s="33"/>
      <c r="P46" s="33"/>
    </row>
    <row r="47" spans="1:17" s="34" customFormat="1" x14ac:dyDescent="0.25">
      <c r="A47" s="5" t="s">
        <v>10</v>
      </c>
      <c r="B47" s="7"/>
      <c r="C47" s="6" t="s">
        <v>41</v>
      </c>
      <c r="D47" s="5" t="s">
        <v>18</v>
      </c>
      <c r="E47" s="5">
        <v>11</v>
      </c>
      <c r="F47" s="27"/>
      <c r="G47" s="27">
        <f t="shared" si="3"/>
        <v>0</v>
      </c>
      <c r="H47" s="35"/>
      <c r="I47" s="33"/>
      <c r="J47" s="33"/>
      <c r="K47" s="33"/>
      <c r="L47" s="33"/>
      <c r="M47" s="33"/>
      <c r="N47" s="33"/>
      <c r="O47" s="33"/>
      <c r="P47" s="33"/>
    </row>
    <row r="48" spans="1:17" s="34" customFormat="1" x14ac:dyDescent="0.25">
      <c r="A48" s="5" t="s">
        <v>11</v>
      </c>
      <c r="B48" s="7"/>
      <c r="C48" s="6" t="s">
        <v>42</v>
      </c>
      <c r="D48" s="5" t="s">
        <v>18</v>
      </c>
      <c r="E48" s="5">
        <v>9</v>
      </c>
      <c r="F48" s="27"/>
      <c r="G48" s="27">
        <f t="shared" si="3"/>
        <v>0</v>
      </c>
      <c r="H48" s="35"/>
      <c r="I48" s="33"/>
      <c r="J48" s="33"/>
      <c r="K48" s="33"/>
      <c r="L48" s="33"/>
      <c r="M48" s="33"/>
      <c r="N48" s="33"/>
      <c r="O48" s="33"/>
      <c r="P48" s="33"/>
    </row>
    <row r="49" spans="1:16" s="34" customFormat="1" x14ac:dyDescent="0.25">
      <c r="A49" s="5" t="s">
        <v>28</v>
      </c>
      <c r="B49" s="7"/>
      <c r="C49" s="6" t="s">
        <v>43</v>
      </c>
      <c r="D49" s="5" t="s">
        <v>18</v>
      </c>
      <c r="E49" s="5">
        <v>9</v>
      </c>
      <c r="F49" s="27"/>
      <c r="G49" s="27">
        <f t="shared" si="3"/>
        <v>0</v>
      </c>
      <c r="H49" s="35"/>
      <c r="I49" s="33"/>
      <c r="J49" s="33"/>
      <c r="K49" s="33"/>
      <c r="L49" s="33"/>
      <c r="M49" s="33"/>
      <c r="N49" s="33"/>
      <c r="O49" s="33"/>
      <c r="P49" s="33"/>
    </row>
    <row r="50" spans="1:16" s="34" customFormat="1" x14ac:dyDescent="0.25">
      <c r="A50" s="5" t="s">
        <v>29</v>
      </c>
      <c r="B50" s="7"/>
      <c r="C50" s="6" t="s">
        <v>44</v>
      </c>
      <c r="D50" s="5" t="s">
        <v>18</v>
      </c>
      <c r="E50" s="5">
        <v>9</v>
      </c>
      <c r="F50" s="27"/>
      <c r="G50" s="27">
        <f t="shared" si="3"/>
        <v>0</v>
      </c>
      <c r="H50" s="35"/>
      <c r="I50" s="33"/>
      <c r="J50" s="33"/>
      <c r="K50" s="33"/>
      <c r="L50" s="33"/>
      <c r="M50" s="33"/>
      <c r="N50" s="33"/>
      <c r="O50" s="33"/>
      <c r="P50" s="33"/>
    </row>
    <row r="51" spans="1:16" s="34" customFormat="1" x14ac:dyDescent="0.25">
      <c r="A51" s="5" t="s">
        <v>50</v>
      </c>
      <c r="B51" s="7"/>
      <c r="C51" s="6" t="s">
        <v>45</v>
      </c>
      <c r="D51" s="5" t="s">
        <v>18</v>
      </c>
      <c r="E51" s="5">
        <v>9</v>
      </c>
      <c r="F51" s="27"/>
      <c r="G51" s="27">
        <f t="shared" si="3"/>
        <v>0</v>
      </c>
      <c r="H51" s="35"/>
      <c r="I51" s="33"/>
      <c r="J51" s="33"/>
      <c r="K51" s="33"/>
      <c r="L51" s="33"/>
      <c r="M51" s="33"/>
      <c r="N51" s="33"/>
      <c r="O51" s="33"/>
      <c r="P51" s="33"/>
    </row>
    <row r="52" spans="1:16" s="34" customFormat="1" x14ac:dyDescent="0.25">
      <c r="A52" s="5" t="s">
        <v>75</v>
      </c>
      <c r="B52" s="7"/>
      <c r="C52" s="6" t="s">
        <v>223</v>
      </c>
      <c r="D52" s="5" t="s">
        <v>18</v>
      </c>
      <c r="E52" s="5">
        <v>1</v>
      </c>
      <c r="F52" s="27"/>
      <c r="G52" s="27">
        <f t="shared" si="3"/>
        <v>0</v>
      </c>
      <c r="H52" s="35"/>
      <c r="I52" s="33"/>
      <c r="J52" s="33"/>
      <c r="K52" s="33"/>
      <c r="L52" s="33"/>
      <c r="M52" s="33"/>
      <c r="N52" s="33"/>
      <c r="O52" s="33"/>
      <c r="P52" s="33"/>
    </row>
    <row r="53" spans="1:16" s="34" customFormat="1" x14ac:dyDescent="0.25">
      <c r="A53" s="5" t="s">
        <v>76</v>
      </c>
      <c r="B53" s="7"/>
      <c r="C53" s="6" t="s">
        <v>224</v>
      </c>
      <c r="D53" s="5" t="s">
        <v>18</v>
      </c>
      <c r="E53" s="5">
        <v>1</v>
      </c>
      <c r="F53" s="27"/>
      <c r="G53" s="27">
        <f t="shared" si="3"/>
        <v>0</v>
      </c>
      <c r="H53" s="35"/>
      <c r="I53" s="33"/>
      <c r="J53" s="33"/>
      <c r="K53" s="33"/>
      <c r="L53" s="33"/>
      <c r="M53" s="33"/>
      <c r="N53" s="33"/>
      <c r="O53" s="33"/>
      <c r="P53" s="33"/>
    </row>
    <row r="54" spans="1:16" s="34" customFormat="1" x14ac:dyDescent="0.25">
      <c r="A54" s="5" t="s">
        <v>77</v>
      </c>
      <c r="B54" s="7"/>
      <c r="C54" s="6" t="s">
        <v>225</v>
      </c>
      <c r="D54" s="5" t="s">
        <v>18</v>
      </c>
      <c r="E54" s="5">
        <v>1</v>
      </c>
      <c r="F54" s="27"/>
      <c r="G54" s="27">
        <f t="shared" si="3"/>
        <v>0</v>
      </c>
      <c r="H54" s="35"/>
      <c r="I54" s="33"/>
      <c r="J54" s="33"/>
      <c r="K54" s="33"/>
      <c r="L54" s="33"/>
      <c r="M54" s="33"/>
      <c r="N54" s="33"/>
      <c r="O54" s="33"/>
      <c r="P54" s="33"/>
    </row>
    <row r="55" spans="1:16" s="34" customFormat="1" x14ac:dyDescent="0.25">
      <c r="A55" s="5" t="s">
        <v>78</v>
      </c>
      <c r="B55" s="7"/>
      <c r="C55" s="6" t="s">
        <v>226</v>
      </c>
      <c r="D55" s="5" t="s">
        <v>227</v>
      </c>
      <c r="E55" s="5">
        <v>10</v>
      </c>
      <c r="F55" s="27"/>
      <c r="G55" s="27">
        <f t="shared" si="3"/>
        <v>0</v>
      </c>
      <c r="H55" s="35"/>
      <c r="I55" s="33"/>
      <c r="J55" s="33"/>
      <c r="K55" s="33"/>
      <c r="L55" s="33"/>
      <c r="M55" s="33"/>
      <c r="N55" s="33"/>
      <c r="O55" s="33"/>
      <c r="P55" s="33"/>
    </row>
    <row r="56" spans="1:16" s="3" customFormat="1" ht="20.25" customHeight="1" x14ac:dyDescent="0.25">
      <c r="A56" s="72" t="s">
        <v>46</v>
      </c>
      <c r="B56" s="73"/>
      <c r="C56" s="73"/>
      <c r="D56" s="73"/>
      <c r="E56" s="73"/>
      <c r="F56" s="73"/>
      <c r="G56" s="74"/>
      <c r="H56" s="35"/>
      <c r="I56" s="22"/>
      <c r="J56" s="22"/>
      <c r="K56" s="22"/>
      <c r="L56" s="26"/>
      <c r="M56" s="22"/>
      <c r="N56" s="22"/>
      <c r="O56" s="22"/>
      <c r="P56" s="22"/>
    </row>
    <row r="57" spans="1:16" s="3" customFormat="1" ht="45" x14ac:dyDescent="0.25">
      <c r="A57" s="5" t="s">
        <v>6</v>
      </c>
      <c r="B57" s="7" t="s">
        <v>207</v>
      </c>
      <c r="C57" s="11" t="s">
        <v>200</v>
      </c>
      <c r="D57" s="5" t="s">
        <v>227</v>
      </c>
      <c r="E57" s="12">
        <v>1.2</v>
      </c>
      <c r="F57" s="27"/>
      <c r="G57" s="21">
        <f t="shared" si="3"/>
        <v>0</v>
      </c>
      <c r="H57" s="35"/>
      <c r="I57" s="22"/>
      <c r="J57" s="22"/>
      <c r="K57" s="22"/>
      <c r="L57" s="26"/>
      <c r="M57" s="22"/>
      <c r="N57" s="22"/>
      <c r="O57" s="22"/>
      <c r="P57" s="22"/>
    </row>
    <row r="58" spans="1:16" s="3" customFormat="1" ht="30" x14ac:dyDescent="0.25">
      <c r="A58" s="5" t="s">
        <v>7</v>
      </c>
      <c r="B58" s="7" t="s">
        <v>208</v>
      </c>
      <c r="C58" s="11" t="s">
        <v>201</v>
      </c>
      <c r="D58" s="5" t="s">
        <v>227</v>
      </c>
      <c r="E58" s="12">
        <v>1.8</v>
      </c>
      <c r="F58" s="27"/>
      <c r="G58" s="21">
        <f t="shared" si="3"/>
        <v>0</v>
      </c>
      <c r="H58" s="35"/>
      <c r="I58" s="22"/>
      <c r="J58" s="22"/>
      <c r="K58" s="22"/>
      <c r="L58" s="26"/>
      <c r="M58" s="22"/>
      <c r="N58" s="22"/>
      <c r="O58" s="22"/>
      <c r="P58" s="22"/>
    </row>
    <row r="59" spans="1:16" s="3" customFormat="1" ht="30" x14ac:dyDescent="0.25">
      <c r="A59" s="5" t="s">
        <v>8</v>
      </c>
      <c r="B59" s="7" t="s">
        <v>89</v>
      </c>
      <c r="C59" s="11" t="s">
        <v>202</v>
      </c>
      <c r="D59" s="5" t="s">
        <v>18</v>
      </c>
      <c r="E59" s="12">
        <v>1</v>
      </c>
      <c r="F59" s="27"/>
      <c r="G59" s="21">
        <f t="shared" si="3"/>
        <v>0</v>
      </c>
      <c r="H59" s="35"/>
      <c r="I59" s="22"/>
      <c r="J59" s="22"/>
      <c r="K59" s="22"/>
      <c r="L59" s="26"/>
      <c r="M59" s="22"/>
      <c r="N59" s="22"/>
      <c r="O59" s="22"/>
      <c r="P59" s="22"/>
    </row>
    <row r="60" spans="1:16" s="3" customFormat="1" ht="45" x14ac:dyDescent="0.25">
      <c r="A60" s="5" t="s">
        <v>9</v>
      </c>
      <c r="B60" s="7" t="s">
        <v>209</v>
      </c>
      <c r="C60" s="11" t="s">
        <v>203</v>
      </c>
      <c r="D60" s="5" t="s">
        <v>145</v>
      </c>
      <c r="E60" s="12">
        <v>0.25</v>
      </c>
      <c r="F60" s="27"/>
      <c r="G60" s="21">
        <f t="shared" si="3"/>
        <v>0</v>
      </c>
      <c r="H60" s="35"/>
      <c r="I60" s="22"/>
      <c r="J60" s="22"/>
      <c r="K60" s="22"/>
      <c r="L60" s="26"/>
      <c r="M60" s="22"/>
      <c r="N60" s="22"/>
      <c r="O60" s="22"/>
      <c r="P60" s="22"/>
    </row>
    <row r="61" spans="1:16" s="3" customFormat="1" ht="30" x14ac:dyDescent="0.25">
      <c r="A61" s="5" t="s">
        <v>10</v>
      </c>
      <c r="B61" s="7" t="s">
        <v>210</v>
      </c>
      <c r="C61" s="11" t="s">
        <v>211</v>
      </c>
      <c r="D61" s="5" t="s">
        <v>145</v>
      </c>
      <c r="E61" s="12">
        <v>0.25</v>
      </c>
      <c r="F61" s="27"/>
      <c r="G61" s="21">
        <f t="shared" si="3"/>
        <v>0</v>
      </c>
      <c r="H61" s="35"/>
      <c r="I61" s="22"/>
      <c r="J61" s="22"/>
      <c r="K61" s="22"/>
      <c r="L61" s="26"/>
      <c r="M61" s="22"/>
      <c r="N61" s="22"/>
      <c r="O61" s="22"/>
      <c r="P61" s="22"/>
    </row>
    <row r="62" spans="1:16" s="3" customFormat="1" ht="30" x14ac:dyDescent="0.25">
      <c r="A62" s="5" t="s">
        <v>11</v>
      </c>
      <c r="B62" s="7" t="s">
        <v>141</v>
      </c>
      <c r="C62" s="11" t="s">
        <v>204</v>
      </c>
      <c r="D62" s="5" t="s">
        <v>5</v>
      </c>
      <c r="E62" s="12">
        <v>0.377</v>
      </c>
      <c r="F62" s="27"/>
      <c r="G62" s="21">
        <f t="shared" si="3"/>
        <v>0</v>
      </c>
      <c r="H62" s="35"/>
      <c r="I62" s="22"/>
      <c r="J62" s="22"/>
      <c r="K62" s="22"/>
      <c r="L62" s="26"/>
      <c r="M62" s="22"/>
      <c r="N62" s="22"/>
      <c r="O62" s="22"/>
      <c r="P62" s="22"/>
    </row>
    <row r="63" spans="1:16" s="3" customFormat="1" ht="30" x14ac:dyDescent="0.25">
      <c r="A63" s="5" t="s">
        <v>28</v>
      </c>
      <c r="B63" s="7" t="s">
        <v>142</v>
      </c>
      <c r="C63" s="11" t="s">
        <v>212</v>
      </c>
      <c r="D63" s="5" t="s">
        <v>5</v>
      </c>
      <c r="E63" s="12">
        <v>0.377</v>
      </c>
      <c r="F63" s="27"/>
      <c r="G63" s="21">
        <f t="shared" si="3"/>
        <v>0</v>
      </c>
      <c r="H63" s="35"/>
      <c r="I63" s="22"/>
      <c r="J63" s="22"/>
      <c r="K63" s="22"/>
      <c r="L63" s="26"/>
      <c r="M63" s="22"/>
      <c r="N63" s="22"/>
      <c r="O63" s="22"/>
      <c r="P63" s="22"/>
    </row>
    <row r="64" spans="1:16" s="3" customFormat="1" ht="30" x14ac:dyDescent="0.25">
      <c r="A64" s="5" t="s">
        <v>29</v>
      </c>
      <c r="B64" s="7" t="s">
        <v>208</v>
      </c>
      <c r="C64" s="11" t="s">
        <v>205</v>
      </c>
      <c r="D64" s="5" t="s">
        <v>18</v>
      </c>
      <c r="E64" s="12">
        <v>1</v>
      </c>
      <c r="F64" s="27"/>
      <c r="G64" s="21">
        <f t="shared" si="3"/>
        <v>0</v>
      </c>
      <c r="H64" s="35"/>
      <c r="I64" s="22"/>
      <c r="J64" s="22"/>
      <c r="K64" s="22"/>
      <c r="L64" s="26"/>
      <c r="M64" s="22"/>
      <c r="N64" s="22"/>
      <c r="O64" s="22"/>
      <c r="P64" s="22"/>
    </row>
    <row r="65" spans="1:16" s="3" customFormat="1" ht="30" x14ac:dyDescent="0.25">
      <c r="A65" s="5" t="s">
        <v>50</v>
      </c>
      <c r="B65" s="7" t="s">
        <v>89</v>
      </c>
      <c r="C65" s="11" t="s">
        <v>206</v>
      </c>
      <c r="D65" s="5" t="s">
        <v>4</v>
      </c>
      <c r="E65" s="12">
        <v>1</v>
      </c>
      <c r="F65" s="27"/>
      <c r="G65" s="21">
        <f t="shared" si="3"/>
        <v>0</v>
      </c>
      <c r="H65" s="35"/>
      <c r="I65" s="22"/>
      <c r="J65" s="22"/>
      <c r="K65" s="22"/>
      <c r="L65" s="26"/>
      <c r="M65" s="22"/>
      <c r="N65" s="22"/>
      <c r="O65" s="22"/>
      <c r="P65" s="22"/>
    </row>
    <row r="66" spans="1:16" s="3" customFormat="1" x14ac:dyDescent="0.25">
      <c r="A66" s="5" t="s">
        <v>75</v>
      </c>
      <c r="B66" s="62">
        <v>0.1</v>
      </c>
      <c r="C66" s="6" t="s">
        <v>222</v>
      </c>
      <c r="D66" s="7" t="s">
        <v>4</v>
      </c>
      <c r="E66" s="7">
        <v>1</v>
      </c>
      <c r="F66" s="27"/>
      <c r="G66" s="27">
        <f t="shared" si="3"/>
        <v>0</v>
      </c>
      <c r="H66" s="33"/>
      <c r="I66" s="22"/>
      <c r="J66" s="22"/>
      <c r="K66" s="22"/>
      <c r="L66" s="26"/>
      <c r="M66" s="22"/>
      <c r="N66" s="22"/>
      <c r="O66" s="22"/>
      <c r="P66" s="22"/>
    </row>
    <row r="67" spans="1:16" s="3" customFormat="1" x14ac:dyDescent="0.25">
      <c r="A67" s="72" t="s">
        <v>47</v>
      </c>
      <c r="B67" s="73"/>
      <c r="C67" s="73"/>
      <c r="D67" s="73"/>
      <c r="E67" s="73"/>
      <c r="F67" s="73"/>
      <c r="G67" s="74"/>
      <c r="H67" s="35"/>
      <c r="I67" s="22"/>
      <c r="J67" s="22"/>
      <c r="K67" s="22"/>
      <c r="L67" s="26"/>
      <c r="M67" s="22"/>
      <c r="N67" s="22"/>
      <c r="O67" s="22"/>
      <c r="P67" s="22"/>
    </row>
    <row r="68" spans="1:16" s="34" customFormat="1" x14ac:dyDescent="0.25">
      <c r="A68" s="5" t="s">
        <v>6</v>
      </c>
      <c r="B68" s="7"/>
      <c r="C68" s="6" t="s">
        <v>228</v>
      </c>
      <c r="D68" s="5" t="s">
        <v>18</v>
      </c>
      <c r="E68" s="5">
        <v>1</v>
      </c>
      <c r="F68" s="27"/>
      <c r="G68" s="27">
        <f t="shared" si="3"/>
        <v>0</v>
      </c>
      <c r="H68" s="35"/>
      <c r="I68" s="33"/>
      <c r="J68" s="33"/>
      <c r="K68" s="33"/>
      <c r="L68" s="33"/>
      <c r="M68" s="33"/>
      <c r="N68" s="33"/>
      <c r="O68" s="33"/>
      <c r="P68" s="33"/>
    </row>
    <row r="69" spans="1:16" s="34" customFormat="1" x14ac:dyDescent="0.25">
      <c r="A69" s="5" t="s">
        <v>7</v>
      </c>
      <c r="B69" s="7"/>
      <c r="C69" s="6" t="s">
        <v>229</v>
      </c>
      <c r="D69" s="5" t="s">
        <v>18</v>
      </c>
      <c r="E69" s="5">
        <v>1</v>
      </c>
      <c r="F69" s="27"/>
      <c r="G69" s="27">
        <f t="shared" si="3"/>
        <v>0</v>
      </c>
      <c r="H69" s="35"/>
      <c r="I69" s="33"/>
      <c r="J69" s="33"/>
      <c r="K69" s="33"/>
      <c r="L69" s="33"/>
      <c r="M69" s="33"/>
      <c r="N69" s="33"/>
      <c r="O69" s="33"/>
      <c r="P69" s="33"/>
    </row>
    <row r="70" spans="1:16" s="34" customFormat="1" x14ac:dyDescent="0.25">
      <c r="A70" s="5" t="s">
        <v>8</v>
      </c>
      <c r="B70" s="7"/>
      <c r="C70" s="6" t="s">
        <v>230</v>
      </c>
      <c r="D70" s="5" t="s">
        <v>18</v>
      </c>
      <c r="E70" s="5">
        <v>1</v>
      </c>
      <c r="F70" s="27"/>
      <c r="G70" s="27">
        <f t="shared" si="3"/>
        <v>0</v>
      </c>
      <c r="H70" s="35"/>
      <c r="I70" s="33"/>
      <c r="J70" s="33"/>
      <c r="K70" s="33"/>
      <c r="L70" s="33"/>
      <c r="M70" s="33"/>
      <c r="N70" s="33"/>
      <c r="O70" s="33"/>
      <c r="P70" s="33"/>
    </row>
    <row r="71" spans="1:16" s="34" customFormat="1" x14ac:dyDescent="0.25">
      <c r="A71" s="5" t="s">
        <v>9</v>
      </c>
      <c r="B71" s="7"/>
      <c r="C71" s="6" t="s">
        <v>231</v>
      </c>
      <c r="D71" s="63" t="s">
        <v>18</v>
      </c>
      <c r="E71" s="63">
        <v>1</v>
      </c>
      <c r="F71" s="27"/>
      <c r="G71" s="27">
        <f t="shared" si="3"/>
        <v>0</v>
      </c>
      <c r="H71" s="35"/>
      <c r="I71" s="33"/>
      <c r="J71" s="33"/>
      <c r="K71" s="33"/>
      <c r="L71" s="33"/>
      <c r="M71" s="33"/>
      <c r="N71" s="33"/>
      <c r="O71" s="33"/>
      <c r="P71" s="33"/>
    </row>
    <row r="72" spans="1:16" s="34" customFormat="1" x14ac:dyDescent="0.25">
      <c r="A72" s="5" t="s">
        <v>10</v>
      </c>
      <c r="B72" s="7"/>
      <c r="C72" s="6" t="s">
        <v>232</v>
      </c>
      <c r="D72" s="63" t="s">
        <v>18</v>
      </c>
      <c r="E72" s="63">
        <v>2</v>
      </c>
      <c r="F72" s="27"/>
      <c r="G72" s="27">
        <f t="shared" si="3"/>
        <v>0</v>
      </c>
      <c r="H72" s="35"/>
      <c r="I72" s="33"/>
      <c r="J72" s="33"/>
      <c r="K72" s="33"/>
      <c r="L72" s="33"/>
      <c r="M72" s="33"/>
      <c r="N72" s="33"/>
      <c r="O72" s="33"/>
      <c r="P72" s="33"/>
    </row>
    <row r="73" spans="1:16" s="34" customFormat="1" x14ac:dyDescent="0.25">
      <c r="A73" s="5" t="s">
        <v>11</v>
      </c>
      <c r="B73" s="7"/>
      <c r="C73" s="6" t="s">
        <v>233</v>
      </c>
      <c r="D73" s="63" t="s">
        <v>18</v>
      </c>
      <c r="E73" s="63">
        <v>2</v>
      </c>
      <c r="F73" s="27"/>
      <c r="G73" s="27">
        <f t="shared" si="3"/>
        <v>0</v>
      </c>
      <c r="H73" s="35"/>
      <c r="I73" s="33"/>
      <c r="J73" s="33"/>
      <c r="K73" s="33"/>
      <c r="L73" s="33"/>
      <c r="M73" s="33"/>
      <c r="N73" s="33"/>
      <c r="O73" s="33"/>
      <c r="P73" s="33"/>
    </row>
    <row r="74" spans="1:16" s="3" customFormat="1" x14ac:dyDescent="0.25">
      <c r="A74" s="72" t="s">
        <v>48</v>
      </c>
      <c r="B74" s="73"/>
      <c r="C74" s="73"/>
      <c r="D74" s="73"/>
      <c r="E74" s="73"/>
      <c r="F74" s="73"/>
      <c r="G74" s="74"/>
      <c r="H74" s="35"/>
      <c r="I74" s="22"/>
      <c r="J74" s="22"/>
      <c r="K74" s="22"/>
      <c r="L74" s="26"/>
      <c r="M74" s="22"/>
      <c r="N74" s="22"/>
      <c r="O74" s="22"/>
      <c r="P74" s="22"/>
    </row>
    <row r="75" spans="1:16" s="3" customFormat="1" ht="45" x14ac:dyDescent="0.25">
      <c r="A75" s="5" t="s">
        <v>6</v>
      </c>
      <c r="B75" s="7" t="s">
        <v>89</v>
      </c>
      <c r="C75" s="11" t="s">
        <v>51</v>
      </c>
      <c r="D75" s="5" t="s">
        <v>73</v>
      </c>
      <c r="E75" s="5">
        <v>2.75</v>
      </c>
      <c r="F75" s="27"/>
      <c r="G75" s="21">
        <f t="shared" si="3"/>
        <v>0</v>
      </c>
      <c r="H75" s="35"/>
      <c r="I75" s="22"/>
      <c r="J75" s="22"/>
      <c r="K75" s="22"/>
      <c r="L75" s="26"/>
      <c r="M75" s="22"/>
      <c r="N75" s="22"/>
      <c r="O75" s="22"/>
      <c r="P75" s="22"/>
    </row>
    <row r="76" spans="1:16" s="3" customFormat="1" ht="30" x14ac:dyDescent="0.25">
      <c r="A76" s="5" t="s">
        <v>7</v>
      </c>
      <c r="B76" s="16" t="s">
        <v>90</v>
      </c>
      <c r="C76" s="11" t="s">
        <v>52</v>
      </c>
      <c r="D76" s="5" t="s">
        <v>73</v>
      </c>
      <c r="E76" s="5">
        <v>2.75</v>
      </c>
      <c r="F76" s="27"/>
      <c r="G76" s="21">
        <f t="shared" si="3"/>
        <v>0</v>
      </c>
      <c r="H76" s="35"/>
      <c r="I76" s="22"/>
      <c r="J76" s="22"/>
      <c r="K76" s="22"/>
      <c r="L76" s="26"/>
      <c r="M76" s="22"/>
      <c r="N76" s="22"/>
      <c r="O76" s="22"/>
      <c r="P76" s="22"/>
    </row>
    <row r="77" spans="1:16" s="3" customFormat="1" ht="30" x14ac:dyDescent="0.25">
      <c r="A77" s="5" t="s">
        <v>8</v>
      </c>
      <c r="B77" s="7" t="s">
        <v>91</v>
      </c>
      <c r="C77" s="11" t="s">
        <v>53</v>
      </c>
      <c r="D77" s="5" t="s">
        <v>5</v>
      </c>
      <c r="E77" s="5">
        <v>1.0043</v>
      </c>
      <c r="F77" s="27"/>
      <c r="G77" s="21">
        <f t="shared" si="3"/>
        <v>0</v>
      </c>
      <c r="H77" s="35"/>
      <c r="I77" s="22"/>
      <c r="J77" s="22"/>
      <c r="K77" s="22"/>
      <c r="L77" s="26"/>
      <c r="M77" s="22"/>
      <c r="N77" s="22"/>
      <c r="O77" s="22"/>
      <c r="P77" s="22"/>
    </row>
    <row r="78" spans="1:16" s="3" customFormat="1" ht="30" x14ac:dyDescent="0.25">
      <c r="A78" s="5" t="s">
        <v>9</v>
      </c>
      <c r="B78" s="7" t="s">
        <v>92</v>
      </c>
      <c r="C78" s="11" t="s">
        <v>54</v>
      </c>
      <c r="D78" s="5" t="s">
        <v>5</v>
      </c>
      <c r="E78" s="5">
        <v>1.0043</v>
      </c>
      <c r="F78" s="27"/>
      <c r="G78" s="21">
        <f t="shared" si="3"/>
        <v>0</v>
      </c>
      <c r="H78" s="35"/>
      <c r="I78" s="22"/>
      <c r="J78" s="22"/>
      <c r="K78" s="22"/>
      <c r="L78" s="26"/>
      <c r="M78" s="22"/>
      <c r="N78" s="22"/>
      <c r="O78" s="22"/>
      <c r="P78" s="22"/>
    </row>
    <row r="79" spans="1:16" s="3" customFormat="1" ht="30" x14ac:dyDescent="0.25">
      <c r="A79" s="5" t="s">
        <v>10</v>
      </c>
      <c r="B79" s="7" t="s">
        <v>89</v>
      </c>
      <c r="C79" s="11" t="s">
        <v>55</v>
      </c>
      <c r="D79" s="5" t="s">
        <v>18</v>
      </c>
      <c r="E79" s="5">
        <v>22</v>
      </c>
      <c r="F79" s="27"/>
      <c r="G79" s="21">
        <f t="shared" si="3"/>
        <v>0</v>
      </c>
      <c r="H79" s="35"/>
      <c r="I79" s="22"/>
      <c r="J79" s="22"/>
      <c r="K79" s="22"/>
      <c r="L79" s="26"/>
      <c r="M79" s="22"/>
      <c r="N79" s="22"/>
      <c r="O79" s="22"/>
      <c r="P79" s="22"/>
    </row>
    <row r="80" spans="1:16" s="3" customFormat="1" ht="30" x14ac:dyDescent="0.25">
      <c r="A80" s="5" t="s">
        <v>11</v>
      </c>
      <c r="B80" s="7" t="s">
        <v>93</v>
      </c>
      <c r="C80" s="11" t="s">
        <v>56</v>
      </c>
      <c r="D80" s="5" t="s">
        <v>18</v>
      </c>
      <c r="E80" s="5">
        <v>11</v>
      </c>
      <c r="F80" s="27"/>
      <c r="G80" s="21">
        <f t="shared" si="3"/>
        <v>0</v>
      </c>
      <c r="H80" s="35"/>
      <c r="I80" s="22"/>
      <c r="J80" s="22"/>
      <c r="K80" s="22"/>
      <c r="L80" s="26"/>
      <c r="M80" s="22"/>
      <c r="N80" s="22"/>
      <c r="O80" s="22"/>
      <c r="P80" s="22"/>
    </row>
    <row r="81" spans="1:16" s="3" customFormat="1" ht="30" x14ac:dyDescent="0.25">
      <c r="A81" s="5" t="s">
        <v>28</v>
      </c>
      <c r="B81" s="7" t="s">
        <v>91</v>
      </c>
      <c r="C81" s="11" t="s">
        <v>57</v>
      </c>
      <c r="D81" s="5" t="s">
        <v>5</v>
      </c>
      <c r="E81" s="5">
        <v>5.94</v>
      </c>
      <c r="F81" s="27"/>
      <c r="G81" s="21">
        <f t="shared" si="3"/>
        <v>0</v>
      </c>
      <c r="H81" s="35"/>
      <c r="I81" s="22"/>
      <c r="J81" s="22"/>
      <c r="K81" s="22"/>
      <c r="L81" s="26"/>
      <c r="M81" s="22"/>
      <c r="N81" s="22"/>
      <c r="O81" s="22"/>
      <c r="P81" s="22"/>
    </row>
    <row r="82" spans="1:16" s="3" customFormat="1" ht="30" x14ac:dyDescent="0.25">
      <c r="A82" s="5" t="s">
        <v>29</v>
      </c>
      <c r="B82" s="7" t="s">
        <v>92</v>
      </c>
      <c r="C82" s="11" t="s">
        <v>58</v>
      </c>
      <c r="D82" s="5" t="s">
        <v>5</v>
      </c>
      <c r="E82" s="5">
        <v>5.94</v>
      </c>
      <c r="F82" s="27"/>
      <c r="G82" s="21">
        <f t="shared" si="3"/>
        <v>0</v>
      </c>
      <c r="H82" s="35"/>
      <c r="I82" s="22"/>
      <c r="J82" s="22"/>
      <c r="K82" s="22"/>
      <c r="L82" s="26"/>
      <c r="M82" s="22"/>
      <c r="N82" s="22"/>
      <c r="O82" s="22"/>
      <c r="P82" s="22"/>
    </row>
    <row r="83" spans="1:16" s="3" customFormat="1" ht="30" x14ac:dyDescent="0.25">
      <c r="A83" s="5" t="s">
        <v>50</v>
      </c>
      <c r="B83" s="7" t="s">
        <v>89</v>
      </c>
      <c r="C83" s="11" t="s">
        <v>59</v>
      </c>
      <c r="D83" s="5" t="s">
        <v>73</v>
      </c>
      <c r="E83" s="5">
        <v>19</v>
      </c>
      <c r="F83" s="27"/>
      <c r="G83" s="21">
        <f t="shared" si="3"/>
        <v>0</v>
      </c>
      <c r="H83" s="35"/>
      <c r="I83" s="22"/>
      <c r="J83" s="22"/>
      <c r="K83" s="22"/>
      <c r="L83" s="26"/>
      <c r="M83" s="22"/>
      <c r="N83" s="22"/>
      <c r="O83" s="22"/>
      <c r="P83" s="22"/>
    </row>
    <row r="84" spans="1:16" s="3" customFormat="1" ht="30" x14ac:dyDescent="0.25">
      <c r="A84" s="5" t="s">
        <v>75</v>
      </c>
      <c r="B84" s="7" t="s">
        <v>94</v>
      </c>
      <c r="C84" s="11" t="s">
        <v>60</v>
      </c>
      <c r="D84" s="5" t="s">
        <v>73</v>
      </c>
      <c r="E84" s="5">
        <v>13.5</v>
      </c>
      <c r="F84" s="27"/>
      <c r="G84" s="21">
        <f t="shared" si="3"/>
        <v>0</v>
      </c>
      <c r="H84" s="35"/>
      <c r="I84" s="22"/>
      <c r="J84" s="22"/>
      <c r="K84" s="22"/>
      <c r="L84" s="26"/>
      <c r="M84" s="22"/>
      <c r="N84" s="22"/>
      <c r="O84" s="22"/>
      <c r="P84" s="22"/>
    </row>
    <row r="85" spans="1:16" s="3" customFormat="1" ht="30" x14ac:dyDescent="0.25">
      <c r="A85" s="5" t="s">
        <v>76</v>
      </c>
      <c r="B85" s="7" t="s">
        <v>91</v>
      </c>
      <c r="C85" s="11" t="s">
        <v>61</v>
      </c>
      <c r="D85" s="5" t="s">
        <v>5</v>
      </c>
      <c r="E85" s="5">
        <v>4.9400000000000004</v>
      </c>
      <c r="F85" s="27"/>
      <c r="G85" s="21">
        <f t="shared" si="3"/>
        <v>0</v>
      </c>
      <c r="H85" s="35"/>
      <c r="I85" s="22"/>
      <c r="J85" s="22"/>
      <c r="K85" s="22"/>
      <c r="L85" s="26"/>
      <c r="M85" s="22"/>
      <c r="N85" s="22"/>
      <c r="O85" s="22"/>
      <c r="P85" s="22"/>
    </row>
    <row r="86" spans="1:16" s="3" customFormat="1" ht="30" x14ac:dyDescent="0.25">
      <c r="A86" s="5" t="s">
        <v>77</v>
      </c>
      <c r="B86" s="7" t="s">
        <v>92</v>
      </c>
      <c r="C86" s="11" t="s">
        <v>62</v>
      </c>
      <c r="D86" s="5" t="s">
        <v>5</v>
      </c>
      <c r="E86" s="5">
        <v>4.9400000000000004</v>
      </c>
      <c r="F86" s="27"/>
      <c r="G86" s="21">
        <f t="shared" si="3"/>
        <v>0</v>
      </c>
      <c r="H86" s="35"/>
      <c r="I86" s="22"/>
      <c r="J86" s="22"/>
      <c r="K86" s="22"/>
      <c r="L86" s="26"/>
      <c r="M86" s="22"/>
      <c r="N86" s="22"/>
      <c r="O86" s="22"/>
      <c r="P86" s="22"/>
    </row>
    <row r="87" spans="1:16" s="3" customFormat="1" ht="30" x14ac:dyDescent="0.25">
      <c r="A87" s="5" t="s">
        <v>78</v>
      </c>
      <c r="B87" s="7" t="s">
        <v>95</v>
      </c>
      <c r="C87" s="11" t="s">
        <v>63</v>
      </c>
      <c r="D87" s="5" t="s">
        <v>73</v>
      </c>
      <c r="E87" s="5">
        <v>5.6</v>
      </c>
      <c r="F87" s="27"/>
      <c r="G87" s="21">
        <f t="shared" si="3"/>
        <v>0</v>
      </c>
      <c r="H87" s="35"/>
      <c r="I87" s="22"/>
      <c r="J87" s="22"/>
      <c r="K87" s="22"/>
      <c r="L87" s="26"/>
      <c r="M87" s="22"/>
      <c r="N87" s="22"/>
      <c r="O87" s="22"/>
      <c r="P87" s="22"/>
    </row>
    <row r="88" spans="1:16" s="3" customFormat="1" ht="30" x14ac:dyDescent="0.25">
      <c r="A88" s="5" t="s">
        <v>79</v>
      </c>
      <c r="B88" s="7" t="s">
        <v>96</v>
      </c>
      <c r="C88" s="11" t="s">
        <v>64</v>
      </c>
      <c r="D88" s="5" t="s">
        <v>5</v>
      </c>
      <c r="E88" s="5">
        <v>29.76</v>
      </c>
      <c r="F88" s="27"/>
      <c r="G88" s="21">
        <f t="shared" ref="G88:G151" si="4">E88*F88</f>
        <v>0</v>
      </c>
      <c r="H88" s="35"/>
      <c r="I88" s="22"/>
      <c r="J88" s="22"/>
      <c r="K88" s="22"/>
      <c r="L88" s="26"/>
      <c r="M88" s="22"/>
      <c r="N88" s="22"/>
      <c r="O88" s="22"/>
      <c r="P88" s="22"/>
    </row>
    <row r="89" spans="1:16" s="3" customFormat="1" ht="30" x14ac:dyDescent="0.25">
      <c r="A89" s="5" t="s">
        <v>80</v>
      </c>
      <c r="B89" s="7" t="s">
        <v>97</v>
      </c>
      <c r="C89" s="11" t="s">
        <v>65</v>
      </c>
      <c r="D89" s="5" t="s">
        <v>73</v>
      </c>
      <c r="E89" s="5">
        <v>157</v>
      </c>
      <c r="F89" s="27"/>
      <c r="G89" s="21">
        <f t="shared" si="4"/>
        <v>0</v>
      </c>
      <c r="H89" s="35"/>
      <c r="I89" s="22"/>
      <c r="J89" s="22"/>
      <c r="K89" s="22"/>
      <c r="L89" s="26"/>
      <c r="M89" s="22"/>
      <c r="N89" s="22"/>
      <c r="O89" s="22"/>
      <c r="P89" s="22"/>
    </row>
    <row r="90" spans="1:16" s="3" customFormat="1" ht="30" x14ac:dyDescent="0.25">
      <c r="A90" s="5" t="s">
        <v>81</v>
      </c>
      <c r="B90" s="7" t="s">
        <v>89</v>
      </c>
      <c r="C90" s="11" t="s">
        <v>66</v>
      </c>
      <c r="D90" s="5" t="s">
        <v>5</v>
      </c>
      <c r="E90" s="5">
        <v>30.6</v>
      </c>
      <c r="F90" s="27"/>
      <c r="G90" s="21">
        <f t="shared" si="4"/>
        <v>0</v>
      </c>
      <c r="H90" s="35"/>
      <c r="I90" s="22"/>
      <c r="J90" s="22"/>
      <c r="K90" s="22"/>
      <c r="L90" s="26"/>
      <c r="M90" s="22"/>
      <c r="N90" s="22"/>
      <c r="O90" s="22"/>
      <c r="P90" s="22"/>
    </row>
    <row r="91" spans="1:16" s="3" customFormat="1" ht="30" x14ac:dyDescent="0.25">
      <c r="A91" s="5" t="s">
        <v>82</v>
      </c>
      <c r="B91" s="7" t="s">
        <v>98</v>
      </c>
      <c r="C91" s="11" t="s">
        <v>67</v>
      </c>
      <c r="D91" s="5" t="s">
        <v>5</v>
      </c>
      <c r="E91" s="5">
        <v>30.6</v>
      </c>
      <c r="F91" s="27"/>
      <c r="G91" s="21">
        <f t="shared" si="4"/>
        <v>0</v>
      </c>
      <c r="H91" s="35"/>
      <c r="I91" s="22"/>
      <c r="J91" s="22"/>
      <c r="K91" s="22"/>
      <c r="L91" s="26"/>
      <c r="M91" s="22"/>
      <c r="N91" s="22"/>
      <c r="O91" s="22"/>
      <c r="P91" s="22"/>
    </row>
    <row r="92" spans="1:16" s="3" customFormat="1" ht="30" x14ac:dyDescent="0.25">
      <c r="A92" s="5" t="s">
        <v>83</v>
      </c>
      <c r="B92" s="7" t="s">
        <v>99</v>
      </c>
      <c r="C92" s="11" t="s">
        <v>68</v>
      </c>
      <c r="D92" s="5" t="s">
        <v>5</v>
      </c>
      <c r="E92" s="5">
        <v>30.6</v>
      </c>
      <c r="F92" s="27"/>
      <c r="G92" s="21">
        <f t="shared" si="4"/>
        <v>0</v>
      </c>
      <c r="H92" s="35"/>
      <c r="I92" s="22"/>
      <c r="J92" s="22"/>
      <c r="K92" s="22"/>
      <c r="L92" s="26"/>
      <c r="M92" s="22"/>
      <c r="N92" s="22"/>
      <c r="O92" s="22"/>
      <c r="P92" s="22"/>
    </row>
    <row r="93" spans="1:16" s="3" customFormat="1" ht="30" x14ac:dyDescent="0.25">
      <c r="A93" s="5" t="s">
        <v>84</v>
      </c>
      <c r="B93" s="7" t="s">
        <v>100</v>
      </c>
      <c r="C93" s="11" t="s">
        <v>69</v>
      </c>
      <c r="D93" s="5" t="s">
        <v>5</v>
      </c>
      <c r="E93" s="5">
        <v>29.76</v>
      </c>
      <c r="F93" s="27"/>
      <c r="G93" s="21">
        <f t="shared" si="4"/>
        <v>0</v>
      </c>
      <c r="H93" s="35"/>
      <c r="I93" s="22"/>
      <c r="J93" s="22"/>
      <c r="K93" s="22"/>
      <c r="L93" s="26"/>
      <c r="M93" s="22"/>
      <c r="N93" s="22"/>
      <c r="O93" s="22"/>
      <c r="P93" s="22"/>
    </row>
    <row r="94" spans="1:16" s="3" customFormat="1" ht="30" x14ac:dyDescent="0.25">
      <c r="A94" s="5" t="s">
        <v>85</v>
      </c>
      <c r="B94" s="7" t="s">
        <v>101</v>
      </c>
      <c r="C94" s="11" t="s">
        <v>70</v>
      </c>
      <c r="D94" s="5" t="s">
        <v>73</v>
      </c>
      <c r="E94" s="5">
        <v>5.6</v>
      </c>
      <c r="F94" s="27"/>
      <c r="G94" s="21">
        <f t="shared" si="4"/>
        <v>0</v>
      </c>
      <c r="H94" s="35"/>
      <c r="I94" s="22"/>
      <c r="J94" s="22"/>
      <c r="K94" s="22"/>
      <c r="L94" s="26"/>
      <c r="M94" s="22"/>
      <c r="N94" s="22"/>
      <c r="O94" s="22"/>
      <c r="P94" s="22"/>
    </row>
    <row r="95" spans="1:16" s="3" customFormat="1" ht="30" x14ac:dyDescent="0.25">
      <c r="A95" s="5" t="s">
        <v>86</v>
      </c>
      <c r="B95" s="7" t="s">
        <v>103</v>
      </c>
      <c r="C95" s="11" t="s">
        <v>102</v>
      </c>
      <c r="D95" s="5" t="s">
        <v>5</v>
      </c>
      <c r="E95" s="5">
        <v>30.6</v>
      </c>
      <c r="F95" s="27"/>
      <c r="G95" s="21">
        <f t="shared" si="4"/>
        <v>0</v>
      </c>
      <c r="H95" s="35"/>
      <c r="I95" s="22"/>
      <c r="J95" s="22"/>
      <c r="K95" s="22"/>
      <c r="L95" s="26"/>
      <c r="M95" s="22"/>
      <c r="N95" s="22"/>
      <c r="O95" s="22"/>
      <c r="P95" s="22"/>
    </row>
    <row r="96" spans="1:16" s="3" customFormat="1" ht="30" x14ac:dyDescent="0.25">
      <c r="A96" s="5" t="s">
        <v>74</v>
      </c>
      <c r="B96" s="7" t="s">
        <v>89</v>
      </c>
      <c r="C96" s="11" t="s">
        <v>71</v>
      </c>
      <c r="D96" s="5" t="s">
        <v>4</v>
      </c>
      <c r="E96" s="5">
        <v>1</v>
      </c>
      <c r="F96" s="27"/>
      <c r="G96" s="21">
        <f t="shared" si="4"/>
        <v>0</v>
      </c>
      <c r="H96" s="35"/>
      <c r="I96" s="22"/>
      <c r="J96" s="22"/>
      <c r="K96" s="22"/>
      <c r="L96" s="26"/>
      <c r="M96" s="22"/>
      <c r="N96" s="22"/>
      <c r="O96" s="22"/>
      <c r="P96" s="22"/>
    </row>
    <row r="97" spans="1:16" s="3" customFormat="1" x14ac:dyDescent="0.25">
      <c r="A97" s="5" t="s">
        <v>87</v>
      </c>
      <c r="B97" s="62">
        <v>0.05</v>
      </c>
      <c r="C97" s="6" t="s">
        <v>72</v>
      </c>
      <c r="D97" s="5" t="s">
        <v>4</v>
      </c>
      <c r="E97" s="5">
        <v>1</v>
      </c>
      <c r="F97" s="27"/>
      <c r="G97" s="27">
        <f t="shared" si="4"/>
        <v>0</v>
      </c>
      <c r="H97" s="33"/>
      <c r="I97" s="22"/>
      <c r="J97" s="22"/>
      <c r="K97" s="22"/>
      <c r="L97" s="26"/>
      <c r="M97" s="22"/>
      <c r="N97" s="22"/>
      <c r="O97" s="22"/>
      <c r="P97" s="22"/>
    </row>
    <row r="98" spans="1:16" s="3" customFormat="1" ht="20.25" customHeight="1" x14ac:dyDescent="0.25">
      <c r="A98" s="72" t="s">
        <v>49</v>
      </c>
      <c r="B98" s="73"/>
      <c r="C98" s="73"/>
      <c r="D98" s="73"/>
      <c r="E98" s="73"/>
      <c r="F98" s="73"/>
      <c r="G98" s="74"/>
      <c r="H98" s="35"/>
      <c r="I98" s="22"/>
      <c r="J98" s="22"/>
      <c r="K98" s="22"/>
      <c r="L98" s="26"/>
      <c r="M98" s="22"/>
      <c r="N98" s="22"/>
      <c r="O98" s="22"/>
      <c r="P98" s="22"/>
    </row>
    <row r="99" spans="1:16" s="3" customFormat="1" ht="45" x14ac:dyDescent="0.25">
      <c r="A99" s="5" t="s">
        <v>6</v>
      </c>
      <c r="B99" s="7" t="s">
        <v>89</v>
      </c>
      <c r="C99" s="11" t="s">
        <v>104</v>
      </c>
      <c r="D99" s="5" t="s">
        <v>73</v>
      </c>
      <c r="E99" s="5">
        <v>2.4</v>
      </c>
      <c r="F99" s="27"/>
      <c r="G99" s="21">
        <f t="shared" si="4"/>
        <v>0</v>
      </c>
      <c r="H99" s="35"/>
      <c r="I99" s="22"/>
      <c r="J99" s="22"/>
      <c r="K99" s="22"/>
      <c r="L99" s="26"/>
      <c r="M99" s="22"/>
      <c r="N99" s="22"/>
      <c r="O99" s="22"/>
      <c r="P99" s="22"/>
    </row>
    <row r="100" spans="1:16" s="3" customFormat="1" ht="30" x14ac:dyDescent="0.25">
      <c r="A100" s="5" t="s">
        <v>7</v>
      </c>
      <c r="B100" s="7" t="s">
        <v>90</v>
      </c>
      <c r="C100" s="11" t="s">
        <v>52</v>
      </c>
      <c r="D100" s="5" t="s">
        <v>73</v>
      </c>
      <c r="E100" s="5">
        <v>2.4</v>
      </c>
      <c r="F100" s="27"/>
      <c r="G100" s="21">
        <f t="shared" si="4"/>
        <v>0</v>
      </c>
      <c r="H100" s="35"/>
      <c r="I100" s="22"/>
      <c r="J100" s="22"/>
      <c r="K100" s="22"/>
      <c r="L100" s="26"/>
      <c r="M100" s="22"/>
      <c r="N100" s="22"/>
      <c r="O100" s="22"/>
      <c r="P100" s="22"/>
    </row>
    <row r="101" spans="1:16" s="3" customFormat="1" ht="30" x14ac:dyDescent="0.25">
      <c r="A101" s="5" t="s">
        <v>8</v>
      </c>
      <c r="B101" s="7" t="s">
        <v>91</v>
      </c>
      <c r="C101" s="11" t="s">
        <v>105</v>
      </c>
      <c r="D101" s="5" t="s">
        <v>5</v>
      </c>
      <c r="E101" s="8">
        <v>0.87648000000000004</v>
      </c>
      <c r="F101" s="27"/>
      <c r="G101" s="21">
        <f t="shared" si="4"/>
        <v>0</v>
      </c>
      <c r="H101" s="35"/>
      <c r="I101" s="22"/>
      <c r="J101" s="22"/>
      <c r="K101" s="22"/>
      <c r="L101" s="26"/>
      <c r="M101" s="22"/>
      <c r="N101" s="22"/>
      <c r="O101" s="22"/>
      <c r="P101" s="22"/>
    </row>
    <row r="102" spans="1:16" s="3" customFormat="1" ht="30" x14ac:dyDescent="0.25">
      <c r="A102" s="5" t="s">
        <v>9</v>
      </c>
      <c r="B102" s="7" t="s">
        <v>92</v>
      </c>
      <c r="C102" s="11" t="s">
        <v>54</v>
      </c>
      <c r="D102" s="5" t="s">
        <v>5</v>
      </c>
      <c r="E102" s="8">
        <v>0.87648000000000004</v>
      </c>
      <c r="F102" s="27"/>
      <c r="G102" s="21">
        <f t="shared" si="4"/>
        <v>0</v>
      </c>
      <c r="H102" s="35"/>
      <c r="I102" s="22"/>
      <c r="J102" s="22"/>
      <c r="K102" s="22"/>
      <c r="L102" s="26"/>
      <c r="M102" s="22"/>
      <c r="N102" s="22"/>
      <c r="O102" s="22"/>
      <c r="P102" s="22"/>
    </row>
    <row r="103" spans="1:16" s="3" customFormat="1" ht="30" x14ac:dyDescent="0.25">
      <c r="A103" s="5" t="s">
        <v>10</v>
      </c>
      <c r="B103" s="17" t="s">
        <v>89</v>
      </c>
      <c r="C103" s="11" t="s">
        <v>106</v>
      </c>
      <c r="D103" s="5" t="s">
        <v>144</v>
      </c>
      <c r="E103" s="5">
        <v>27</v>
      </c>
      <c r="F103" s="27"/>
      <c r="G103" s="21">
        <f t="shared" si="4"/>
        <v>0</v>
      </c>
      <c r="H103" s="35"/>
      <c r="I103" s="22"/>
      <c r="J103" s="22"/>
      <c r="K103" s="22"/>
      <c r="L103" s="26"/>
      <c r="M103" s="22"/>
      <c r="N103" s="22"/>
      <c r="O103" s="22"/>
      <c r="P103" s="22"/>
    </row>
    <row r="104" spans="1:16" s="3" customFormat="1" ht="30" x14ac:dyDescent="0.25">
      <c r="A104" s="5" t="s">
        <v>11</v>
      </c>
      <c r="B104" s="17" t="s">
        <v>93</v>
      </c>
      <c r="C104" s="11" t="s">
        <v>56</v>
      </c>
      <c r="D104" s="5" t="s">
        <v>18</v>
      </c>
      <c r="E104" s="5">
        <v>27</v>
      </c>
      <c r="F104" s="27"/>
      <c r="G104" s="21">
        <f t="shared" si="4"/>
        <v>0</v>
      </c>
      <c r="H104" s="35"/>
      <c r="I104" s="22"/>
      <c r="J104" s="22"/>
      <c r="K104" s="22"/>
      <c r="L104" s="26"/>
      <c r="M104" s="22"/>
      <c r="N104" s="22"/>
      <c r="O104" s="22"/>
      <c r="P104" s="22"/>
    </row>
    <row r="105" spans="1:16" s="3" customFormat="1" ht="30" x14ac:dyDescent="0.25">
      <c r="A105" s="5" t="s">
        <v>28</v>
      </c>
      <c r="B105" s="17" t="s">
        <v>91</v>
      </c>
      <c r="C105" s="11" t="s">
        <v>107</v>
      </c>
      <c r="D105" s="5" t="s">
        <v>5</v>
      </c>
      <c r="E105" s="5">
        <v>7.2900000000000009</v>
      </c>
      <c r="F105" s="27"/>
      <c r="G105" s="21">
        <f t="shared" si="4"/>
        <v>0</v>
      </c>
      <c r="H105" s="35"/>
      <c r="I105" s="22"/>
      <c r="J105" s="22"/>
      <c r="K105" s="22"/>
      <c r="L105" s="26"/>
      <c r="M105" s="22"/>
      <c r="N105" s="22"/>
      <c r="O105" s="22"/>
      <c r="P105" s="22"/>
    </row>
    <row r="106" spans="1:16" s="3" customFormat="1" ht="30" x14ac:dyDescent="0.25">
      <c r="A106" s="5" t="s">
        <v>29</v>
      </c>
      <c r="B106" s="17" t="s">
        <v>92</v>
      </c>
      <c r="C106" s="11" t="s">
        <v>58</v>
      </c>
      <c r="D106" s="5" t="s">
        <v>5</v>
      </c>
      <c r="E106" s="5">
        <v>7.2900000000000009</v>
      </c>
      <c r="F106" s="27"/>
      <c r="G106" s="21">
        <f t="shared" si="4"/>
        <v>0</v>
      </c>
      <c r="H106" s="35"/>
      <c r="I106" s="22"/>
      <c r="J106" s="22"/>
      <c r="K106" s="22"/>
      <c r="L106" s="26"/>
      <c r="M106" s="22"/>
      <c r="N106" s="22"/>
      <c r="O106" s="22"/>
      <c r="P106" s="22"/>
    </row>
    <row r="107" spans="1:16" s="3" customFormat="1" ht="45" x14ac:dyDescent="0.25">
      <c r="A107" s="5" t="s">
        <v>50</v>
      </c>
      <c r="B107" s="17" t="s">
        <v>89</v>
      </c>
      <c r="C107" s="11" t="s">
        <v>108</v>
      </c>
      <c r="D107" s="5" t="s">
        <v>73</v>
      </c>
      <c r="E107" s="5">
        <v>8.8000000000000007</v>
      </c>
      <c r="F107" s="27"/>
      <c r="G107" s="21">
        <f t="shared" si="4"/>
        <v>0</v>
      </c>
      <c r="H107" s="35"/>
      <c r="I107" s="22"/>
      <c r="J107" s="22"/>
      <c r="K107" s="22"/>
      <c r="L107" s="26"/>
      <c r="M107" s="22"/>
      <c r="N107" s="22"/>
      <c r="O107" s="22"/>
      <c r="P107" s="22"/>
    </row>
    <row r="108" spans="1:16" s="3" customFormat="1" ht="30" x14ac:dyDescent="0.25">
      <c r="A108" s="5" t="s">
        <v>75</v>
      </c>
      <c r="B108" s="17" t="s">
        <v>94</v>
      </c>
      <c r="C108" s="11" t="s">
        <v>109</v>
      </c>
      <c r="D108" s="5" t="s">
        <v>73</v>
      </c>
      <c r="E108" s="5">
        <v>13.6</v>
      </c>
      <c r="F108" s="27"/>
      <c r="G108" s="21">
        <f t="shared" si="4"/>
        <v>0</v>
      </c>
      <c r="H108" s="35"/>
      <c r="I108" s="22"/>
      <c r="J108" s="22"/>
      <c r="K108" s="22"/>
      <c r="L108" s="26"/>
      <c r="M108" s="22"/>
      <c r="N108" s="22"/>
      <c r="O108" s="22"/>
      <c r="P108" s="22"/>
    </row>
    <row r="109" spans="1:16" s="3" customFormat="1" ht="45" x14ac:dyDescent="0.25">
      <c r="A109" s="5" t="s">
        <v>76</v>
      </c>
      <c r="B109" s="17" t="s">
        <v>91</v>
      </c>
      <c r="C109" s="11" t="s">
        <v>110</v>
      </c>
      <c r="D109" s="5" t="s">
        <v>5</v>
      </c>
      <c r="E109" s="5">
        <v>7.4880000000000004</v>
      </c>
      <c r="F109" s="27"/>
      <c r="G109" s="21">
        <f t="shared" si="4"/>
        <v>0</v>
      </c>
      <c r="H109" s="35"/>
      <c r="I109" s="22"/>
      <c r="J109" s="22"/>
      <c r="K109" s="22"/>
      <c r="L109" s="26"/>
      <c r="M109" s="22"/>
      <c r="N109" s="22"/>
      <c r="O109" s="22"/>
      <c r="P109" s="22"/>
    </row>
    <row r="110" spans="1:16" s="3" customFormat="1" ht="30" x14ac:dyDescent="0.25">
      <c r="A110" s="5" t="s">
        <v>77</v>
      </c>
      <c r="B110" s="17" t="s">
        <v>92</v>
      </c>
      <c r="C110" s="11" t="s">
        <v>62</v>
      </c>
      <c r="D110" s="5" t="s">
        <v>5</v>
      </c>
      <c r="E110" s="5">
        <v>7.4880000000000004</v>
      </c>
      <c r="F110" s="27"/>
      <c r="G110" s="21">
        <f t="shared" si="4"/>
        <v>0</v>
      </c>
      <c r="H110" s="35"/>
      <c r="I110" s="22"/>
      <c r="J110" s="22"/>
      <c r="K110" s="22"/>
      <c r="L110" s="26"/>
      <c r="M110" s="22"/>
      <c r="N110" s="22"/>
      <c r="O110" s="22"/>
      <c r="P110" s="22"/>
    </row>
    <row r="111" spans="1:16" s="3" customFormat="1" ht="30" x14ac:dyDescent="0.25">
      <c r="A111" s="5" t="s">
        <v>78</v>
      </c>
      <c r="B111" s="17" t="s">
        <v>89</v>
      </c>
      <c r="C111" s="11" t="s">
        <v>147</v>
      </c>
      <c r="D111" s="5" t="s">
        <v>73</v>
      </c>
      <c r="E111" s="5">
        <v>1</v>
      </c>
      <c r="F111" s="27"/>
      <c r="G111" s="21">
        <f t="shared" si="4"/>
        <v>0</v>
      </c>
      <c r="H111" s="35"/>
      <c r="I111" s="22"/>
      <c r="J111" s="22"/>
      <c r="K111" s="22"/>
      <c r="L111" s="26"/>
      <c r="M111" s="22"/>
      <c r="N111" s="22"/>
      <c r="O111" s="22"/>
      <c r="P111" s="22"/>
    </row>
    <row r="112" spans="1:16" s="3" customFormat="1" ht="30" x14ac:dyDescent="0.25">
      <c r="A112" s="5" t="s">
        <v>79</v>
      </c>
      <c r="B112" s="17" t="s">
        <v>89</v>
      </c>
      <c r="C112" s="11" t="s">
        <v>111</v>
      </c>
      <c r="D112" s="5" t="s">
        <v>145</v>
      </c>
      <c r="E112" s="5">
        <v>6.9999999999999993E-2</v>
      </c>
      <c r="F112" s="27"/>
      <c r="G112" s="21">
        <f t="shared" si="4"/>
        <v>0</v>
      </c>
      <c r="H112" s="35"/>
      <c r="I112" s="22"/>
      <c r="J112" s="22"/>
      <c r="K112" s="22"/>
      <c r="L112" s="26"/>
      <c r="M112" s="22"/>
      <c r="N112" s="22"/>
      <c r="O112" s="22"/>
      <c r="P112" s="22"/>
    </row>
    <row r="113" spans="1:16" s="3" customFormat="1" ht="30" x14ac:dyDescent="0.25">
      <c r="A113" s="5" t="s">
        <v>80</v>
      </c>
      <c r="B113" s="17" t="s">
        <v>91</v>
      </c>
      <c r="C113" s="11" t="s">
        <v>112</v>
      </c>
      <c r="D113" s="5" t="s">
        <v>5</v>
      </c>
      <c r="E113" s="5">
        <v>1.7399999999999998</v>
      </c>
      <c r="F113" s="27"/>
      <c r="G113" s="21">
        <f t="shared" si="4"/>
        <v>0</v>
      </c>
      <c r="H113" s="35"/>
      <c r="I113" s="22"/>
      <c r="J113" s="22"/>
      <c r="K113" s="22"/>
      <c r="L113" s="26"/>
      <c r="M113" s="22"/>
      <c r="N113" s="22"/>
      <c r="O113" s="22"/>
      <c r="P113" s="22"/>
    </row>
    <row r="114" spans="1:16" s="3" customFormat="1" ht="45" x14ac:dyDescent="0.25">
      <c r="A114" s="5" t="s">
        <v>81</v>
      </c>
      <c r="B114" s="17" t="s">
        <v>92</v>
      </c>
      <c r="C114" s="11" t="s">
        <v>113</v>
      </c>
      <c r="D114" s="5" t="s">
        <v>5</v>
      </c>
      <c r="E114" s="5">
        <v>1.7399999999999998</v>
      </c>
      <c r="F114" s="27"/>
      <c r="G114" s="21">
        <f t="shared" si="4"/>
        <v>0</v>
      </c>
      <c r="H114" s="35"/>
      <c r="I114" s="22"/>
      <c r="J114" s="22"/>
      <c r="K114" s="22"/>
      <c r="L114" s="26"/>
      <c r="M114" s="22"/>
      <c r="N114" s="22"/>
      <c r="O114" s="22"/>
      <c r="P114" s="22"/>
    </row>
    <row r="115" spans="1:16" s="3" customFormat="1" ht="30" x14ac:dyDescent="0.25">
      <c r="A115" s="5" t="s">
        <v>82</v>
      </c>
      <c r="B115" s="17" t="s">
        <v>89</v>
      </c>
      <c r="C115" s="11" t="s">
        <v>148</v>
      </c>
      <c r="D115" s="5" t="s">
        <v>73</v>
      </c>
      <c r="E115" s="5">
        <v>1</v>
      </c>
      <c r="F115" s="27"/>
      <c r="G115" s="21">
        <f t="shared" si="4"/>
        <v>0</v>
      </c>
      <c r="H115" s="35"/>
      <c r="I115" s="22"/>
      <c r="J115" s="22"/>
      <c r="K115" s="22"/>
      <c r="L115" s="26"/>
      <c r="M115" s="22"/>
      <c r="N115" s="22"/>
      <c r="O115" s="22"/>
      <c r="P115" s="22"/>
    </row>
    <row r="116" spans="1:16" s="3" customFormat="1" ht="30" x14ac:dyDescent="0.25">
      <c r="A116" s="5" t="s">
        <v>83</v>
      </c>
      <c r="B116" s="17" t="s">
        <v>89</v>
      </c>
      <c r="C116" s="11" t="s">
        <v>114</v>
      </c>
      <c r="D116" s="5" t="s">
        <v>145</v>
      </c>
      <c r="E116" s="9">
        <v>1.0000000000000002E-2</v>
      </c>
      <c r="F116" s="27"/>
      <c r="G116" s="21">
        <f t="shared" si="4"/>
        <v>0</v>
      </c>
      <c r="H116" s="35"/>
      <c r="I116" s="22"/>
      <c r="J116" s="22"/>
      <c r="K116" s="22"/>
      <c r="L116" s="26"/>
      <c r="M116" s="22"/>
      <c r="N116" s="22"/>
      <c r="O116" s="22"/>
      <c r="P116" s="22"/>
    </row>
    <row r="117" spans="1:16" s="3" customFormat="1" ht="30" x14ac:dyDescent="0.25">
      <c r="A117" s="5" t="s">
        <v>84</v>
      </c>
      <c r="B117" s="17" t="s">
        <v>91</v>
      </c>
      <c r="C117" s="11" t="s">
        <v>115</v>
      </c>
      <c r="D117" s="5" t="s">
        <v>5</v>
      </c>
      <c r="E117" s="5">
        <v>0.42000000000000004</v>
      </c>
      <c r="F117" s="27"/>
      <c r="G117" s="21">
        <f t="shared" si="4"/>
        <v>0</v>
      </c>
      <c r="H117" s="35"/>
      <c r="I117" s="22"/>
      <c r="J117" s="22"/>
      <c r="K117" s="22"/>
      <c r="L117" s="26"/>
      <c r="M117" s="22"/>
      <c r="N117" s="22"/>
      <c r="O117" s="22"/>
      <c r="P117" s="22"/>
    </row>
    <row r="118" spans="1:16" s="3" customFormat="1" ht="30" x14ac:dyDescent="0.25">
      <c r="A118" s="5" t="s">
        <v>85</v>
      </c>
      <c r="B118" s="17" t="s">
        <v>92</v>
      </c>
      <c r="C118" s="11" t="s">
        <v>149</v>
      </c>
      <c r="D118" s="5" t="s">
        <v>5</v>
      </c>
      <c r="E118" s="5">
        <v>0.42000000000000004</v>
      </c>
      <c r="F118" s="27"/>
      <c r="G118" s="21">
        <f t="shared" si="4"/>
        <v>0</v>
      </c>
      <c r="H118" s="35"/>
      <c r="I118" s="22"/>
      <c r="J118" s="22"/>
      <c r="K118" s="22"/>
      <c r="L118" s="26"/>
      <c r="M118" s="22"/>
      <c r="N118" s="22"/>
      <c r="O118" s="22"/>
      <c r="P118" s="22"/>
    </row>
    <row r="119" spans="1:16" s="3" customFormat="1" ht="30" x14ac:dyDescent="0.25">
      <c r="A119" s="5" t="s">
        <v>86</v>
      </c>
      <c r="B119" s="17" t="s">
        <v>89</v>
      </c>
      <c r="C119" s="11" t="s">
        <v>150</v>
      </c>
      <c r="D119" s="5" t="s">
        <v>73</v>
      </c>
      <c r="E119" s="5">
        <v>2.6</v>
      </c>
      <c r="F119" s="27"/>
      <c r="G119" s="21">
        <f t="shared" si="4"/>
        <v>0</v>
      </c>
      <c r="H119" s="35"/>
      <c r="I119" s="22"/>
      <c r="J119" s="22"/>
      <c r="K119" s="22"/>
      <c r="L119" s="26"/>
      <c r="M119" s="22"/>
      <c r="N119" s="22"/>
      <c r="O119" s="22"/>
      <c r="P119" s="22"/>
    </row>
    <row r="120" spans="1:16" s="3" customFormat="1" ht="30" x14ac:dyDescent="0.25">
      <c r="A120" s="5" t="s">
        <v>74</v>
      </c>
      <c r="B120" s="7" t="s">
        <v>139</v>
      </c>
      <c r="C120" s="11" t="s">
        <v>116</v>
      </c>
      <c r="D120" s="5" t="s">
        <v>145</v>
      </c>
      <c r="E120" s="5">
        <v>1.8200000000000004E-2</v>
      </c>
      <c r="F120" s="27"/>
      <c r="G120" s="21">
        <f t="shared" si="4"/>
        <v>0</v>
      </c>
      <c r="H120" s="35"/>
      <c r="I120" s="22"/>
      <c r="J120" s="22"/>
      <c r="K120" s="22"/>
      <c r="L120" s="26"/>
      <c r="M120" s="22"/>
      <c r="N120" s="22"/>
      <c r="O120" s="22"/>
      <c r="P120" s="22"/>
    </row>
    <row r="121" spans="1:16" s="3" customFormat="1" ht="30" x14ac:dyDescent="0.25">
      <c r="A121" s="5" t="s">
        <v>87</v>
      </c>
      <c r="B121" s="17" t="s">
        <v>91</v>
      </c>
      <c r="C121" s="11" t="s">
        <v>117</v>
      </c>
      <c r="D121" s="5" t="s">
        <v>5</v>
      </c>
      <c r="E121" s="5">
        <v>0.49800000000000005</v>
      </c>
      <c r="F121" s="27"/>
      <c r="G121" s="21">
        <f t="shared" si="4"/>
        <v>0</v>
      </c>
      <c r="H121" s="35"/>
      <c r="I121" s="22"/>
      <c r="J121" s="22"/>
      <c r="K121" s="22"/>
      <c r="L121" s="26"/>
      <c r="M121" s="22"/>
      <c r="N121" s="22"/>
      <c r="O121" s="22"/>
      <c r="P121" s="22"/>
    </row>
    <row r="122" spans="1:16" s="3" customFormat="1" ht="30" x14ac:dyDescent="0.25">
      <c r="A122" s="5" t="s">
        <v>151</v>
      </c>
      <c r="B122" s="17" t="s">
        <v>92</v>
      </c>
      <c r="C122" s="11" t="s">
        <v>118</v>
      </c>
      <c r="D122" s="5" t="s">
        <v>5</v>
      </c>
      <c r="E122" s="5">
        <v>0.49800000000000005</v>
      </c>
      <c r="F122" s="27"/>
      <c r="G122" s="21">
        <f t="shared" si="4"/>
        <v>0</v>
      </c>
      <c r="H122" s="35"/>
      <c r="I122" s="22"/>
      <c r="J122" s="22"/>
      <c r="K122" s="22"/>
      <c r="L122" s="26"/>
      <c r="M122" s="22"/>
      <c r="N122" s="22"/>
      <c r="O122" s="22"/>
      <c r="P122" s="22"/>
    </row>
    <row r="123" spans="1:16" s="3" customFormat="1" ht="30" x14ac:dyDescent="0.25">
      <c r="A123" s="5" t="s">
        <v>152</v>
      </c>
      <c r="B123" s="7" t="s">
        <v>140</v>
      </c>
      <c r="C123" s="11" t="s">
        <v>119</v>
      </c>
      <c r="D123" s="5" t="s">
        <v>5</v>
      </c>
      <c r="E123" s="5">
        <v>1</v>
      </c>
      <c r="F123" s="27"/>
      <c r="G123" s="21">
        <f t="shared" si="4"/>
        <v>0</v>
      </c>
      <c r="H123" s="35"/>
      <c r="I123" s="22"/>
      <c r="J123" s="22"/>
      <c r="K123" s="22"/>
      <c r="L123" s="26"/>
      <c r="M123" s="22"/>
      <c r="N123" s="22"/>
      <c r="O123" s="22"/>
      <c r="P123" s="22"/>
    </row>
    <row r="124" spans="1:16" s="3" customFormat="1" ht="30" x14ac:dyDescent="0.25">
      <c r="A124" s="5" t="s">
        <v>153</v>
      </c>
      <c r="B124" s="7" t="s">
        <v>141</v>
      </c>
      <c r="C124" s="11" t="s">
        <v>154</v>
      </c>
      <c r="D124" s="5" t="s">
        <v>5</v>
      </c>
      <c r="E124" s="5">
        <v>1</v>
      </c>
      <c r="F124" s="27"/>
      <c r="G124" s="21">
        <f t="shared" si="4"/>
        <v>0</v>
      </c>
      <c r="H124" s="35"/>
      <c r="I124" s="22"/>
      <c r="J124" s="22"/>
      <c r="K124" s="22"/>
      <c r="L124" s="26"/>
      <c r="M124" s="22"/>
      <c r="N124" s="22"/>
      <c r="O124" s="22"/>
      <c r="P124" s="22"/>
    </row>
    <row r="125" spans="1:16" s="3" customFormat="1" ht="30" x14ac:dyDescent="0.25">
      <c r="A125" s="5" t="s">
        <v>156</v>
      </c>
      <c r="B125" s="7" t="s">
        <v>142</v>
      </c>
      <c r="C125" s="11" t="s">
        <v>155</v>
      </c>
      <c r="D125" s="5" t="s">
        <v>5</v>
      </c>
      <c r="E125" s="5">
        <v>1</v>
      </c>
      <c r="F125" s="27"/>
      <c r="G125" s="21">
        <f t="shared" si="4"/>
        <v>0</v>
      </c>
      <c r="H125" s="35"/>
      <c r="I125" s="22"/>
      <c r="J125" s="22"/>
      <c r="K125" s="22"/>
      <c r="L125" s="26"/>
      <c r="M125" s="22"/>
      <c r="N125" s="22"/>
      <c r="O125" s="22"/>
      <c r="P125" s="22"/>
    </row>
    <row r="126" spans="1:16" s="3" customFormat="1" ht="30" x14ac:dyDescent="0.25">
      <c r="A126" s="5" t="s">
        <v>157</v>
      </c>
      <c r="B126" s="7" t="s">
        <v>89</v>
      </c>
      <c r="C126" s="11" t="s">
        <v>120</v>
      </c>
      <c r="D126" s="5" t="s">
        <v>5</v>
      </c>
      <c r="E126" s="5">
        <v>10.08</v>
      </c>
      <c r="F126" s="5"/>
      <c r="G126" s="9">
        <f t="shared" si="4"/>
        <v>0</v>
      </c>
      <c r="H126" s="35"/>
      <c r="I126" s="22"/>
      <c r="J126" s="22"/>
      <c r="K126" s="22"/>
      <c r="L126" s="26"/>
      <c r="M126" s="22"/>
      <c r="N126" s="22"/>
      <c r="O126" s="22"/>
      <c r="P126" s="22"/>
    </row>
    <row r="127" spans="1:16" s="3" customFormat="1" ht="30" x14ac:dyDescent="0.25">
      <c r="A127" s="5" t="s">
        <v>158</v>
      </c>
      <c r="B127" s="7"/>
      <c r="C127" s="11" t="s">
        <v>121</v>
      </c>
      <c r="D127" s="5" t="s">
        <v>5</v>
      </c>
      <c r="E127" s="5">
        <v>2.6</v>
      </c>
      <c r="F127" s="27"/>
      <c r="G127" s="21">
        <f t="shared" si="4"/>
        <v>0</v>
      </c>
      <c r="H127" s="35"/>
      <c r="I127" s="22"/>
      <c r="J127" s="22"/>
      <c r="K127" s="22"/>
      <c r="L127" s="26"/>
      <c r="M127" s="22"/>
      <c r="N127" s="22"/>
      <c r="O127" s="22"/>
      <c r="P127" s="22"/>
    </row>
    <row r="128" spans="1:16" s="3" customFormat="1" ht="30" x14ac:dyDescent="0.25">
      <c r="A128" s="5" t="s">
        <v>159</v>
      </c>
      <c r="B128" s="7"/>
      <c r="C128" s="11" t="s">
        <v>122</v>
      </c>
      <c r="D128" s="5" t="s">
        <v>5</v>
      </c>
      <c r="E128" s="5">
        <v>0.34</v>
      </c>
      <c r="F128" s="27"/>
      <c r="G128" s="21">
        <f t="shared" si="4"/>
        <v>0</v>
      </c>
      <c r="H128" s="35"/>
      <c r="I128" s="22"/>
      <c r="J128" s="22"/>
      <c r="K128" s="22"/>
      <c r="L128" s="26"/>
      <c r="M128" s="22"/>
      <c r="N128" s="22"/>
      <c r="O128" s="22"/>
      <c r="P128" s="22"/>
    </row>
    <row r="129" spans="1:16" s="3" customFormat="1" ht="30" x14ac:dyDescent="0.25">
      <c r="A129" s="5" t="s">
        <v>160</v>
      </c>
      <c r="B129" s="7"/>
      <c r="C129" s="11" t="s">
        <v>123</v>
      </c>
      <c r="D129" s="5" t="s">
        <v>5</v>
      </c>
      <c r="E129" s="5">
        <v>1.7399999999999998</v>
      </c>
      <c r="F129" s="27"/>
      <c r="G129" s="21">
        <f t="shared" si="4"/>
        <v>0</v>
      </c>
      <c r="H129" s="35"/>
      <c r="I129" s="22"/>
      <c r="J129" s="22"/>
      <c r="K129" s="22"/>
      <c r="L129" s="26"/>
      <c r="M129" s="22"/>
      <c r="N129" s="22"/>
      <c r="O129" s="22"/>
      <c r="P129" s="22"/>
    </row>
    <row r="130" spans="1:16" s="3" customFormat="1" ht="30" x14ac:dyDescent="0.25">
      <c r="A130" s="5" t="s">
        <v>161</v>
      </c>
      <c r="B130" s="7"/>
      <c r="C130" s="11" t="s">
        <v>124</v>
      </c>
      <c r="D130" s="5" t="s">
        <v>5</v>
      </c>
      <c r="E130" s="5">
        <v>5.4</v>
      </c>
      <c r="F130" s="27"/>
      <c r="G130" s="21">
        <f t="shared" si="4"/>
        <v>0</v>
      </c>
      <c r="H130" s="35"/>
      <c r="I130" s="22"/>
      <c r="J130" s="22"/>
      <c r="K130" s="22"/>
      <c r="L130" s="26"/>
      <c r="M130" s="22"/>
      <c r="N130" s="22"/>
      <c r="O130" s="22"/>
      <c r="P130" s="22"/>
    </row>
    <row r="131" spans="1:16" s="3" customFormat="1" ht="30" x14ac:dyDescent="0.25">
      <c r="A131" s="5" t="s">
        <v>162</v>
      </c>
      <c r="B131" s="7"/>
      <c r="C131" s="11" t="s">
        <v>125</v>
      </c>
      <c r="D131" s="5" t="s">
        <v>5</v>
      </c>
      <c r="E131" s="5">
        <v>1.4400000000000002</v>
      </c>
      <c r="F131" s="27"/>
      <c r="G131" s="21">
        <f t="shared" si="4"/>
        <v>0</v>
      </c>
      <c r="H131" s="35"/>
      <c r="I131" s="22"/>
      <c r="J131" s="22"/>
      <c r="K131" s="22"/>
      <c r="L131" s="26"/>
      <c r="M131" s="22"/>
      <c r="N131" s="22"/>
      <c r="O131" s="22"/>
      <c r="P131" s="22"/>
    </row>
    <row r="132" spans="1:16" s="3" customFormat="1" ht="60" x14ac:dyDescent="0.25">
      <c r="A132" s="5" t="s">
        <v>163</v>
      </c>
      <c r="B132" s="7"/>
      <c r="C132" s="11" t="s">
        <v>126</v>
      </c>
      <c r="D132" s="5" t="s">
        <v>5</v>
      </c>
      <c r="E132" s="5">
        <v>2.1840000000000002</v>
      </c>
      <c r="F132" s="27"/>
      <c r="G132" s="21">
        <f t="shared" si="4"/>
        <v>0</v>
      </c>
      <c r="H132" s="35"/>
      <c r="I132" s="22"/>
      <c r="J132" s="22"/>
      <c r="K132" s="22"/>
      <c r="L132" s="26"/>
      <c r="M132" s="22"/>
      <c r="N132" s="22"/>
      <c r="O132" s="22"/>
      <c r="P132" s="22"/>
    </row>
    <row r="133" spans="1:16" s="3" customFormat="1" ht="30" x14ac:dyDescent="0.25">
      <c r="A133" s="5" t="s">
        <v>164</v>
      </c>
      <c r="B133" s="7"/>
      <c r="C133" s="11" t="s">
        <v>127</v>
      </c>
      <c r="D133" s="5" t="s">
        <v>5</v>
      </c>
      <c r="E133" s="5">
        <v>2.08</v>
      </c>
      <c r="F133" s="27"/>
      <c r="G133" s="21">
        <f t="shared" si="4"/>
        <v>0</v>
      </c>
      <c r="H133" s="35"/>
      <c r="I133" s="22"/>
      <c r="J133" s="22"/>
      <c r="K133" s="22"/>
      <c r="L133" s="26"/>
      <c r="M133" s="22"/>
      <c r="N133" s="22"/>
      <c r="O133" s="22"/>
      <c r="P133" s="22"/>
    </row>
    <row r="134" spans="1:16" s="3" customFormat="1" ht="30" x14ac:dyDescent="0.25">
      <c r="A134" s="5" t="s">
        <v>165</v>
      </c>
      <c r="B134" s="7"/>
      <c r="C134" s="11" t="s">
        <v>128</v>
      </c>
      <c r="D134" s="5" t="s">
        <v>5</v>
      </c>
      <c r="E134" s="5">
        <v>2.08</v>
      </c>
      <c r="F134" s="27"/>
      <c r="G134" s="21">
        <f t="shared" si="4"/>
        <v>0</v>
      </c>
      <c r="H134" s="35"/>
      <c r="I134" s="22"/>
      <c r="J134" s="22"/>
      <c r="K134" s="22"/>
      <c r="L134" s="26"/>
      <c r="M134" s="22"/>
      <c r="N134" s="22"/>
      <c r="O134" s="22"/>
      <c r="P134" s="22"/>
    </row>
    <row r="135" spans="1:16" s="3" customFormat="1" ht="30" x14ac:dyDescent="0.25">
      <c r="A135" s="5" t="s">
        <v>166</v>
      </c>
      <c r="B135" s="7" t="s">
        <v>91</v>
      </c>
      <c r="C135" s="11" t="s">
        <v>167</v>
      </c>
      <c r="D135" s="5" t="s">
        <v>5</v>
      </c>
      <c r="E135" s="5">
        <v>10.08</v>
      </c>
      <c r="F135" s="5"/>
      <c r="G135" s="9">
        <f t="shared" si="4"/>
        <v>0</v>
      </c>
      <c r="H135" s="35"/>
      <c r="I135" s="22"/>
      <c r="J135" s="22"/>
      <c r="K135" s="22"/>
      <c r="L135" s="26"/>
      <c r="M135" s="22"/>
      <c r="N135" s="22"/>
      <c r="O135" s="22"/>
      <c r="P135" s="22"/>
    </row>
    <row r="136" spans="1:16" s="3" customFormat="1" ht="30" x14ac:dyDescent="0.25">
      <c r="A136" s="5" t="s">
        <v>168</v>
      </c>
      <c r="B136" s="7"/>
      <c r="C136" s="11" t="s">
        <v>121</v>
      </c>
      <c r="D136" s="5" t="s">
        <v>5</v>
      </c>
      <c r="E136" s="5">
        <v>2.6</v>
      </c>
      <c r="F136" s="21"/>
      <c r="G136" s="21">
        <f t="shared" si="4"/>
        <v>0</v>
      </c>
      <c r="H136" s="35"/>
      <c r="I136" s="22"/>
      <c r="J136" s="22"/>
      <c r="K136" s="22"/>
      <c r="L136" s="26"/>
      <c r="M136" s="22"/>
      <c r="N136" s="22"/>
      <c r="O136" s="22"/>
      <c r="P136" s="22"/>
    </row>
    <row r="137" spans="1:16" s="3" customFormat="1" ht="30" x14ac:dyDescent="0.25">
      <c r="A137" s="5" t="s">
        <v>169</v>
      </c>
      <c r="B137" s="7"/>
      <c r="C137" s="11" t="s">
        <v>122</v>
      </c>
      <c r="D137" s="5" t="s">
        <v>5</v>
      </c>
      <c r="E137" s="5">
        <v>0.34</v>
      </c>
      <c r="F137" s="21"/>
      <c r="G137" s="21">
        <f t="shared" si="4"/>
        <v>0</v>
      </c>
      <c r="H137" s="35"/>
      <c r="I137" s="22"/>
      <c r="J137" s="22"/>
      <c r="K137" s="22"/>
      <c r="L137" s="26"/>
      <c r="M137" s="22"/>
      <c r="N137" s="22"/>
      <c r="O137" s="22"/>
      <c r="P137" s="22"/>
    </row>
    <row r="138" spans="1:16" s="3" customFormat="1" ht="30" x14ac:dyDescent="0.25">
      <c r="A138" s="5" t="s">
        <v>170</v>
      </c>
      <c r="B138" s="7"/>
      <c r="C138" s="11" t="s">
        <v>123</v>
      </c>
      <c r="D138" s="5" t="s">
        <v>5</v>
      </c>
      <c r="E138" s="5">
        <v>1.7399999999999998</v>
      </c>
      <c r="F138" s="21"/>
      <c r="G138" s="21">
        <f t="shared" si="4"/>
        <v>0</v>
      </c>
      <c r="H138" s="35"/>
      <c r="I138" s="22"/>
      <c r="J138" s="22"/>
      <c r="K138" s="22"/>
      <c r="L138" s="26"/>
      <c r="M138" s="22"/>
      <c r="N138" s="22"/>
      <c r="O138" s="22"/>
      <c r="P138" s="22"/>
    </row>
    <row r="139" spans="1:16" s="3" customFormat="1" ht="30" x14ac:dyDescent="0.25">
      <c r="A139" s="5" t="s">
        <v>171</v>
      </c>
      <c r="B139" s="7"/>
      <c r="C139" s="11" t="s">
        <v>124</v>
      </c>
      <c r="D139" s="5" t="s">
        <v>5</v>
      </c>
      <c r="E139" s="5">
        <v>5.4</v>
      </c>
      <c r="F139" s="21"/>
      <c r="G139" s="21">
        <f t="shared" si="4"/>
        <v>0</v>
      </c>
      <c r="H139" s="35"/>
      <c r="I139" s="22"/>
      <c r="J139" s="22"/>
      <c r="K139" s="22"/>
      <c r="L139" s="26"/>
      <c r="M139" s="22"/>
      <c r="N139" s="22"/>
      <c r="O139" s="22"/>
      <c r="P139" s="22"/>
    </row>
    <row r="140" spans="1:16" s="3" customFormat="1" ht="30" x14ac:dyDescent="0.25">
      <c r="A140" s="5" t="s">
        <v>172</v>
      </c>
      <c r="B140" s="7"/>
      <c r="C140" s="11" t="s">
        <v>125</v>
      </c>
      <c r="D140" s="5" t="s">
        <v>5</v>
      </c>
      <c r="E140" s="5">
        <v>1.4400000000000002</v>
      </c>
      <c r="F140" s="21"/>
      <c r="G140" s="21">
        <f t="shared" si="4"/>
        <v>0</v>
      </c>
      <c r="H140" s="35"/>
      <c r="I140" s="22"/>
      <c r="J140" s="22"/>
      <c r="K140" s="22"/>
      <c r="L140" s="26"/>
      <c r="M140" s="22"/>
      <c r="N140" s="22"/>
      <c r="O140" s="22"/>
      <c r="P140" s="22"/>
    </row>
    <row r="141" spans="1:16" s="3" customFormat="1" ht="60" x14ac:dyDescent="0.25">
      <c r="A141" s="5" t="s">
        <v>173</v>
      </c>
      <c r="B141" s="7"/>
      <c r="C141" s="11" t="s">
        <v>126</v>
      </c>
      <c r="D141" s="5" t="s">
        <v>5</v>
      </c>
      <c r="E141" s="5">
        <v>2.1840000000000002</v>
      </c>
      <c r="F141" s="21"/>
      <c r="G141" s="21">
        <f t="shared" si="4"/>
        <v>0</v>
      </c>
      <c r="H141" s="35"/>
      <c r="I141" s="22"/>
      <c r="J141" s="22"/>
      <c r="K141" s="22"/>
      <c r="L141" s="26"/>
      <c r="M141" s="22"/>
      <c r="N141" s="22"/>
      <c r="O141" s="22"/>
      <c r="P141" s="22"/>
    </row>
    <row r="142" spans="1:16" s="3" customFormat="1" ht="30" x14ac:dyDescent="0.25">
      <c r="A142" s="5" t="s">
        <v>174</v>
      </c>
      <c r="B142" s="7"/>
      <c r="C142" s="11" t="s">
        <v>127</v>
      </c>
      <c r="D142" s="5" t="s">
        <v>5</v>
      </c>
      <c r="E142" s="5">
        <v>2.08</v>
      </c>
      <c r="F142" s="21"/>
      <c r="G142" s="21">
        <f t="shared" si="4"/>
        <v>0</v>
      </c>
      <c r="H142" s="35"/>
      <c r="I142" s="22"/>
      <c r="J142" s="22"/>
      <c r="K142" s="22"/>
      <c r="L142" s="26"/>
      <c r="M142" s="22"/>
      <c r="N142" s="22"/>
      <c r="O142" s="22"/>
      <c r="P142" s="22"/>
    </row>
    <row r="143" spans="1:16" s="3" customFormat="1" ht="30" x14ac:dyDescent="0.25">
      <c r="A143" s="5" t="s">
        <v>175</v>
      </c>
      <c r="B143" s="7"/>
      <c r="C143" s="11" t="s">
        <v>128</v>
      </c>
      <c r="D143" s="5" t="s">
        <v>5</v>
      </c>
      <c r="E143" s="5">
        <v>2.08</v>
      </c>
      <c r="F143" s="21"/>
      <c r="G143" s="21">
        <f t="shared" si="4"/>
        <v>0</v>
      </c>
      <c r="H143" s="35"/>
      <c r="I143" s="22"/>
      <c r="J143" s="22"/>
      <c r="K143" s="22"/>
      <c r="L143" s="26"/>
      <c r="M143" s="22"/>
      <c r="N143" s="22"/>
      <c r="O143" s="22"/>
      <c r="P143" s="22"/>
    </row>
    <row r="144" spans="1:16" s="3" customFormat="1" x14ac:dyDescent="0.25">
      <c r="A144" s="5" t="s">
        <v>176</v>
      </c>
      <c r="B144" s="7"/>
      <c r="C144" s="11" t="s">
        <v>129</v>
      </c>
      <c r="D144" s="5" t="s">
        <v>5</v>
      </c>
      <c r="E144" s="5">
        <v>10.08</v>
      </c>
      <c r="F144" s="5"/>
      <c r="G144" s="9">
        <f t="shared" si="4"/>
        <v>0</v>
      </c>
      <c r="H144" s="36"/>
      <c r="I144" s="22"/>
      <c r="J144" s="22"/>
      <c r="K144" s="22"/>
      <c r="L144" s="26"/>
      <c r="M144" s="22"/>
      <c r="N144" s="22"/>
      <c r="O144" s="22"/>
      <c r="P144" s="22"/>
    </row>
    <row r="145" spans="1:16" s="3" customFormat="1" ht="30" x14ac:dyDescent="0.25">
      <c r="A145" s="5" t="s">
        <v>177</v>
      </c>
      <c r="B145" s="7" t="s">
        <v>92</v>
      </c>
      <c r="C145" s="11" t="s">
        <v>121</v>
      </c>
      <c r="D145" s="5" t="s">
        <v>5</v>
      </c>
      <c r="E145" s="5">
        <v>2.6</v>
      </c>
      <c r="F145" s="27"/>
      <c r="G145" s="21">
        <f t="shared" si="4"/>
        <v>0</v>
      </c>
      <c r="H145" s="35"/>
      <c r="I145" s="22"/>
      <c r="J145" s="22"/>
      <c r="K145" s="22"/>
      <c r="L145" s="26"/>
      <c r="M145" s="22"/>
      <c r="N145" s="22"/>
      <c r="O145" s="22"/>
      <c r="P145" s="22"/>
    </row>
    <row r="146" spans="1:16" s="3" customFormat="1" ht="30" x14ac:dyDescent="0.25">
      <c r="A146" s="5" t="s">
        <v>178</v>
      </c>
      <c r="B146" s="7" t="s">
        <v>92</v>
      </c>
      <c r="C146" s="11" t="s">
        <v>122</v>
      </c>
      <c r="D146" s="5" t="s">
        <v>5</v>
      </c>
      <c r="E146" s="5">
        <v>0.34</v>
      </c>
      <c r="F146" s="27"/>
      <c r="G146" s="21">
        <f t="shared" si="4"/>
        <v>0</v>
      </c>
      <c r="H146" s="35"/>
      <c r="I146" s="22"/>
      <c r="J146" s="22"/>
      <c r="K146" s="22"/>
      <c r="L146" s="26"/>
      <c r="M146" s="22"/>
      <c r="N146" s="22"/>
      <c r="O146" s="22"/>
      <c r="P146" s="22"/>
    </row>
    <row r="147" spans="1:16" s="3" customFormat="1" ht="30" x14ac:dyDescent="0.25">
      <c r="A147" s="5" t="s">
        <v>179</v>
      </c>
      <c r="B147" s="7" t="s">
        <v>92</v>
      </c>
      <c r="C147" s="11" t="s">
        <v>123</v>
      </c>
      <c r="D147" s="5" t="s">
        <v>5</v>
      </c>
      <c r="E147" s="5">
        <v>1.7399999999999998</v>
      </c>
      <c r="F147" s="27"/>
      <c r="G147" s="21">
        <f t="shared" si="4"/>
        <v>0</v>
      </c>
      <c r="H147" s="35"/>
      <c r="I147" s="22"/>
      <c r="J147" s="22"/>
      <c r="K147" s="22"/>
      <c r="L147" s="26"/>
      <c r="M147" s="22"/>
      <c r="N147" s="22"/>
      <c r="O147" s="22"/>
      <c r="P147" s="22"/>
    </row>
    <row r="148" spans="1:16" s="3" customFormat="1" ht="30" x14ac:dyDescent="0.25">
      <c r="A148" s="5" t="s">
        <v>180</v>
      </c>
      <c r="B148" s="7" t="s">
        <v>92</v>
      </c>
      <c r="C148" s="11" t="s">
        <v>124</v>
      </c>
      <c r="D148" s="5" t="s">
        <v>5</v>
      </c>
      <c r="E148" s="5">
        <v>5.4</v>
      </c>
      <c r="F148" s="27"/>
      <c r="G148" s="21">
        <f t="shared" si="4"/>
        <v>0</v>
      </c>
      <c r="H148" s="35"/>
      <c r="I148" s="22"/>
      <c r="J148" s="22"/>
      <c r="K148" s="22"/>
      <c r="L148" s="26"/>
      <c r="M148" s="22"/>
      <c r="N148" s="22"/>
      <c r="O148" s="22"/>
      <c r="P148" s="22"/>
    </row>
    <row r="149" spans="1:16" s="3" customFormat="1" ht="30" x14ac:dyDescent="0.25">
      <c r="A149" s="5" t="s">
        <v>181</v>
      </c>
      <c r="B149" s="7" t="s">
        <v>92</v>
      </c>
      <c r="C149" s="11" t="s">
        <v>125</v>
      </c>
      <c r="D149" s="5" t="s">
        <v>5</v>
      </c>
      <c r="E149" s="5">
        <v>1.4400000000000002</v>
      </c>
      <c r="F149" s="27"/>
      <c r="G149" s="21">
        <f t="shared" si="4"/>
        <v>0</v>
      </c>
      <c r="H149" s="35"/>
      <c r="I149" s="22"/>
      <c r="J149" s="22"/>
      <c r="K149" s="22"/>
      <c r="L149" s="26"/>
      <c r="M149" s="22"/>
      <c r="N149" s="22"/>
      <c r="O149" s="22"/>
      <c r="P149" s="22"/>
    </row>
    <row r="150" spans="1:16" s="3" customFormat="1" ht="60" x14ac:dyDescent="0.25">
      <c r="A150" s="5" t="s">
        <v>182</v>
      </c>
      <c r="B150" s="7" t="s">
        <v>92</v>
      </c>
      <c r="C150" s="11" t="s">
        <v>126</v>
      </c>
      <c r="D150" s="5" t="s">
        <v>5</v>
      </c>
      <c r="E150" s="5">
        <v>2.1840000000000002</v>
      </c>
      <c r="F150" s="27"/>
      <c r="G150" s="21">
        <f t="shared" si="4"/>
        <v>0</v>
      </c>
      <c r="H150" s="35"/>
      <c r="I150" s="22"/>
      <c r="J150" s="22"/>
      <c r="K150" s="22"/>
      <c r="L150" s="26"/>
      <c r="M150" s="22"/>
      <c r="N150" s="22"/>
      <c r="O150" s="22"/>
      <c r="P150" s="22"/>
    </row>
    <row r="151" spans="1:16" s="3" customFormat="1" ht="30" x14ac:dyDescent="0.25">
      <c r="A151" s="5" t="s">
        <v>183</v>
      </c>
      <c r="B151" s="7" t="s">
        <v>92</v>
      </c>
      <c r="C151" s="11" t="s">
        <v>127</v>
      </c>
      <c r="D151" s="5" t="s">
        <v>5</v>
      </c>
      <c r="E151" s="5">
        <v>2.08</v>
      </c>
      <c r="F151" s="27"/>
      <c r="G151" s="21">
        <f t="shared" si="4"/>
        <v>0</v>
      </c>
      <c r="H151" s="35"/>
      <c r="I151" s="22"/>
      <c r="J151" s="22"/>
      <c r="K151" s="22"/>
      <c r="L151" s="26"/>
      <c r="M151" s="22"/>
      <c r="N151" s="22"/>
      <c r="O151" s="22"/>
      <c r="P151" s="22"/>
    </row>
    <row r="152" spans="1:16" s="3" customFormat="1" ht="30" x14ac:dyDescent="0.25">
      <c r="A152" s="5" t="s">
        <v>184</v>
      </c>
      <c r="B152" s="7" t="s">
        <v>92</v>
      </c>
      <c r="C152" s="11" t="s">
        <v>128</v>
      </c>
      <c r="D152" s="5" t="s">
        <v>5</v>
      </c>
      <c r="E152" s="5">
        <v>2.08</v>
      </c>
      <c r="F152" s="27"/>
      <c r="G152" s="21">
        <f t="shared" ref="G152:G165" si="5">E152*F152</f>
        <v>0</v>
      </c>
      <c r="H152" s="35"/>
      <c r="I152" s="22"/>
      <c r="J152" s="22"/>
      <c r="K152" s="22"/>
      <c r="L152" s="26"/>
      <c r="M152" s="22"/>
      <c r="N152" s="22"/>
      <c r="O152" s="22"/>
      <c r="P152" s="22"/>
    </row>
    <row r="153" spans="1:16" s="3" customFormat="1" ht="30" x14ac:dyDescent="0.25">
      <c r="A153" s="5" t="s">
        <v>185</v>
      </c>
      <c r="B153" s="7"/>
      <c r="C153" s="11" t="s">
        <v>130</v>
      </c>
      <c r="D153" s="5" t="s">
        <v>145</v>
      </c>
      <c r="E153" s="5">
        <v>0.17940000000000003</v>
      </c>
      <c r="F153" s="27"/>
      <c r="G153" s="21">
        <f t="shared" si="5"/>
        <v>0</v>
      </c>
      <c r="H153" s="35"/>
      <c r="I153" s="22"/>
      <c r="J153" s="22"/>
      <c r="K153" s="22"/>
      <c r="L153" s="26"/>
      <c r="M153" s="22"/>
      <c r="N153" s="22"/>
      <c r="O153" s="22"/>
      <c r="P153" s="22"/>
    </row>
    <row r="154" spans="1:16" s="3" customFormat="1" ht="30" x14ac:dyDescent="0.25">
      <c r="A154" s="5" t="s">
        <v>186</v>
      </c>
      <c r="B154" s="7" t="s">
        <v>91</v>
      </c>
      <c r="C154" s="11" t="s">
        <v>131</v>
      </c>
      <c r="D154" s="5" t="s">
        <v>5</v>
      </c>
      <c r="E154" s="5">
        <v>12.347999999999999</v>
      </c>
      <c r="F154" s="27"/>
      <c r="G154" s="21">
        <f t="shared" si="5"/>
        <v>0</v>
      </c>
      <c r="H154" s="35"/>
      <c r="I154" s="22"/>
      <c r="J154" s="22"/>
      <c r="K154" s="22"/>
      <c r="L154" s="26"/>
      <c r="M154" s="22"/>
      <c r="N154" s="22"/>
      <c r="O154" s="22"/>
      <c r="P154" s="22"/>
    </row>
    <row r="155" spans="1:16" s="3" customFormat="1" ht="30" x14ac:dyDescent="0.25">
      <c r="A155" s="5" t="s">
        <v>187</v>
      </c>
      <c r="B155" s="7" t="s">
        <v>92</v>
      </c>
      <c r="C155" s="11" t="s">
        <v>132</v>
      </c>
      <c r="D155" s="5" t="s">
        <v>5</v>
      </c>
      <c r="E155" s="5">
        <v>12.347999999999999</v>
      </c>
      <c r="F155" s="27"/>
      <c r="G155" s="21">
        <f t="shared" si="5"/>
        <v>0</v>
      </c>
      <c r="H155" s="35"/>
      <c r="I155" s="22"/>
      <c r="J155" s="22"/>
      <c r="K155" s="22"/>
      <c r="L155" s="26"/>
      <c r="M155" s="22"/>
      <c r="N155" s="22"/>
      <c r="O155" s="22"/>
      <c r="P155" s="22"/>
    </row>
    <row r="156" spans="1:16" s="3" customFormat="1" ht="30" x14ac:dyDescent="0.25">
      <c r="A156" s="5" t="s">
        <v>188</v>
      </c>
      <c r="B156" s="7" t="s">
        <v>90</v>
      </c>
      <c r="C156" s="11" t="s">
        <v>133</v>
      </c>
      <c r="D156" s="5" t="s">
        <v>18</v>
      </c>
      <c r="E156" s="5">
        <v>1</v>
      </c>
      <c r="F156" s="27"/>
      <c r="G156" s="21">
        <f t="shared" si="5"/>
        <v>0</v>
      </c>
      <c r="H156" s="35"/>
      <c r="I156" s="22"/>
      <c r="J156" s="22"/>
      <c r="K156" s="22"/>
      <c r="L156" s="26"/>
      <c r="M156" s="22"/>
      <c r="N156" s="22"/>
      <c r="O156" s="22"/>
      <c r="P156" s="22"/>
    </row>
    <row r="157" spans="1:16" s="3" customFormat="1" ht="30" x14ac:dyDescent="0.25">
      <c r="A157" s="5" t="s">
        <v>189</v>
      </c>
      <c r="B157" s="7" t="s">
        <v>143</v>
      </c>
      <c r="C157" s="11" t="s">
        <v>134</v>
      </c>
      <c r="D157" s="5" t="s">
        <v>18</v>
      </c>
      <c r="E157" s="5">
        <v>2</v>
      </c>
      <c r="F157" s="27"/>
      <c r="G157" s="21">
        <f t="shared" si="5"/>
        <v>0</v>
      </c>
      <c r="H157" s="35"/>
      <c r="I157" s="22"/>
      <c r="J157" s="22"/>
      <c r="K157" s="22"/>
      <c r="L157" s="26"/>
      <c r="M157" s="22"/>
      <c r="N157" s="22"/>
      <c r="O157" s="22"/>
      <c r="P157" s="22"/>
    </row>
    <row r="158" spans="1:16" s="3" customFormat="1" ht="30" x14ac:dyDescent="0.25">
      <c r="A158" s="5" t="s">
        <v>190</v>
      </c>
      <c r="B158" s="7" t="s">
        <v>90</v>
      </c>
      <c r="C158" s="11" t="s">
        <v>135</v>
      </c>
      <c r="D158" s="5" t="s">
        <v>18</v>
      </c>
      <c r="E158" s="5">
        <v>1</v>
      </c>
      <c r="F158" s="27"/>
      <c r="G158" s="21">
        <f t="shared" si="5"/>
        <v>0</v>
      </c>
      <c r="H158" s="35"/>
      <c r="I158" s="22"/>
      <c r="J158" s="22"/>
      <c r="K158" s="22"/>
      <c r="L158" s="26"/>
      <c r="M158" s="22"/>
      <c r="N158" s="22"/>
      <c r="O158" s="22"/>
      <c r="P158" s="22"/>
    </row>
    <row r="159" spans="1:16" s="3" customFormat="1" ht="30" x14ac:dyDescent="0.25">
      <c r="A159" s="5" t="s">
        <v>191</v>
      </c>
      <c r="B159" s="7" t="s">
        <v>89</v>
      </c>
      <c r="C159" s="11" t="s">
        <v>192</v>
      </c>
      <c r="D159" s="5" t="s">
        <v>18</v>
      </c>
      <c r="E159" s="5">
        <v>1</v>
      </c>
      <c r="F159" s="27"/>
      <c r="G159" s="21">
        <f t="shared" si="5"/>
        <v>0</v>
      </c>
      <c r="H159" s="35"/>
      <c r="I159" s="22"/>
      <c r="J159" s="22"/>
      <c r="K159" s="22"/>
      <c r="L159" s="26"/>
      <c r="M159" s="22"/>
      <c r="N159" s="22"/>
      <c r="O159" s="22"/>
      <c r="P159" s="22"/>
    </row>
    <row r="160" spans="1:16" s="3" customFormat="1" ht="30" x14ac:dyDescent="0.25">
      <c r="A160" s="5" t="s">
        <v>194</v>
      </c>
      <c r="B160" s="17" t="s">
        <v>93</v>
      </c>
      <c r="C160" s="11" t="s">
        <v>193</v>
      </c>
      <c r="D160" s="5" t="s">
        <v>18</v>
      </c>
      <c r="E160" s="5">
        <v>52</v>
      </c>
      <c r="F160" s="27"/>
      <c r="G160" s="21">
        <f t="shared" si="5"/>
        <v>0</v>
      </c>
      <c r="H160" s="35"/>
      <c r="I160" s="22"/>
      <c r="J160" s="22"/>
      <c r="K160" s="22"/>
      <c r="L160" s="26"/>
      <c r="M160" s="22"/>
      <c r="N160" s="22"/>
      <c r="O160" s="22"/>
      <c r="P160" s="22"/>
    </row>
    <row r="161" spans="1:16" s="3" customFormat="1" ht="30" x14ac:dyDescent="0.25">
      <c r="A161" s="5" t="s">
        <v>195</v>
      </c>
      <c r="B161" s="7" t="s">
        <v>89</v>
      </c>
      <c r="C161" s="11" t="s">
        <v>136</v>
      </c>
      <c r="D161" s="5" t="s">
        <v>18</v>
      </c>
      <c r="E161" s="5">
        <v>12</v>
      </c>
      <c r="F161" s="27"/>
      <c r="G161" s="21">
        <f t="shared" si="5"/>
        <v>0</v>
      </c>
      <c r="H161" s="35"/>
      <c r="I161" s="22"/>
      <c r="J161" s="22"/>
      <c r="K161" s="22"/>
      <c r="L161" s="26"/>
      <c r="M161" s="22"/>
      <c r="N161" s="22"/>
      <c r="O161" s="22"/>
      <c r="P161" s="22"/>
    </row>
    <row r="162" spans="1:16" s="3" customFormat="1" ht="30" x14ac:dyDescent="0.25">
      <c r="A162" s="5" t="s">
        <v>196</v>
      </c>
      <c r="B162" s="7" t="s">
        <v>89</v>
      </c>
      <c r="C162" s="11" t="s">
        <v>137</v>
      </c>
      <c r="D162" s="5" t="s">
        <v>146</v>
      </c>
      <c r="E162" s="5">
        <v>1</v>
      </c>
      <c r="F162" s="27"/>
      <c r="G162" s="21">
        <f t="shared" si="5"/>
        <v>0</v>
      </c>
      <c r="H162" s="35"/>
      <c r="I162" s="22"/>
      <c r="J162" s="22"/>
      <c r="K162" s="22"/>
      <c r="L162" s="26"/>
      <c r="M162" s="22"/>
      <c r="N162" s="22"/>
      <c r="O162" s="22"/>
      <c r="P162" s="22"/>
    </row>
    <row r="163" spans="1:16" s="3" customFormat="1" ht="30" x14ac:dyDescent="0.25">
      <c r="A163" s="5" t="s">
        <v>197</v>
      </c>
      <c r="B163" s="7" t="s">
        <v>94</v>
      </c>
      <c r="C163" s="11" t="s">
        <v>138</v>
      </c>
      <c r="D163" s="5" t="s">
        <v>73</v>
      </c>
      <c r="E163" s="5">
        <v>13.6</v>
      </c>
      <c r="F163" s="27"/>
      <c r="G163" s="21">
        <f t="shared" si="5"/>
        <v>0</v>
      </c>
      <c r="H163" s="35"/>
      <c r="I163" s="22"/>
      <c r="J163" s="22"/>
      <c r="K163" s="22"/>
      <c r="L163" s="26"/>
      <c r="M163" s="22"/>
      <c r="N163" s="22"/>
      <c r="O163" s="22"/>
      <c r="P163" s="22"/>
    </row>
    <row r="164" spans="1:16" s="3" customFormat="1" ht="30" x14ac:dyDescent="0.25">
      <c r="A164" s="5" t="s">
        <v>198</v>
      </c>
      <c r="B164" s="7" t="s">
        <v>89</v>
      </c>
      <c r="C164" s="11" t="s">
        <v>71</v>
      </c>
      <c r="D164" s="5" t="s">
        <v>4</v>
      </c>
      <c r="E164" s="5">
        <v>1</v>
      </c>
      <c r="F164" s="27"/>
      <c r="G164" s="21">
        <f t="shared" si="5"/>
        <v>0</v>
      </c>
      <c r="H164" s="35"/>
      <c r="I164" s="22"/>
      <c r="J164" s="22"/>
      <c r="K164" s="22"/>
      <c r="L164" s="26"/>
      <c r="M164" s="22"/>
      <c r="N164" s="22"/>
      <c r="O164" s="22"/>
      <c r="P164" s="22"/>
    </row>
    <row r="165" spans="1:16" s="3" customFormat="1" ht="18" customHeight="1" x14ac:dyDescent="0.25">
      <c r="A165" s="5" t="s">
        <v>199</v>
      </c>
      <c r="B165" s="62">
        <v>0.05</v>
      </c>
      <c r="C165" s="6" t="s">
        <v>72</v>
      </c>
      <c r="D165" s="7" t="s">
        <v>4</v>
      </c>
      <c r="E165" s="7">
        <v>1</v>
      </c>
      <c r="F165" s="27"/>
      <c r="G165" s="9">
        <f t="shared" si="5"/>
        <v>0</v>
      </c>
      <c r="H165" s="33"/>
      <c r="I165" s="22"/>
      <c r="J165" s="22"/>
      <c r="K165" s="22"/>
      <c r="L165" s="26"/>
      <c r="M165" s="22"/>
      <c r="N165" s="22"/>
      <c r="O165" s="22"/>
      <c r="P165" s="22"/>
    </row>
    <row r="166" spans="1:16" s="3" customFormat="1" ht="18" customHeight="1" x14ac:dyDescent="0.25">
      <c r="A166" s="78" t="s">
        <v>271</v>
      </c>
      <c r="B166" s="78"/>
      <c r="C166" s="78"/>
      <c r="D166" s="78"/>
      <c r="E166" s="78"/>
      <c r="F166" s="78"/>
      <c r="G166" s="79"/>
      <c r="H166" s="33"/>
      <c r="I166" s="22"/>
      <c r="J166" s="22"/>
      <c r="K166" s="22"/>
      <c r="L166" s="26"/>
      <c r="M166" s="22"/>
      <c r="N166" s="22"/>
      <c r="O166" s="22"/>
      <c r="P166" s="22"/>
    </row>
    <row r="167" spans="1:16" s="3" customFormat="1" ht="30" x14ac:dyDescent="0.25">
      <c r="A167" s="5" t="s">
        <v>6</v>
      </c>
      <c r="B167" s="62"/>
      <c r="C167" s="6" t="s">
        <v>272</v>
      </c>
      <c r="D167" s="7" t="s">
        <v>5</v>
      </c>
      <c r="E167" s="7">
        <v>8.82</v>
      </c>
      <c r="F167" s="27"/>
      <c r="G167" s="9">
        <f>E167*F167</f>
        <v>0</v>
      </c>
      <c r="H167" s="33"/>
      <c r="I167" s="22"/>
      <c r="J167" s="22"/>
      <c r="K167" s="22"/>
      <c r="L167" s="26"/>
      <c r="M167" s="22"/>
      <c r="N167" s="22"/>
      <c r="O167" s="22"/>
      <c r="P167" s="22"/>
    </row>
    <row r="168" spans="1:16" ht="19.5" customHeight="1" x14ac:dyDescent="0.25">
      <c r="D168" s="69" t="s">
        <v>12</v>
      </c>
      <c r="E168" s="70"/>
      <c r="F168" s="71"/>
      <c r="G168" s="65">
        <f>SUM(G4:G167)</f>
        <v>0</v>
      </c>
    </row>
    <row r="169" spans="1:16" ht="21" customHeight="1" x14ac:dyDescent="0.25">
      <c r="D169" s="66" t="s">
        <v>269</v>
      </c>
      <c r="E169" s="67"/>
      <c r="F169" s="68"/>
      <c r="G169" s="2">
        <f>(G168*1.23)-G168</f>
        <v>0</v>
      </c>
    </row>
    <row r="170" spans="1:16" x14ac:dyDescent="0.25">
      <c r="D170" s="66" t="s">
        <v>13</v>
      </c>
      <c r="E170" s="67"/>
      <c r="F170" s="68"/>
      <c r="G170" s="2">
        <f>G168+G169</f>
        <v>0</v>
      </c>
    </row>
    <row r="171" spans="1:16" x14ac:dyDescent="0.25">
      <c r="G171"/>
    </row>
    <row r="172" spans="1:16" x14ac:dyDescent="0.25">
      <c r="G172"/>
    </row>
    <row r="173" spans="1:16" x14ac:dyDescent="0.25">
      <c r="G173"/>
    </row>
    <row r="174" spans="1:16" x14ac:dyDescent="0.25">
      <c r="G174"/>
    </row>
    <row r="175" spans="1:16" x14ac:dyDescent="0.25">
      <c r="G175"/>
    </row>
    <row r="176" spans="1:16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</sheetData>
  <mergeCells count="14">
    <mergeCell ref="D169:F169"/>
    <mergeCell ref="D170:F170"/>
    <mergeCell ref="D168:F168"/>
    <mergeCell ref="A3:G3"/>
    <mergeCell ref="A9:G9"/>
    <mergeCell ref="A166:G166"/>
    <mergeCell ref="A18:G18"/>
    <mergeCell ref="A22:G22"/>
    <mergeCell ref="A32:G32"/>
    <mergeCell ref="A42:G42"/>
    <mergeCell ref="A56:G56"/>
    <mergeCell ref="A67:G67"/>
    <mergeCell ref="A74:G74"/>
    <mergeCell ref="A98:G98"/>
  </mergeCells>
  <hyperlinks>
    <hyperlink ref="B76" r:id="rId1" display="KNR-@ 2-02 1035-04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workbookViewId="0">
      <selection activeCell="I3" sqref="I3"/>
    </sheetView>
  </sheetViews>
  <sheetFormatPr defaultRowHeight="15" x14ac:dyDescent="0.25"/>
  <cols>
    <col min="2" max="2" width="9.7109375" bestFit="1" customWidth="1"/>
    <col min="3" max="3" width="56.28515625" bestFit="1" customWidth="1"/>
    <col min="4" max="4" width="17.28515625" customWidth="1"/>
    <col min="5" max="5" width="12.140625" customWidth="1"/>
    <col min="6" max="6" width="18.28515625" bestFit="1" customWidth="1"/>
    <col min="7" max="7" width="14.7109375" customWidth="1"/>
    <col min="8" max="8" width="11.5703125" style="57" customWidth="1"/>
    <col min="9" max="9" width="10.42578125" style="57" bestFit="1" customWidth="1"/>
  </cols>
  <sheetData>
    <row r="1" spans="2:9" x14ac:dyDescent="0.25">
      <c r="H1" s="56">
        <f>4636</f>
        <v>4636</v>
      </c>
      <c r="I1" s="56">
        <f>H1*3</f>
        <v>13908</v>
      </c>
    </row>
    <row r="2" spans="2:9" ht="15.75" thickBot="1" x14ac:dyDescent="0.3">
      <c r="H2" s="57" t="s">
        <v>267</v>
      </c>
      <c r="I2" s="57" t="s">
        <v>268</v>
      </c>
    </row>
    <row r="3" spans="2:9" x14ac:dyDescent="0.25">
      <c r="B3" s="86" t="s">
        <v>262</v>
      </c>
      <c r="C3" s="86" t="s">
        <v>261</v>
      </c>
      <c r="D3" s="38" t="s">
        <v>235</v>
      </c>
      <c r="F3" s="51">
        <v>10653978.9</v>
      </c>
      <c r="H3" s="56">
        <f>F3/$H$1</f>
        <v>2298.0972605694565</v>
      </c>
      <c r="I3" s="56">
        <f>F3/$I$1</f>
        <v>766.03242018981882</v>
      </c>
    </row>
    <row r="4" spans="2:9" ht="15.75" thickBot="1" x14ac:dyDescent="0.3">
      <c r="B4" s="87"/>
      <c r="C4" s="87"/>
      <c r="D4" s="39">
        <v>-0.6</v>
      </c>
      <c r="F4" s="48"/>
    </row>
    <row r="5" spans="2:9" x14ac:dyDescent="0.25">
      <c r="B5" s="83" t="s">
        <v>236</v>
      </c>
      <c r="C5" s="40" t="s">
        <v>237</v>
      </c>
      <c r="D5" s="43"/>
      <c r="F5" s="48"/>
    </row>
    <row r="6" spans="2:9" x14ac:dyDescent="0.25">
      <c r="B6" s="84"/>
      <c r="C6" s="41" t="s">
        <v>238</v>
      </c>
      <c r="D6" s="43">
        <v>13849800</v>
      </c>
      <c r="E6" t="s">
        <v>266</v>
      </c>
      <c r="F6" s="54">
        <f>D6</f>
        <v>13849800</v>
      </c>
      <c r="G6" s="55">
        <f>F6/F3-1</f>
        <v>0.29996502996641006</v>
      </c>
      <c r="H6" s="59">
        <f>F6/$H$1</f>
        <v>2987.4460742018982</v>
      </c>
      <c r="I6" s="59">
        <f>F6/$I$1</f>
        <v>995.81535806729937</v>
      </c>
    </row>
    <row r="7" spans="2:9" ht="15.75" thickBot="1" x14ac:dyDescent="0.3">
      <c r="B7" s="85"/>
      <c r="C7" s="42" t="s">
        <v>239</v>
      </c>
      <c r="D7" s="44"/>
      <c r="F7" s="48"/>
    </row>
    <row r="8" spans="2:9" x14ac:dyDescent="0.25">
      <c r="B8" s="83" t="s">
        <v>240</v>
      </c>
      <c r="C8" s="40" t="s">
        <v>241</v>
      </c>
      <c r="D8" s="43"/>
      <c r="F8" s="48"/>
    </row>
    <row r="9" spans="2:9" x14ac:dyDescent="0.25">
      <c r="B9" s="84"/>
      <c r="C9" s="40" t="s">
        <v>242</v>
      </c>
      <c r="D9" s="43"/>
      <c r="F9" s="48"/>
    </row>
    <row r="10" spans="2:9" x14ac:dyDescent="0.25">
      <c r="B10" s="84"/>
      <c r="C10" s="41" t="s">
        <v>243</v>
      </c>
      <c r="D10" s="43">
        <v>10964427.51</v>
      </c>
      <c r="F10" s="48">
        <f>D10</f>
        <v>10964427.51</v>
      </c>
      <c r="G10" s="50">
        <f>F10/F3-1</f>
        <v>2.9139217649473581E-2</v>
      </c>
      <c r="H10" s="56">
        <f>F10/$H$1</f>
        <v>2365.0620168248488</v>
      </c>
      <c r="I10" s="56">
        <f>F10/$I$1</f>
        <v>788.35400560828293</v>
      </c>
    </row>
    <row r="11" spans="2:9" x14ac:dyDescent="0.25">
      <c r="B11" s="84"/>
      <c r="C11" s="41" t="s">
        <v>244</v>
      </c>
      <c r="D11" s="46"/>
      <c r="F11" s="48"/>
    </row>
    <row r="12" spans="2:9" x14ac:dyDescent="0.25">
      <c r="B12" s="84"/>
      <c r="C12" s="40" t="s">
        <v>245</v>
      </c>
      <c r="D12" s="46"/>
      <c r="F12" s="48"/>
    </row>
    <row r="13" spans="2:9" x14ac:dyDescent="0.25">
      <c r="B13" s="84"/>
      <c r="C13" s="41" t="s">
        <v>246</v>
      </c>
      <c r="D13" s="46"/>
      <c r="F13" s="48"/>
    </row>
    <row r="14" spans="2:9" x14ac:dyDescent="0.25">
      <c r="B14" s="84"/>
      <c r="C14" s="41" t="s">
        <v>247</v>
      </c>
      <c r="D14" s="46"/>
      <c r="F14" s="48"/>
    </row>
    <row r="15" spans="2:9" x14ac:dyDescent="0.25">
      <c r="B15" s="84"/>
      <c r="C15" s="40" t="s">
        <v>248</v>
      </c>
      <c r="D15" s="46"/>
      <c r="F15" s="48"/>
    </row>
    <row r="16" spans="2:9" x14ac:dyDescent="0.25">
      <c r="B16" s="84"/>
      <c r="C16" s="41" t="s">
        <v>249</v>
      </c>
      <c r="D16" s="46"/>
      <c r="F16" s="48"/>
    </row>
    <row r="17" spans="2:11" x14ac:dyDescent="0.25">
      <c r="B17" s="84"/>
      <c r="C17" s="41" t="s">
        <v>250</v>
      </c>
      <c r="D17" s="46"/>
      <c r="F17" s="48"/>
    </row>
    <row r="18" spans="2:11" ht="15.75" thickBot="1" x14ac:dyDescent="0.3">
      <c r="B18" s="85"/>
      <c r="C18" s="45"/>
      <c r="D18" s="44"/>
      <c r="F18" s="48"/>
    </row>
    <row r="19" spans="2:11" x14ac:dyDescent="0.25">
      <c r="B19" s="83" t="s">
        <v>251</v>
      </c>
      <c r="C19" s="40" t="s">
        <v>252</v>
      </c>
      <c r="D19" s="43"/>
      <c r="F19" s="48"/>
    </row>
    <row r="20" spans="2:11" x14ac:dyDescent="0.25">
      <c r="B20" s="84"/>
      <c r="C20" s="40" t="s">
        <v>253</v>
      </c>
      <c r="D20" s="43">
        <v>9369853.9100000001</v>
      </c>
      <c r="E20" t="s">
        <v>265</v>
      </c>
      <c r="F20" s="52">
        <f>D20</f>
        <v>9369853.9100000001</v>
      </c>
      <c r="G20" s="53">
        <f>F20/F3-1</f>
        <v>-0.12053008571285984</v>
      </c>
      <c r="H20" s="58">
        <f>F20/$H$1</f>
        <v>2021.1074007765314</v>
      </c>
      <c r="I20" s="58">
        <f>F20/$I$1</f>
        <v>673.70246692551052</v>
      </c>
    </row>
    <row r="21" spans="2:11" x14ac:dyDescent="0.25">
      <c r="B21" s="84"/>
      <c r="C21" s="40" t="s">
        <v>254</v>
      </c>
      <c r="D21" s="46"/>
      <c r="F21" s="48"/>
    </row>
    <row r="22" spans="2:11" x14ac:dyDescent="0.25">
      <c r="B22" s="84"/>
      <c r="C22" s="41" t="s">
        <v>255</v>
      </c>
      <c r="D22" s="46"/>
      <c r="F22" s="48"/>
    </row>
    <row r="23" spans="2:11" ht="15.75" thickBot="1" x14ac:dyDescent="0.3">
      <c r="B23" s="85"/>
      <c r="C23" s="42" t="s">
        <v>256</v>
      </c>
      <c r="D23" s="44"/>
      <c r="F23" s="48"/>
    </row>
    <row r="24" spans="2:11" x14ac:dyDescent="0.25">
      <c r="B24" s="83" t="s">
        <v>257</v>
      </c>
      <c r="C24" s="40" t="s">
        <v>258</v>
      </c>
      <c r="D24" s="43"/>
      <c r="F24" s="48"/>
    </row>
    <row r="25" spans="2:11" x14ac:dyDescent="0.25">
      <c r="B25" s="84"/>
      <c r="C25" s="41" t="s">
        <v>259</v>
      </c>
      <c r="D25" s="43">
        <v>11322448.710000001</v>
      </c>
      <c r="F25" s="48">
        <f>D25</f>
        <v>11322448.710000001</v>
      </c>
      <c r="G25" s="50">
        <f>F25/F3-1</f>
        <v>6.2743676918676883E-2</v>
      </c>
      <c r="H25" s="56">
        <f>F25/$H$1</f>
        <v>2442.2883326143228</v>
      </c>
      <c r="I25" s="56">
        <f>F25/$I$1</f>
        <v>814.09611087144094</v>
      </c>
    </row>
    <row r="26" spans="2:11" ht="15.75" thickBot="1" x14ac:dyDescent="0.3">
      <c r="B26" s="85"/>
      <c r="C26" s="42" t="s">
        <v>260</v>
      </c>
      <c r="D26" s="44"/>
    </row>
    <row r="27" spans="2:11" x14ac:dyDescent="0.25">
      <c r="E27" t="s">
        <v>263</v>
      </c>
      <c r="F27" s="47">
        <f>AVERAGE(F6:F26)</f>
        <v>11376632.532500001</v>
      </c>
      <c r="G27" s="47"/>
      <c r="H27" s="47"/>
      <c r="I27" s="47"/>
    </row>
    <row r="28" spans="2:11" x14ac:dyDescent="0.25">
      <c r="E28" t="s">
        <v>264</v>
      </c>
      <c r="F28" s="49">
        <f>MEDIAN(F6:F25)</f>
        <v>11143438.109999999</v>
      </c>
      <c r="G28" s="49"/>
      <c r="H28" s="49"/>
      <c r="I28" s="49"/>
      <c r="J28" s="49"/>
      <c r="K28" s="49"/>
    </row>
  </sheetData>
  <mergeCells count="6">
    <mergeCell ref="B24:B26"/>
    <mergeCell ref="B3:B4"/>
    <mergeCell ref="C3:C4"/>
    <mergeCell ref="B5:B7"/>
    <mergeCell ref="B8:B18"/>
    <mergeCell ref="B19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Przedmiar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2024-05-14T18:38:22Z</dcterms:modified>
</cp:coreProperties>
</file>