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wel.niecko\Documents\zamówienia podprogowe\2025\przeglądy i czyszczenia kominiarskie\"/>
    </mc:Choice>
  </mc:AlternateContent>
  <bookViews>
    <workbookView xWindow="0" yWindow="0" windowWidth="28800" windowHeight="12300"/>
  </bookViews>
  <sheets>
    <sheet name="Zestawieni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H37" i="1"/>
  <c r="J30" i="1"/>
  <c r="J16" i="1"/>
  <c r="J15" i="1"/>
  <c r="J18" i="1"/>
  <c r="J36" i="1"/>
  <c r="J35" i="1"/>
  <c r="J34" i="1"/>
  <c r="J33" i="1"/>
  <c r="J32" i="1"/>
  <c r="J31" i="1"/>
  <c r="J29" i="1"/>
  <c r="J28" i="1"/>
  <c r="J27" i="1"/>
  <c r="J26" i="1"/>
  <c r="J25" i="1"/>
  <c r="J24" i="1"/>
  <c r="J23" i="1"/>
  <c r="J22" i="1"/>
  <c r="J21" i="1"/>
  <c r="J20" i="1"/>
  <c r="J19" i="1"/>
  <c r="J17" i="1"/>
  <c r="H20" i="1" l="1"/>
  <c r="H36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19" i="1"/>
</calcChain>
</file>

<file path=xl/sharedStrings.xml><?xml version="1.0" encoding="utf-8"?>
<sst xmlns="http://schemas.openxmlformats.org/spreadsheetml/2006/main" count="195" uniqueCount="142">
  <si>
    <t>Lp.</t>
  </si>
  <si>
    <t>Adres</t>
  </si>
  <si>
    <t>Nr inwentarzowy</t>
  </si>
  <si>
    <t>Nazwa budynku</t>
  </si>
  <si>
    <t>Funkcja budynku</t>
  </si>
  <si>
    <t>ROK BUDOWY</t>
  </si>
  <si>
    <t>Kubatura</t>
  </si>
  <si>
    <t>1.</t>
  </si>
  <si>
    <t>05-805 Strzeniówka Osada Dębak</t>
  </si>
  <si>
    <t>110-00877</t>
  </si>
  <si>
    <t>Leśniczówka Podkowa Leśna</t>
  </si>
  <si>
    <t xml:space="preserve"> </t>
  </si>
  <si>
    <t>2.</t>
  </si>
  <si>
    <t>05-090 Sękocin Stary Al. Krakowska 122</t>
  </si>
  <si>
    <t>110-00050</t>
  </si>
  <si>
    <t>Leśniczówka Sękocin</t>
  </si>
  <si>
    <t>budynek mieszkalny</t>
  </si>
  <si>
    <t>3.</t>
  </si>
  <si>
    <t>05-506 Wilcza Góra ul. Gajowa 2</t>
  </si>
  <si>
    <t>110-00085</t>
  </si>
  <si>
    <t>Osada Wilcza Góra 5-rodzinna</t>
  </si>
  <si>
    <t>budynek mieszkalny 5-lokalowy</t>
  </si>
  <si>
    <t>4.</t>
  </si>
  <si>
    <t>05-502 Pęchery 8</t>
  </si>
  <si>
    <t>110-00042</t>
  </si>
  <si>
    <t>Gajówka "Biele"</t>
  </si>
  <si>
    <t>5.</t>
  </si>
  <si>
    <t>05-504 Runów ul. Dobra 90</t>
  </si>
  <si>
    <t>110-00080</t>
  </si>
  <si>
    <t>Osada Gajowego Runów</t>
  </si>
  <si>
    <t>6.</t>
  </si>
  <si>
    <t>110-00067</t>
  </si>
  <si>
    <t>Leśniczówka Bogatki</t>
  </si>
  <si>
    <t>bud. mieszkalny 2-lokalowy</t>
  </si>
  <si>
    <t>7.</t>
  </si>
  <si>
    <t>110-00041</t>
  </si>
  <si>
    <t>Leśniczówka Góra Kalwaria</t>
  </si>
  <si>
    <t>8.</t>
  </si>
  <si>
    <t>05-832 Krakowiany 45A</t>
  </si>
  <si>
    <t>110-00862</t>
  </si>
  <si>
    <t>Leśniczówka Młochów</t>
  </si>
  <si>
    <t>05-832 Krakowiany 45</t>
  </si>
  <si>
    <t>110-00865</t>
  </si>
  <si>
    <t>9.</t>
  </si>
  <si>
    <t>Podleśniczówka Młochów</t>
  </si>
  <si>
    <t>bud. mieszkalny</t>
  </si>
  <si>
    <t>10.</t>
  </si>
  <si>
    <t>05-831 Krakowiany 47</t>
  </si>
  <si>
    <t>110-00055</t>
  </si>
  <si>
    <t>Osada robotnicza "Grabówka"</t>
  </si>
  <si>
    <t>05-532 Chojnów ul. Trakt Warecki 1E</t>
  </si>
  <si>
    <t>110-00084</t>
  </si>
  <si>
    <t>Leśniczówka Chojnów</t>
  </si>
  <si>
    <t>12.</t>
  </si>
  <si>
    <t>05-532 Chojnów ul. Trakt Warecki 1F</t>
  </si>
  <si>
    <t>110-01097</t>
  </si>
  <si>
    <t>Leśniczówka Dobiesz</t>
  </si>
  <si>
    <t>13.</t>
  </si>
  <si>
    <t>05-532 Pilawa ul. Klonowa 13</t>
  </si>
  <si>
    <t>105-00086</t>
  </si>
  <si>
    <t>Budynek adm.-biurowy Nadleśnictwa</t>
  </si>
  <si>
    <t>budynek biurowy 2-kondygnacyjny</t>
  </si>
  <si>
    <t>1993/2005</t>
  </si>
  <si>
    <t>14.</t>
  </si>
  <si>
    <t>05-532 Pilawa ul. Klonowa 13B</t>
  </si>
  <si>
    <t>110-00045</t>
  </si>
  <si>
    <t>Osada Nadleśniczego - Księgowość</t>
  </si>
  <si>
    <t>bud. mieszkalny 3-lokalowy</t>
  </si>
  <si>
    <t>15.</t>
  </si>
  <si>
    <t>05-532 Pilawa ul. Klonowa 13D</t>
  </si>
  <si>
    <t>110-00087</t>
  </si>
  <si>
    <t>16.</t>
  </si>
  <si>
    <t>05-532 Pilawa ul. Klonowa 13E</t>
  </si>
  <si>
    <t>110-00088</t>
  </si>
  <si>
    <t>17.</t>
  </si>
  <si>
    <t>05-532 Chojnów ul. Leśników 9</t>
  </si>
  <si>
    <t>110-00060</t>
  </si>
  <si>
    <t>Leśniczówka leśnictwa Szkółkarskiego</t>
  </si>
  <si>
    <t>18.</t>
  </si>
  <si>
    <t>05-540 Zalesie Górne ul. Koralowych Dębów 1</t>
  </si>
  <si>
    <t>110-00064</t>
  </si>
  <si>
    <t>Osada Gajowego "Domanka"</t>
  </si>
  <si>
    <t>19.</t>
  </si>
  <si>
    <t>05-540 Uwieliny ul. Główna 14</t>
  </si>
  <si>
    <t>110-00954</t>
  </si>
  <si>
    <t xml:space="preserve">Leśniczówka Uwieliny </t>
  </si>
  <si>
    <t>20.</t>
  </si>
  <si>
    <t>05-540 Uwieliny ul. Główna 14A</t>
  </si>
  <si>
    <t>110-00955</t>
  </si>
  <si>
    <t>Podleśniczówka Uwieliny</t>
  </si>
  <si>
    <t>05-090 Sękocin Stary ul. Leśników 20</t>
  </si>
  <si>
    <t>110-01740</t>
  </si>
  <si>
    <t>Leśniczówka Wolica</t>
  </si>
  <si>
    <t>rodzaj przewodu kominowego</t>
  </si>
  <si>
    <t xml:space="preserve">dymowy </t>
  </si>
  <si>
    <t>spalinowy</t>
  </si>
  <si>
    <t>dymowy</t>
  </si>
  <si>
    <t>Cena za przegląd przewodów kominowych wraz z wystawieniem protokołu ( zł netto)</t>
  </si>
  <si>
    <t xml:space="preserve">dymowy + spalinowy </t>
  </si>
  <si>
    <t>dymowe</t>
  </si>
  <si>
    <t>Kosztorys ofertowy</t>
  </si>
  <si>
    <t>05-501 Piaseczno, Bogatki 82</t>
  </si>
  <si>
    <t>05-530 Góra Kalwaria, Karolina 64</t>
  </si>
  <si>
    <t>budynek mieszkalny 2-lokalowy</t>
  </si>
  <si>
    <t>11.</t>
  </si>
  <si>
    <t>spalinowe</t>
  </si>
  <si>
    <t>Budynek mieszkalny</t>
  </si>
  <si>
    <t>dymowe i spalinowe</t>
  </si>
  <si>
    <t>dymowy i spalinowy</t>
  </si>
  <si>
    <t>Cena za jednokrotne czyszczenie przewodu spalinowego (zł netto)</t>
  </si>
  <si>
    <t>Cena za jednokrotne czyszczenie przewodu dymowego (zł netto)</t>
  </si>
  <si>
    <t>109-00933</t>
  </si>
  <si>
    <t xml:space="preserve">na terenie szkółki leśnej Jastrzębie, link do lokalizacji: https://maps.app.goo.gl/UanhpeH86o5bKEaZ8 </t>
  </si>
  <si>
    <t>x</t>
  </si>
  <si>
    <t xml:space="preserve">budynek mieszkalny </t>
  </si>
  <si>
    <t>SUMA</t>
  </si>
  <si>
    <t>Ilość lokali mieszkalnych</t>
  </si>
  <si>
    <t>biuro</t>
  </si>
  <si>
    <t>wiata drewniana z kominkiem murowanym (z uwagi na rzadkie korzystanie - tylko jedno czyszczenie w roku)</t>
  </si>
  <si>
    <t xml:space="preserve">wiata </t>
  </si>
  <si>
    <t>Nazwa (firma):</t>
  </si>
  <si>
    <t>Nr telefonu:</t>
  </si>
  <si>
    <t>Adres:</t>
  </si>
  <si>
    <t>Adres do korespondencji:</t>
  </si>
  <si>
    <t>NIP</t>
  </si>
  <si>
    <t>REGON</t>
  </si>
  <si>
    <t>e-mail:</t>
  </si>
  <si>
    <t>……………………………………………………………………………………………………………………………………………………………………………………………………………………….</t>
  </si>
  <si>
    <t>………………………………………………………………………………………………………………………………………………………………………………………………………………………..</t>
  </si>
  <si>
    <t>…………………………………………………………………………………………………………………………………………………………………………………………………………………………….</t>
  </si>
  <si>
    <t>…………………………………………………………………………………………………………………………………………………………………………………………………………………………</t>
  </si>
  <si>
    <t>…………………………………………………………………………………………………………………………………………………………………………………………………………………………..</t>
  </si>
  <si>
    <t>………………………………………………………………………………………………………………………………………………………………………………………………………………………………</t>
  </si>
  <si>
    <t xml:space="preserve">Sporządził: </t>
  </si>
  <si>
    <t>Data:</t>
  </si>
  <si>
    <t>Podpis:</t>
  </si>
  <si>
    <t>……………………………..</t>
  </si>
  <si>
    <r>
      <t>Pow. użytkowa [m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]</t>
    </r>
  </si>
  <si>
    <t>Stawka podatku VAT</t>
  </si>
  <si>
    <t>Wartość netto (zł)</t>
  </si>
  <si>
    <t>Wartość brutto (zł)</t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</si>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</sst>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vertical="center" wrapText="1"/>
    </xf>
    <xf numFmtId="2" fontId="0" fillId="0" borderId="0" xfId="0" applyNumberFormat="1" applyBorder="1"/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view="pageLayout" zoomScaleNormal="100" workbookViewId="0">
      <selection activeCell="C3" sqref="C3:P3"/>
    </sheetView>
  </sheetViews>
  <sheetFormatPr defaultRowHeight="12.75" x14ac:dyDescent="0.2"/>
  <cols>
    <col min="1" max="1" width="3.28515625" customWidth="1"/>
    <col min="2" max="2" width="17.140625" customWidth="1"/>
    <col min="3" max="3" width="9.7109375" customWidth="1"/>
    <col min="4" max="4" width="7.5703125" customWidth="1"/>
    <col min="5" max="5" width="10.140625" customWidth="1"/>
    <col min="6" max="6" width="11" customWidth="1"/>
    <col min="7" max="7" width="12.5703125" customWidth="1"/>
    <col min="8" max="10" width="9.28515625" customWidth="1"/>
    <col min="11" max="11" width="16.140625" customWidth="1"/>
    <col min="12" max="12" width="15.42578125" customWidth="1"/>
    <col min="13" max="13" width="8.28515625" customWidth="1"/>
    <col min="14" max="15" width="8.5703125" customWidth="1"/>
    <col min="16" max="16" width="11.140625" customWidth="1"/>
  </cols>
  <sheetData>
    <row r="1" spans="1:16" ht="26.25" customHeight="1" x14ac:dyDescent="0.25">
      <c r="C1" s="19" t="s">
        <v>100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1" t="s">
        <v>141</v>
      </c>
      <c r="P1" s="21"/>
    </row>
    <row r="2" spans="1:16" ht="33.950000000000003" customHeight="1" x14ac:dyDescent="0.2">
      <c r="B2" t="s">
        <v>120</v>
      </c>
      <c r="C2" s="21" t="s">
        <v>127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33.950000000000003" customHeight="1" x14ac:dyDescent="0.2">
      <c r="B3" t="s">
        <v>122</v>
      </c>
      <c r="C3" s="21" t="s">
        <v>128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33.950000000000003" customHeight="1" x14ac:dyDescent="0.2">
      <c r="B4" t="s">
        <v>123</v>
      </c>
      <c r="C4" s="21" t="s">
        <v>129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ht="33.950000000000003" customHeight="1" x14ac:dyDescent="0.2">
      <c r="B5" t="s">
        <v>121</v>
      </c>
      <c r="C5" s="21" t="s">
        <v>130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ht="33.950000000000003" customHeight="1" x14ac:dyDescent="0.2">
      <c r="B6" t="s">
        <v>126</v>
      </c>
      <c r="C6" s="21" t="s">
        <v>131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ht="33.950000000000003" customHeight="1" x14ac:dyDescent="0.2">
      <c r="B7" t="s">
        <v>124</v>
      </c>
      <c r="C7" s="21" t="s">
        <v>131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ht="33.950000000000003" customHeight="1" x14ac:dyDescent="0.2">
      <c r="B8" t="s">
        <v>125</v>
      </c>
      <c r="C8" s="21" t="s">
        <v>132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10" spans="1:16" ht="22.5" customHeight="1" x14ac:dyDescent="0.25">
      <c r="A10" s="1" t="s">
        <v>11</v>
      </c>
      <c r="B10" t="s">
        <v>11</v>
      </c>
      <c r="E10" s="19" t="s">
        <v>11</v>
      </c>
      <c r="F10" s="19"/>
      <c r="G10" s="19"/>
      <c r="H10" s="19"/>
      <c r="I10" s="19"/>
      <c r="J10" s="19"/>
      <c r="K10" s="19"/>
      <c r="L10" s="19"/>
      <c r="M10" s="19"/>
    </row>
    <row r="11" spans="1:16" ht="22.5" customHeight="1" x14ac:dyDescent="0.2">
      <c r="A11" s="1"/>
    </row>
    <row r="12" spans="1:16" ht="13.5" thickBot="1" x14ac:dyDescent="0.25">
      <c r="A12" t="s">
        <v>11</v>
      </c>
      <c r="B12" t="s">
        <v>11</v>
      </c>
      <c r="C12" s="16" t="s">
        <v>11</v>
      </c>
      <c r="D12" s="2"/>
      <c r="E12" s="2"/>
      <c r="F12" s="2"/>
      <c r="G12" s="2"/>
      <c r="H12" s="2"/>
      <c r="I12" s="2"/>
      <c r="J12" s="2"/>
    </row>
    <row r="13" spans="1:16" s="8" customFormat="1" ht="112.5" customHeight="1" thickBot="1" x14ac:dyDescent="0.25">
      <c r="A13" s="45" t="s">
        <v>0</v>
      </c>
      <c r="B13" s="46" t="s">
        <v>1</v>
      </c>
      <c r="C13" s="47" t="s">
        <v>2</v>
      </c>
      <c r="D13" s="47" t="s">
        <v>116</v>
      </c>
      <c r="E13" s="47" t="s">
        <v>110</v>
      </c>
      <c r="F13" s="47" t="s">
        <v>109</v>
      </c>
      <c r="G13" s="47" t="s">
        <v>97</v>
      </c>
      <c r="H13" s="47" t="s">
        <v>139</v>
      </c>
      <c r="I13" s="47" t="s">
        <v>138</v>
      </c>
      <c r="J13" s="47" t="s">
        <v>140</v>
      </c>
      <c r="K13" s="46" t="s">
        <v>3</v>
      </c>
      <c r="L13" s="46" t="s">
        <v>4</v>
      </c>
      <c r="M13" s="47" t="s">
        <v>5</v>
      </c>
      <c r="N13" s="46" t="s">
        <v>6</v>
      </c>
      <c r="O13" s="47" t="s">
        <v>137</v>
      </c>
      <c r="P13" s="47" t="s">
        <v>93</v>
      </c>
    </row>
    <row r="14" spans="1:16" s="8" customFormat="1" ht="21.75" customHeight="1" thickBot="1" x14ac:dyDescent="0.25">
      <c r="A14" s="3">
        <v>1</v>
      </c>
      <c r="B14" s="4">
        <v>2</v>
      </c>
      <c r="C14" s="5">
        <v>3</v>
      </c>
      <c r="D14" s="15">
        <v>4</v>
      </c>
      <c r="E14" s="15">
        <v>5</v>
      </c>
      <c r="F14" s="15">
        <v>6</v>
      </c>
      <c r="G14" s="5">
        <v>7</v>
      </c>
      <c r="H14" s="5">
        <v>8</v>
      </c>
      <c r="I14" s="49">
        <v>9</v>
      </c>
      <c r="J14" s="49">
        <v>10</v>
      </c>
      <c r="K14" s="4">
        <v>11</v>
      </c>
      <c r="L14" s="7">
        <v>12</v>
      </c>
      <c r="M14" s="6">
        <v>13</v>
      </c>
      <c r="N14" s="7">
        <v>14</v>
      </c>
      <c r="O14" s="6">
        <v>15</v>
      </c>
      <c r="P14" s="15">
        <v>16</v>
      </c>
    </row>
    <row r="15" spans="1:16" s="18" customFormat="1" ht="56.85" customHeight="1" x14ac:dyDescent="0.2">
      <c r="A15" s="22" t="s">
        <v>7</v>
      </c>
      <c r="B15" s="23" t="s">
        <v>8</v>
      </c>
      <c r="C15" s="24" t="s">
        <v>9</v>
      </c>
      <c r="D15" s="24">
        <v>1</v>
      </c>
      <c r="E15" s="25">
        <v>0</v>
      </c>
      <c r="F15" s="25" t="s">
        <v>113</v>
      </c>
      <c r="G15" s="25">
        <v>0</v>
      </c>
      <c r="H15" s="25">
        <v>0</v>
      </c>
      <c r="I15" s="48">
        <v>0</v>
      </c>
      <c r="J15" s="48">
        <f>H15+(H15*I15)</f>
        <v>0</v>
      </c>
      <c r="K15" s="23" t="s">
        <v>10</v>
      </c>
      <c r="L15" s="23" t="s">
        <v>16</v>
      </c>
      <c r="M15" s="24">
        <v>2001</v>
      </c>
      <c r="N15" s="24">
        <v>575</v>
      </c>
      <c r="O15" s="25">
        <v>154.19999999999999</v>
      </c>
      <c r="P15" s="26" t="s">
        <v>94</v>
      </c>
    </row>
    <row r="16" spans="1:16" s="18" customFormat="1" ht="56.85" customHeight="1" thickBot="1" x14ac:dyDescent="0.25">
      <c r="A16" s="27" t="s">
        <v>12</v>
      </c>
      <c r="B16" s="28" t="s">
        <v>13</v>
      </c>
      <c r="C16" s="29" t="s">
        <v>14</v>
      </c>
      <c r="D16" s="29">
        <v>1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48">
        <f>H16+(H16*I16)</f>
        <v>0</v>
      </c>
      <c r="K16" s="28" t="s">
        <v>15</v>
      </c>
      <c r="L16" s="29" t="s">
        <v>16</v>
      </c>
      <c r="M16" s="29">
        <v>1976</v>
      </c>
      <c r="N16" s="29">
        <v>595</v>
      </c>
      <c r="O16" s="30">
        <v>104</v>
      </c>
      <c r="P16" s="31" t="s">
        <v>98</v>
      </c>
    </row>
    <row r="17" spans="1:16" s="18" customFormat="1" ht="56.85" customHeight="1" thickBot="1" x14ac:dyDescent="0.25">
      <c r="A17" s="27" t="s">
        <v>17</v>
      </c>
      <c r="B17" s="32" t="s">
        <v>18</v>
      </c>
      <c r="C17" s="29" t="s">
        <v>19</v>
      </c>
      <c r="D17" s="33">
        <v>5</v>
      </c>
      <c r="E17" s="34">
        <v>0</v>
      </c>
      <c r="F17" s="34" t="s">
        <v>113</v>
      </c>
      <c r="G17" s="34">
        <v>0</v>
      </c>
      <c r="H17" s="35">
        <v>0</v>
      </c>
      <c r="I17" s="30">
        <v>0</v>
      </c>
      <c r="J17" s="48">
        <f t="shared" ref="J16:J36" si="0">H17+(H17*I17)</f>
        <v>0</v>
      </c>
      <c r="K17" s="28" t="s">
        <v>20</v>
      </c>
      <c r="L17" s="28" t="s">
        <v>21</v>
      </c>
      <c r="M17" s="32">
        <v>1984</v>
      </c>
      <c r="N17" s="32">
        <v>1317.8</v>
      </c>
      <c r="O17" s="30">
        <v>415.8</v>
      </c>
      <c r="P17" s="36" t="s">
        <v>99</v>
      </c>
    </row>
    <row r="18" spans="1:16" s="18" customFormat="1" ht="56.85" customHeight="1" thickBot="1" x14ac:dyDescent="0.25">
      <c r="A18" s="27" t="s">
        <v>22</v>
      </c>
      <c r="B18" s="29" t="s">
        <v>23</v>
      </c>
      <c r="C18" s="29" t="s">
        <v>24</v>
      </c>
      <c r="D18" s="29">
        <v>1</v>
      </c>
      <c r="E18" s="30">
        <v>0</v>
      </c>
      <c r="F18" s="30" t="s">
        <v>113</v>
      </c>
      <c r="G18" s="30">
        <v>0</v>
      </c>
      <c r="H18" s="25">
        <v>0</v>
      </c>
      <c r="I18" s="30">
        <v>0</v>
      </c>
      <c r="J18" s="48">
        <f>H18+(H18*I18)</f>
        <v>0</v>
      </c>
      <c r="K18" s="28" t="s">
        <v>25</v>
      </c>
      <c r="L18" s="29" t="s">
        <v>16</v>
      </c>
      <c r="M18" s="29">
        <v>1923</v>
      </c>
      <c r="N18" s="29">
        <v>184</v>
      </c>
      <c r="O18" s="30">
        <v>74</v>
      </c>
      <c r="P18" s="30" t="s">
        <v>96</v>
      </c>
    </row>
    <row r="19" spans="1:16" s="18" customFormat="1" ht="56.85" customHeight="1" x14ac:dyDescent="0.2">
      <c r="A19" s="27" t="s">
        <v>26</v>
      </c>
      <c r="B19" s="28" t="s">
        <v>27</v>
      </c>
      <c r="C19" s="29" t="s">
        <v>28</v>
      </c>
      <c r="D19" s="29">
        <v>1</v>
      </c>
      <c r="E19" s="30">
        <v>0</v>
      </c>
      <c r="F19" s="30" t="s">
        <v>113</v>
      </c>
      <c r="G19" s="30">
        <v>0</v>
      </c>
      <c r="H19" s="25">
        <f>(E19*3)+G19</f>
        <v>0</v>
      </c>
      <c r="I19" s="30">
        <v>0</v>
      </c>
      <c r="J19" s="48">
        <f t="shared" si="0"/>
        <v>0</v>
      </c>
      <c r="K19" s="28" t="s">
        <v>29</v>
      </c>
      <c r="L19" s="29" t="s">
        <v>16</v>
      </c>
      <c r="M19" s="29">
        <v>1985</v>
      </c>
      <c r="N19" s="29">
        <v>399</v>
      </c>
      <c r="O19" s="30">
        <v>123.76</v>
      </c>
      <c r="P19" s="30" t="s">
        <v>96</v>
      </c>
    </row>
    <row r="20" spans="1:16" s="18" customFormat="1" ht="56.85" customHeight="1" thickBot="1" x14ac:dyDescent="0.25">
      <c r="A20" s="37" t="s">
        <v>30</v>
      </c>
      <c r="B20" s="32" t="s">
        <v>101</v>
      </c>
      <c r="C20" s="33" t="s">
        <v>31</v>
      </c>
      <c r="D20" s="33">
        <v>2</v>
      </c>
      <c r="E20" s="34">
        <v>0</v>
      </c>
      <c r="F20" s="34">
        <v>0</v>
      </c>
      <c r="G20" s="34">
        <v>0</v>
      </c>
      <c r="H20" s="30">
        <f>(E20*3)+F20+G20</f>
        <v>0</v>
      </c>
      <c r="I20" s="30">
        <v>0</v>
      </c>
      <c r="J20" s="48">
        <f t="shared" si="0"/>
        <v>0</v>
      </c>
      <c r="K20" s="32" t="s">
        <v>32</v>
      </c>
      <c r="L20" s="32" t="s">
        <v>33</v>
      </c>
      <c r="M20" s="33">
        <v>1935</v>
      </c>
      <c r="N20" s="33">
        <v>1255</v>
      </c>
      <c r="O20" s="34">
        <v>184.47</v>
      </c>
      <c r="P20" s="38" t="s">
        <v>98</v>
      </c>
    </row>
    <row r="21" spans="1:16" s="18" customFormat="1" ht="56.85" customHeight="1" thickBot="1" x14ac:dyDescent="0.25">
      <c r="A21" s="37" t="s">
        <v>34</v>
      </c>
      <c r="B21" s="32" t="s">
        <v>102</v>
      </c>
      <c r="C21" s="33" t="s">
        <v>35</v>
      </c>
      <c r="D21" s="29">
        <v>2</v>
      </c>
      <c r="E21" s="30">
        <v>0</v>
      </c>
      <c r="F21" s="30" t="s">
        <v>113</v>
      </c>
      <c r="G21" s="30">
        <v>0</v>
      </c>
      <c r="H21" s="25">
        <f>(E21*2*3)+G21</f>
        <v>0</v>
      </c>
      <c r="I21" s="30">
        <v>0</v>
      </c>
      <c r="J21" s="48">
        <f t="shared" si="0"/>
        <v>0</v>
      </c>
      <c r="K21" s="32" t="s">
        <v>36</v>
      </c>
      <c r="L21" s="32" t="s">
        <v>103</v>
      </c>
      <c r="M21" s="33">
        <v>1936</v>
      </c>
      <c r="N21" s="33">
        <v>876</v>
      </c>
      <c r="O21" s="34">
        <v>145.69999999999999</v>
      </c>
      <c r="P21" s="36" t="s">
        <v>96</v>
      </c>
    </row>
    <row r="22" spans="1:16" s="18" customFormat="1" ht="56.85" customHeight="1" thickBot="1" x14ac:dyDescent="0.25">
      <c r="A22" s="27" t="s">
        <v>37</v>
      </c>
      <c r="B22" s="29" t="s">
        <v>38</v>
      </c>
      <c r="C22" s="29" t="s">
        <v>39</v>
      </c>
      <c r="D22" s="29">
        <v>1</v>
      </c>
      <c r="E22" s="30">
        <v>0</v>
      </c>
      <c r="F22" s="30" t="s">
        <v>113</v>
      </c>
      <c r="G22" s="30">
        <v>0</v>
      </c>
      <c r="H22" s="25">
        <f>(E22*3)+G22</f>
        <v>0</v>
      </c>
      <c r="I22" s="30">
        <v>0</v>
      </c>
      <c r="J22" s="48">
        <f t="shared" si="0"/>
        <v>0</v>
      </c>
      <c r="K22" s="28" t="s">
        <v>40</v>
      </c>
      <c r="L22" s="29" t="s">
        <v>114</v>
      </c>
      <c r="M22" s="29">
        <v>2000</v>
      </c>
      <c r="N22" s="29">
        <v>448.5</v>
      </c>
      <c r="O22" s="30">
        <v>149.5</v>
      </c>
      <c r="P22" s="30" t="s">
        <v>96</v>
      </c>
    </row>
    <row r="23" spans="1:16" s="18" customFormat="1" ht="56.85" customHeight="1" thickBot="1" x14ac:dyDescent="0.25">
      <c r="A23" s="37" t="s">
        <v>43</v>
      </c>
      <c r="B23" s="33" t="s">
        <v>41</v>
      </c>
      <c r="C23" s="33" t="s">
        <v>42</v>
      </c>
      <c r="D23" s="33">
        <v>1</v>
      </c>
      <c r="E23" s="34">
        <v>0</v>
      </c>
      <c r="F23" s="34" t="s">
        <v>113</v>
      </c>
      <c r="G23" s="34">
        <v>0</v>
      </c>
      <c r="H23" s="25">
        <f>(E23*3)+G23</f>
        <v>0</v>
      </c>
      <c r="I23" s="30">
        <v>0</v>
      </c>
      <c r="J23" s="48">
        <f t="shared" si="0"/>
        <v>0</v>
      </c>
      <c r="K23" s="32" t="s">
        <v>44</v>
      </c>
      <c r="L23" s="33" t="s">
        <v>45</v>
      </c>
      <c r="M23" s="33">
        <v>2000</v>
      </c>
      <c r="N23" s="33">
        <v>575</v>
      </c>
      <c r="O23" s="34">
        <v>154.30000000000001</v>
      </c>
      <c r="P23" s="34" t="s">
        <v>96</v>
      </c>
    </row>
    <row r="24" spans="1:16" s="18" customFormat="1" ht="56.85" customHeight="1" thickBot="1" x14ac:dyDescent="0.25">
      <c r="A24" s="37" t="s">
        <v>46</v>
      </c>
      <c r="B24" s="33" t="s">
        <v>47</v>
      </c>
      <c r="C24" s="29" t="s">
        <v>48</v>
      </c>
      <c r="D24" s="29">
        <v>1</v>
      </c>
      <c r="E24" s="34">
        <v>0</v>
      </c>
      <c r="F24" s="34" t="s">
        <v>113</v>
      </c>
      <c r="G24" s="34">
        <v>0</v>
      </c>
      <c r="H24" s="25">
        <f>(E24*3)+G24</f>
        <v>0</v>
      </c>
      <c r="I24" s="30">
        <v>0</v>
      </c>
      <c r="J24" s="48">
        <f t="shared" si="0"/>
        <v>0</v>
      </c>
      <c r="K24" s="28" t="s">
        <v>49</v>
      </c>
      <c r="L24" s="29" t="s">
        <v>45</v>
      </c>
      <c r="M24" s="29">
        <v>1955</v>
      </c>
      <c r="N24" s="29">
        <v>324</v>
      </c>
      <c r="O24" s="30">
        <v>108.8</v>
      </c>
      <c r="P24" s="30" t="s">
        <v>96</v>
      </c>
    </row>
    <row r="25" spans="1:16" s="18" customFormat="1" ht="56.85" customHeight="1" thickBot="1" x14ac:dyDescent="0.25">
      <c r="A25" s="29" t="s">
        <v>104</v>
      </c>
      <c r="B25" s="28" t="s">
        <v>50</v>
      </c>
      <c r="C25" s="39" t="s">
        <v>51</v>
      </c>
      <c r="D25" s="33">
        <v>1</v>
      </c>
      <c r="E25" s="34">
        <v>0</v>
      </c>
      <c r="F25" s="34" t="s">
        <v>113</v>
      </c>
      <c r="G25" s="34">
        <v>0</v>
      </c>
      <c r="H25" s="25">
        <f>(E25*3)+G25</f>
        <v>0</v>
      </c>
      <c r="I25" s="30">
        <v>0</v>
      </c>
      <c r="J25" s="48">
        <f t="shared" si="0"/>
        <v>0</v>
      </c>
      <c r="K25" s="32" t="s">
        <v>52</v>
      </c>
      <c r="L25" s="33" t="s">
        <v>45</v>
      </c>
      <c r="M25" s="33">
        <v>1988</v>
      </c>
      <c r="N25" s="33">
        <v>444</v>
      </c>
      <c r="O25" s="34">
        <v>148</v>
      </c>
      <c r="P25" s="36" t="s">
        <v>96</v>
      </c>
    </row>
    <row r="26" spans="1:16" s="18" customFormat="1" ht="56.85" customHeight="1" x14ac:dyDescent="0.2">
      <c r="A26" s="40" t="s">
        <v>53</v>
      </c>
      <c r="B26" s="41" t="s">
        <v>54</v>
      </c>
      <c r="C26" s="33" t="s">
        <v>55</v>
      </c>
      <c r="D26" s="33">
        <v>1</v>
      </c>
      <c r="E26" s="34">
        <v>0</v>
      </c>
      <c r="F26" s="34" t="s">
        <v>113</v>
      </c>
      <c r="G26" s="34">
        <v>0</v>
      </c>
      <c r="H26" s="25">
        <f>(E26*3)+G26</f>
        <v>0</v>
      </c>
      <c r="I26" s="30">
        <v>0</v>
      </c>
      <c r="J26" s="48">
        <f t="shared" si="0"/>
        <v>0</v>
      </c>
      <c r="K26" s="32" t="s">
        <v>56</v>
      </c>
      <c r="L26" s="33" t="s">
        <v>45</v>
      </c>
      <c r="M26" s="33">
        <v>1988</v>
      </c>
      <c r="N26" s="33">
        <v>444</v>
      </c>
      <c r="O26" s="34">
        <v>148</v>
      </c>
      <c r="P26" s="36" t="s">
        <v>96</v>
      </c>
    </row>
    <row r="27" spans="1:16" s="18" customFormat="1" ht="56.85" customHeight="1" x14ac:dyDescent="0.2">
      <c r="A27" s="27" t="s">
        <v>57</v>
      </c>
      <c r="B27" s="28" t="s">
        <v>58</v>
      </c>
      <c r="C27" s="29" t="s">
        <v>59</v>
      </c>
      <c r="D27" s="29" t="s">
        <v>117</v>
      </c>
      <c r="E27" s="30" t="s">
        <v>113</v>
      </c>
      <c r="F27" s="30">
        <v>0</v>
      </c>
      <c r="G27" s="30">
        <v>0</v>
      </c>
      <c r="H27" s="30">
        <f>F27+G27</f>
        <v>0</v>
      </c>
      <c r="I27" s="30">
        <v>0</v>
      </c>
      <c r="J27" s="48">
        <f t="shared" si="0"/>
        <v>0</v>
      </c>
      <c r="K27" s="28" t="s">
        <v>60</v>
      </c>
      <c r="L27" s="28" t="s">
        <v>61</v>
      </c>
      <c r="M27" s="29" t="s">
        <v>62</v>
      </c>
      <c r="N27" s="29">
        <v>2405</v>
      </c>
      <c r="O27" s="30">
        <v>650</v>
      </c>
      <c r="P27" s="42" t="s">
        <v>95</v>
      </c>
    </row>
    <row r="28" spans="1:16" s="18" customFormat="1" ht="56.85" customHeight="1" x14ac:dyDescent="0.2">
      <c r="A28" s="27" t="s">
        <v>63</v>
      </c>
      <c r="B28" s="28" t="s">
        <v>64</v>
      </c>
      <c r="C28" s="29" t="s">
        <v>65</v>
      </c>
      <c r="D28" s="33">
        <v>3</v>
      </c>
      <c r="E28" s="30" t="s">
        <v>113</v>
      </c>
      <c r="F28" s="30">
        <v>0</v>
      </c>
      <c r="G28" s="30">
        <v>0</v>
      </c>
      <c r="H28" s="30">
        <f>(F28*3)+G28</f>
        <v>0</v>
      </c>
      <c r="I28" s="30">
        <v>0</v>
      </c>
      <c r="J28" s="48">
        <f t="shared" si="0"/>
        <v>0</v>
      </c>
      <c r="K28" s="28" t="s">
        <v>66</v>
      </c>
      <c r="L28" s="28" t="s">
        <v>67</v>
      </c>
      <c r="M28" s="33">
        <v>1928</v>
      </c>
      <c r="N28" s="33">
        <v>556</v>
      </c>
      <c r="O28" s="30">
        <v>178</v>
      </c>
      <c r="P28" s="36" t="s">
        <v>105</v>
      </c>
    </row>
    <row r="29" spans="1:16" s="18" customFormat="1" ht="56.85" customHeight="1" x14ac:dyDescent="0.2">
      <c r="A29" s="27" t="s">
        <v>68</v>
      </c>
      <c r="B29" s="28" t="s">
        <v>69</v>
      </c>
      <c r="C29" s="29" t="s">
        <v>70</v>
      </c>
      <c r="D29" s="29">
        <v>2</v>
      </c>
      <c r="E29" s="30">
        <v>0</v>
      </c>
      <c r="F29" s="30">
        <v>0</v>
      </c>
      <c r="G29" s="30">
        <v>0</v>
      </c>
      <c r="H29" s="30">
        <f>(E29*2*3)+(F29*2)+G29</f>
        <v>0</v>
      </c>
      <c r="I29" s="30">
        <v>0</v>
      </c>
      <c r="J29" s="48">
        <f t="shared" si="0"/>
        <v>0</v>
      </c>
      <c r="K29" s="28" t="s">
        <v>106</v>
      </c>
      <c r="L29" s="28" t="s">
        <v>33</v>
      </c>
      <c r="M29" s="33">
        <v>1993</v>
      </c>
      <c r="N29" s="33">
        <v>528</v>
      </c>
      <c r="O29" s="30">
        <v>176</v>
      </c>
      <c r="P29" s="38" t="s">
        <v>107</v>
      </c>
    </row>
    <row r="30" spans="1:16" s="18" customFormat="1" ht="56.85" customHeight="1" x14ac:dyDescent="0.2">
      <c r="A30" s="37" t="s">
        <v>71</v>
      </c>
      <c r="B30" s="32" t="s">
        <v>72</v>
      </c>
      <c r="C30" s="33" t="s">
        <v>73</v>
      </c>
      <c r="D30" s="33">
        <v>2</v>
      </c>
      <c r="E30" s="34">
        <v>0</v>
      </c>
      <c r="F30" s="34">
        <v>0</v>
      </c>
      <c r="G30" s="34">
        <v>0</v>
      </c>
      <c r="H30" s="34">
        <f>(E30*2*3)+(F30*2)+G30</f>
        <v>0</v>
      </c>
      <c r="I30" s="30">
        <v>0</v>
      </c>
      <c r="J30" s="48">
        <f>H30+(H30*I30)</f>
        <v>0</v>
      </c>
      <c r="K30" s="32" t="s">
        <v>106</v>
      </c>
      <c r="L30" s="32" t="s">
        <v>33</v>
      </c>
      <c r="M30" s="33">
        <v>1993</v>
      </c>
      <c r="N30" s="33">
        <v>528</v>
      </c>
      <c r="O30" s="34">
        <v>176</v>
      </c>
      <c r="P30" s="38" t="s">
        <v>107</v>
      </c>
    </row>
    <row r="31" spans="1:16" s="18" customFormat="1" ht="56.85" customHeight="1" x14ac:dyDescent="0.2">
      <c r="A31" s="27" t="s">
        <v>74</v>
      </c>
      <c r="B31" s="28" t="s">
        <v>75</v>
      </c>
      <c r="C31" s="29" t="s">
        <v>76</v>
      </c>
      <c r="D31" s="29">
        <v>1</v>
      </c>
      <c r="E31" s="30">
        <v>0</v>
      </c>
      <c r="F31" s="30" t="s">
        <v>113</v>
      </c>
      <c r="G31" s="30">
        <v>0</v>
      </c>
      <c r="H31" s="34">
        <f>(E31*3)+G31</f>
        <v>0</v>
      </c>
      <c r="I31" s="30">
        <v>0</v>
      </c>
      <c r="J31" s="48">
        <f t="shared" si="0"/>
        <v>0</v>
      </c>
      <c r="K31" s="28" t="s">
        <v>77</v>
      </c>
      <c r="L31" s="29" t="s">
        <v>45</v>
      </c>
      <c r="M31" s="29">
        <v>1982</v>
      </c>
      <c r="N31" s="29">
        <v>350</v>
      </c>
      <c r="O31" s="30">
        <v>125</v>
      </c>
      <c r="P31" s="30" t="s">
        <v>96</v>
      </c>
    </row>
    <row r="32" spans="1:16" s="18" customFormat="1" ht="56.85" customHeight="1" x14ac:dyDescent="0.2">
      <c r="A32" s="43" t="s">
        <v>78</v>
      </c>
      <c r="B32" s="28" t="s">
        <v>79</v>
      </c>
      <c r="C32" s="29" t="s">
        <v>80</v>
      </c>
      <c r="D32" s="29">
        <v>1</v>
      </c>
      <c r="E32" s="30">
        <v>0</v>
      </c>
      <c r="F32" s="30" t="s">
        <v>113</v>
      </c>
      <c r="G32" s="30">
        <v>0</v>
      </c>
      <c r="H32" s="34">
        <f>(E32*3)+G32</f>
        <v>0</v>
      </c>
      <c r="I32" s="30">
        <v>0</v>
      </c>
      <c r="J32" s="48">
        <f t="shared" si="0"/>
        <v>0</v>
      </c>
      <c r="K32" s="28" t="s">
        <v>81</v>
      </c>
      <c r="L32" s="29" t="s">
        <v>45</v>
      </c>
      <c r="M32" s="29">
        <v>1965</v>
      </c>
      <c r="N32" s="29">
        <v>246.5</v>
      </c>
      <c r="O32" s="30">
        <v>85</v>
      </c>
      <c r="P32" s="30" t="s">
        <v>96</v>
      </c>
    </row>
    <row r="33" spans="1:16" s="18" customFormat="1" ht="56.85" customHeight="1" x14ac:dyDescent="0.2">
      <c r="A33" s="27" t="s">
        <v>82</v>
      </c>
      <c r="B33" s="28" t="s">
        <v>83</v>
      </c>
      <c r="C33" s="29" t="s">
        <v>84</v>
      </c>
      <c r="D33" s="33">
        <v>1</v>
      </c>
      <c r="E33" s="34">
        <v>0</v>
      </c>
      <c r="F33" s="34" t="s">
        <v>113</v>
      </c>
      <c r="G33" s="34">
        <v>0</v>
      </c>
      <c r="H33" s="34">
        <f>(E33*3)+G33</f>
        <v>0</v>
      </c>
      <c r="I33" s="30">
        <v>0</v>
      </c>
      <c r="J33" s="48">
        <f t="shared" si="0"/>
        <v>0</v>
      </c>
      <c r="K33" s="28" t="s">
        <v>85</v>
      </c>
      <c r="L33" s="29" t="s">
        <v>45</v>
      </c>
      <c r="M33" s="33">
        <v>2006</v>
      </c>
      <c r="N33" s="33">
        <v>462</v>
      </c>
      <c r="O33" s="30">
        <v>162.04</v>
      </c>
      <c r="P33" s="34" t="s">
        <v>96</v>
      </c>
    </row>
    <row r="34" spans="1:16" s="18" customFormat="1" ht="56.85" customHeight="1" x14ac:dyDescent="0.2">
      <c r="A34" s="27" t="s">
        <v>86</v>
      </c>
      <c r="B34" s="28" t="s">
        <v>87</v>
      </c>
      <c r="C34" s="29" t="s">
        <v>88</v>
      </c>
      <c r="D34" s="29">
        <v>1</v>
      </c>
      <c r="E34" s="30">
        <v>0</v>
      </c>
      <c r="F34" s="30" t="s">
        <v>113</v>
      </c>
      <c r="G34" s="30">
        <v>0</v>
      </c>
      <c r="H34" s="34">
        <v>0</v>
      </c>
      <c r="I34" s="30">
        <v>0</v>
      </c>
      <c r="J34" s="48">
        <f t="shared" si="0"/>
        <v>0</v>
      </c>
      <c r="K34" s="28" t="s">
        <v>89</v>
      </c>
      <c r="L34" s="29" t="s">
        <v>45</v>
      </c>
      <c r="M34" s="29">
        <v>2006</v>
      </c>
      <c r="N34" s="29">
        <v>480</v>
      </c>
      <c r="O34" s="30">
        <v>160.18</v>
      </c>
      <c r="P34" s="30" t="s">
        <v>96</v>
      </c>
    </row>
    <row r="35" spans="1:16" s="18" customFormat="1" ht="56.85" customHeight="1" x14ac:dyDescent="0.2">
      <c r="A35" s="27">
        <v>21</v>
      </c>
      <c r="B35" s="28" t="s">
        <v>90</v>
      </c>
      <c r="C35" s="29" t="s">
        <v>91</v>
      </c>
      <c r="D35" s="29">
        <v>1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48">
        <f t="shared" si="0"/>
        <v>0</v>
      </c>
      <c r="K35" s="28" t="s">
        <v>92</v>
      </c>
      <c r="L35" s="29" t="s">
        <v>45</v>
      </c>
      <c r="M35" s="29">
        <v>2013</v>
      </c>
      <c r="N35" s="29">
        <v>1130</v>
      </c>
      <c r="O35" s="30">
        <v>209.19</v>
      </c>
      <c r="P35" s="44" t="s">
        <v>108</v>
      </c>
    </row>
    <row r="36" spans="1:16" s="18" customFormat="1" ht="83.25" customHeight="1" x14ac:dyDescent="0.2">
      <c r="A36" s="27">
        <v>22</v>
      </c>
      <c r="B36" s="28" t="s">
        <v>112</v>
      </c>
      <c r="C36" s="29" t="s">
        <v>111</v>
      </c>
      <c r="D36" s="28" t="s">
        <v>113</v>
      </c>
      <c r="E36" s="30">
        <v>0</v>
      </c>
      <c r="F36" s="30" t="s">
        <v>113</v>
      </c>
      <c r="G36" s="30">
        <v>0</v>
      </c>
      <c r="H36" s="30">
        <f>E36+G36</f>
        <v>0</v>
      </c>
      <c r="I36" s="30"/>
      <c r="J36" s="48">
        <f t="shared" si="0"/>
        <v>0</v>
      </c>
      <c r="K36" s="28" t="s">
        <v>118</v>
      </c>
      <c r="L36" s="29" t="s">
        <v>119</v>
      </c>
      <c r="M36" s="29">
        <v>2005</v>
      </c>
      <c r="N36" s="29">
        <v>379</v>
      </c>
      <c r="O36" s="30">
        <v>110</v>
      </c>
      <c r="P36" s="44" t="s">
        <v>96</v>
      </c>
    </row>
    <row r="37" spans="1:16" s="18" customFormat="1" ht="27.75" customHeight="1" x14ac:dyDescent="0.2">
      <c r="A37" s="29"/>
      <c r="B37" s="28" t="s">
        <v>115</v>
      </c>
      <c r="C37" s="29"/>
      <c r="D37" s="29"/>
      <c r="E37" s="29"/>
      <c r="F37" s="29"/>
      <c r="G37" s="29"/>
      <c r="H37" s="30">
        <f>SUM(H15:H36)</f>
        <v>0</v>
      </c>
      <c r="I37" s="30"/>
      <c r="J37" s="30">
        <f>SUM(J15:J36)</f>
        <v>0</v>
      </c>
      <c r="K37" s="28"/>
      <c r="L37" s="29"/>
      <c r="M37" s="29"/>
      <c r="N37" s="29"/>
      <c r="O37" s="30"/>
      <c r="P37" s="44"/>
    </row>
    <row r="38" spans="1:16" x14ac:dyDescent="0.2">
      <c r="B38" s="9"/>
      <c r="C38" s="10"/>
      <c r="D38" s="10"/>
      <c r="E38" s="10"/>
      <c r="F38" s="10"/>
      <c r="G38" s="10" t="s">
        <v>11</v>
      </c>
      <c r="H38" s="10"/>
      <c r="I38" s="10"/>
      <c r="J38" s="10"/>
      <c r="K38" s="11"/>
      <c r="L38" s="11"/>
      <c r="M38" s="11"/>
      <c r="N38" s="11"/>
    </row>
    <row r="39" spans="1:16" x14ac:dyDescent="0.2">
      <c r="A39" s="17" t="s">
        <v>11</v>
      </c>
      <c r="B39" s="12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6" x14ac:dyDescent="0.2">
      <c r="A40" s="20" t="s">
        <v>133</v>
      </c>
      <c r="B40" s="20"/>
      <c r="C40" s="13"/>
      <c r="D40" s="13"/>
      <c r="E40" s="13"/>
      <c r="F40" s="13"/>
      <c r="G40" s="13"/>
      <c r="H40" s="13"/>
      <c r="I40" s="13"/>
      <c r="J40" s="13"/>
      <c r="K40" s="13"/>
      <c r="L40" s="11"/>
      <c r="M40" s="11"/>
      <c r="N40" s="11"/>
      <c r="O40" s="14"/>
      <c r="P40" s="14"/>
    </row>
    <row r="41" spans="1:16" x14ac:dyDescent="0.2">
      <c r="A41" s="12"/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  <c r="P41" s="14"/>
    </row>
    <row r="42" spans="1:16" x14ac:dyDescent="0.2">
      <c r="A42" s="20" t="s">
        <v>134</v>
      </c>
      <c r="B42" s="20"/>
    </row>
    <row r="44" spans="1:16" x14ac:dyDescent="0.2">
      <c r="A44" t="s">
        <v>135</v>
      </c>
    </row>
    <row r="47" spans="1:16" x14ac:dyDescent="0.2">
      <c r="B47" t="s">
        <v>136</v>
      </c>
    </row>
  </sheetData>
  <mergeCells count="12">
    <mergeCell ref="C1:N1"/>
    <mergeCell ref="A42:B42"/>
    <mergeCell ref="A40:B40"/>
    <mergeCell ref="E10:M10"/>
    <mergeCell ref="C2:P2"/>
    <mergeCell ref="C3:P3"/>
    <mergeCell ref="C4:P4"/>
    <mergeCell ref="C5:P5"/>
    <mergeCell ref="C6:P6"/>
    <mergeCell ref="C7:P7"/>
    <mergeCell ref="C8:P8"/>
    <mergeCell ref="O1:P1"/>
  </mergeCells>
  <pageMargins left="0.25" right="0.25" top="0.75" bottom="0.75" header="0.3" footer="0.3"/>
  <pageSetup paperSize="9" scale="8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Niećko</dc:creator>
  <cp:lastModifiedBy>Paweł Niećko</cp:lastModifiedBy>
  <cp:lastPrinted>2025-09-12T14:08:14Z</cp:lastPrinted>
  <dcterms:created xsi:type="dcterms:W3CDTF">2025-08-26T14:19:45Z</dcterms:created>
  <dcterms:modified xsi:type="dcterms:W3CDTF">2025-09-12T14:08:26Z</dcterms:modified>
</cp:coreProperties>
</file>