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mc:AlternateContent xmlns:mc="http://schemas.openxmlformats.org/markup-compatibility/2006">
    <mc:Choice Requires="x15">
      <x15ac:absPath xmlns:x15ac="http://schemas.microsoft.com/office/spreadsheetml/2010/11/ac" url="C:\Users\kkulesza\Documents\Documents\powietrze\raporty\NEC\monitoring\"/>
    </mc:Choice>
  </mc:AlternateContent>
  <xr:revisionPtr revIDLastSave="0" documentId="8_{A1951501-7D57-4A8A-B46D-A6F90E53E82B}" xr6:coauthVersionLast="47" xr6:coauthVersionMax="47" xr10:uidLastSave="{00000000-0000-0000-0000-000000000000}"/>
  <bookViews>
    <workbookView xWindow="-120" yWindow="-120" windowWidth="29040" windowHeight="15840" firstSheet="1" activeTab="1" xr2:uid="{00000000-000D-0000-FFFF-FFFF00000000}"/>
  </bookViews>
  <sheets>
    <sheet name="(0) Contact" sheetId="11" r:id="rId1"/>
    <sheet name="(1) Reporting on Sites" sheetId="4" r:id="rId2"/>
    <sheet name="(2) Vegetation and Soil" sheetId="9" r:id="rId3"/>
    <sheet name="(3)Terrestrial ecosystems solid" sheetId="5" r:id="rId4"/>
    <sheet name="(4)Terrestrial ecosystem liquid" sheetId="1" r:id="rId5"/>
    <sheet name="(5) O3-air quality-carbon flux" sheetId="10" r:id="rId6"/>
    <sheet name="(6) Freshwater ecosystems" sheetId="3" r:id="rId7"/>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 i="3" l="1"/>
  <c r="P30" i="3"/>
  <c r="P29" i="3"/>
  <c r="P28" i="3"/>
  <c r="P27" i="3"/>
  <c r="P25" i="3"/>
  <c r="P24" i="3"/>
  <c r="P23" i="3"/>
  <c r="P22" i="3"/>
  <c r="P21" i="3"/>
  <c r="P20" i="3"/>
  <c r="P19" i="3" l="1"/>
  <c r="P18" i="3"/>
  <c r="P17" i="3"/>
  <c r="P16" i="3"/>
  <c r="P14" i="3"/>
  <c r="P12" i="3"/>
  <c r="P11" i="3"/>
  <c r="P10" i="3"/>
  <c r="P9" i="3"/>
  <c r="P8" i="3"/>
  <c r="P7" i="3"/>
</calcChain>
</file>

<file path=xl/sharedStrings.xml><?xml version="1.0" encoding="utf-8"?>
<sst xmlns="http://schemas.openxmlformats.org/spreadsheetml/2006/main" count="1535" uniqueCount="477">
  <si>
    <t>Country Code</t>
  </si>
  <si>
    <t>Site code national</t>
  </si>
  <si>
    <t>Longitude</t>
  </si>
  <si>
    <t>Latitude</t>
  </si>
  <si>
    <t>Site name</t>
  </si>
  <si>
    <t>Ecosystem type (MAES classification)</t>
  </si>
  <si>
    <t>Eunis class</t>
  </si>
  <si>
    <t>Site location</t>
  </si>
  <si>
    <t>Parameters</t>
  </si>
  <si>
    <t>Ca</t>
  </si>
  <si>
    <t>Mg</t>
  </si>
  <si>
    <t>K</t>
  </si>
  <si>
    <t>Monitoring Network Name</t>
  </si>
  <si>
    <t>Site identification</t>
  </si>
  <si>
    <t>DATE:</t>
  </si>
  <si>
    <t>(as DD.MM.YYYY)</t>
  </si>
  <si>
    <t>YEAR:</t>
  </si>
  <si>
    <t>Version:</t>
  </si>
  <si>
    <t>1.0</t>
  </si>
  <si>
    <t>(as v1.0 for the initial submission)</t>
  </si>
  <si>
    <t>Units</t>
  </si>
  <si>
    <t>Country code</t>
  </si>
  <si>
    <t>meter (NN)</t>
  </si>
  <si>
    <t xml:space="preserve">Elevation </t>
  </si>
  <si>
    <t>degree</t>
  </si>
  <si>
    <t>Reporting on sites</t>
  </si>
  <si>
    <t>Text</t>
  </si>
  <si>
    <t>EUNIS code</t>
  </si>
  <si>
    <t>Species number</t>
  </si>
  <si>
    <t>code</t>
  </si>
  <si>
    <t>m</t>
  </si>
  <si>
    <t>meter</t>
  </si>
  <si>
    <t>Plot/sample size</t>
  </si>
  <si>
    <r>
      <t>m</t>
    </r>
    <r>
      <rPr>
        <vertAlign val="superscript"/>
        <sz val="11"/>
        <color theme="1"/>
        <rFont val="Calibri"/>
        <family val="2"/>
        <scheme val="minor"/>
      </rPr>
      <t>2</t>
    </r>
  </si>
  <si>
    <t>text</t>
  </si>
  <si>
    <t xml:space="preserve">Type of tree species mixture </t>
  </si>
  <si>
    <t xml:space="preserve">Top height </t>
  </si>
  <si>
    <t xml:space="preserve">Forest type </t>
  </si>
  <si>
    <t xml:space="preserve">Age class </t>
  </si>
  <si>
    <t xml:space="preserve">Number of tree layers </t>
  </si>
  <si>
    <t xml:space="preserve">Coverage of tree layers </t>
  </si>
  <si>
    <t xml:space="preserve">5% steps </t>
  </si>
  <si>
    <t xml:space="preserve">Canopy closure </t>
  </si>
  <si>
    <t>Vegetation structure (forests and other woodland)</t>
  </si>
  <si>
    <t>P</t>
  </si>
  <si>
    <r>
      <t>C</t>
    </r>
    <r>
      <rPr>
        <vertAlign val="subscript"/>
        <sz val="11"/>
        <color theme="1"/>
        <rFont val="Calibri"/>
        <family val="2"/>
        <scheme val="minor"/>
      </rPr>
      <t>tot</t>
    </r>
  </si>
  <si>
    <r>
      <t>N</t>
    </r>
    <r>
      <rPr>
        <vertAlign val="subscript"/>
        <sz val="11"/>
        <color theme="1"/>
        <rFont val="Calibri"/>
        <family val="2"/>
        <scheme val="minor"/>
      </rPr>
      <t>tot</t>
    </r>
  </si>
  <si>
    <t>C/N</t>
  </si>
  <si>
    <t>Na</t>
  </si>
  <si>
    <t>pH</t>
  </si>
  <si>
    <t>nitrate leaching</t>
  </si>
  <si>
    <t>Soil acidity and eutrophication</t>
  </si>
  <si>
    <t>Reporting on parameters for terrestrial vegetation and soil characteristics</t>
  </si>
  <si>
    <t>Template NEC Directive article 10 paragraph 4 (a) location of the monitoring sites and the associated indicators - freshwater ecosystems</t>
  </si>
  <si>
    <t>Average temperature</t>
  </si>
  <si>
    <t>°C</t>
  </si>
  <si>
    <t>Average precipitation</t>
  </si>
  <si>
    <t>mm/yr.</t>
  </si>
  <si>
    <t>km2</t>
  </si>
  <si>
    <t>Average depth</t>
  </si>
  <si>
    <t>Chemical parameters</t>
  </si>
  <si>
    <t>Reporting on parameters for freshwater chemistry</t>
  </si>
  <si>
    <t>Alkalinity</t>
  </si>
  <si>
    <r>
      <t>P</t>
    </r>
    <r>
      <rPr>
        <vertAlign val="subscript"/>
        <sz val="11"/>
        <color rgb="FF000000"/>
        <rFont val="Calibri"/>
        <family val="2"/>
        <scheme val="minor"/>
      </rPr>
      <t>tot</t>
    </r>
  </si>
  <si>
    <t>mS/m</t>
  </si>
  <si>
    <t>Cl</t>
  </si>
  <si>
    <t>μeq/l</t>
  </si>
  <si>
    <t>mg SO4/l</t>
  </si>
  <si>
    <t>μg N/l</t>
  </si>
  <si>
    <t>mg/l</t>
  </si>
  <si>
    <t>μg/l</t>
  </si>
  <si>
    <t>S</t>
  </si>
  <si>
    <t>Physical parameters</t>
  </si>
  <si>
    <t xml:space="preserve">Reporting on parameters for freshwater biodiversity </t>
  </si>
  <si>
    <t>Acidification fish</t>
  </si>
  <si>
    <t>crops and other non-woody species</t>
  </si>
  <si>
    <t>Carbon flux</t>
  </si>
  <si>
    <t>mg/g</t>
  </si>
  <si>
    <t>g/100g</t>
  </si>
  <si>
    <t>g/kg</t>
  </si>
  <si>
    <t>mg/kg</t>
  </si>
  <si>
    <t>Exceedance flux-based critical levels</t>
  </si>
  <si>
    <t>Date</t>
  </si>
  <si>
    <t>%</t>
  </si>
  <si>
    <t>Absent or present</t>
  </si>
  <si>
    <t>% of leaves with ozone injury symptoms</t>
  </si>
  <si>
    <t>Site-specific calculations or derived from modelled gridded data</t>
  </si>
  <si>
    <t>ISO-2 code</t>
  </si>
  <si>
    <t>MAES code</t>
  </si>
  <si>
    <t>Site description (representativeness)</t>
  </si>
  <si>
    <t>Biogeographic region</t>
  </si>
  <si>
    <t>Slope</t>
  </si>
  <si>
    <t>Orientation/exposition</t>
  </si>
  <si>
    <t>numerical</t>
  </si>
  <si>
    <t>Numerical (national)</t>
  </si>
  <si>
    <t>European code</t>
  </si>
  <si>
    <t>Vegetation (all ecosystem types)</t>
  </si>
  <si>
    <t>Site parameters</t>
  </si>
  <si>
    <t xml:space="preserve">Impact indicators for vegetation </t>
  </si>
  <si>
    <t>Parent material</t>
  </si>
  <si>
    <t>Soil profile</t>
  </si>
  <si>
    <t>Humus type / Peat type</t>
  </si>
  <si>
    <t xml:space="preserve">Biomass increase </t>
  </si>
  <si>
    <t>m3/yr.</t>
  </si>
  <si>
    <t>Leaves_type: current (C), C+1, &gt;C+1</t>
  </si>
  <si>
    <t>g</t>
  </si>
  <si>
    <r>
      <t>Al</t>
    </r>
    <r>
      <rPr>
        <vertAlign val="subscript"/>
        <sz val="11"/>
        <color theme="1"/>
        <rFont val="Calibri"/>
        <family val="2"/>
        <scheme val="minor"/>
      </rPr>
      <t>ox</t>
    </r>
  </si>
  <si>
    <r>
      <t>Fe</t>
    </r>
    <r>
      <rPr>
        <vertAlign val="subscript"/>
        <sz val="11"/>
        <color theme="1"/>
        <rFont val="Calibri"/>
        <family val="2"/>
        <scheme val="minor"/>
      </rPr>
      <t>ox</t>
    </r>
  </si>
  <si>
    <t>CEC</t>
  </si>
  <si>
    <r>
      <t>Cations</t>
    </r>
    <r>
      <rPr>
        <vertAlign val="subscript"/>
        <sz val="11"/>
        <color theme="1"/>
        <rFont val="Calibri"/>
        <family val="2"/>
        <scheme val="minor"/>
      </rPr>
      <t>ex</t>
    </r>
  </si>
  <si>
    <t>cmol(+)/kg</t>
  </si>
  <si>
    <t>DOC</t>
  </si>
  <si>
    <t>mg/l*yr</t>
  </si>
  <si>
    <t>Water body type / Hydrological type</t>
  </si>
  <si>
    <t>Area of water body</t>
  </si>
  <si>
    <r>
      <t>N</t>
    </r>
    <r>
      <rPr>
        <vertAlign val="subscript"/>
        <sz val="11"/>
        <color theme="1"/>
        <rFont val="Calibri"/>
        <family val="2"/>
        <scheme val="minor"/>
      </rPr>
      <t>tot</t>
    </r>
    <r>
      <rPr>
        <sz val="11"/>
        <color theme="1"/>
        <rFont val="Calibri"/>
        <family val="2"/>
        <scheme val="minor"/>
      </rPr>
      <t xml:space="preserve"> / P</t>
    </r>
    <r>
      <rPr>
        <vertAlign val="subscript"/>
        <sz val="11"/>
        <color theme="1"/>
        <rFont val="Calibri"/>
        <family val="2"/>
        <scheme val="minor"/>
      </rPr>
      <t>tot</t>
    </r>
  </si>
  <si>
    <t>Eutrophication index</t>
  </si>
  <si>
    <t>precipitation</t>
  </si>
  <si>
    <t>mm</t>
  </si>
  <si>
    <t>CL</t>
  </si>
  <si>
    <t>Ntot</t>
  </si>
  <si>
    <t>Mn</t>
  </si>
  <si>
    <r>
      <t>C</t>
    </r>
    <r>
      <rPr>
        <vertAlign val="subscript"/>
        <sz val="11"/>
        <color theme="1"/>
        <rFont val="Calibri"/>
        <family val="2"/>
        <scheme val="minor"/>
      </rPr>
      <t>org</t>
    </r>
  </si>
  <si>
    <r>
      <t>Acidity</t>
    </r>
    <r>
      <rPr>
        <vertAlign val="subscript"/>
        <sz val="11"/>
        <color theme="1"/>
        <rFont val="Calibri"/>
        <family val="2"/>
        <scheme val="minor"/>
      </rPr>
      <t xml:space="preserve">ex </t>
    </r>
    <r>
      <rPr>
        <sz val="11"/>
        <color theme="1"/>
        <rFont val="Calibri"/>
        <family val="2"/>
        <scheme val="minor"/>
      </rPr>
      <t>(H</t>
    </r>
    <r>
      <rPr>
        <vertAlign val="superscript"/>
        <sz val="11"/>
        <color theme="1"/>
        <rFont val="Calibri"/>
        <family val="2"/>
        <scheme val="minor"/>
      </rPr>
      <t>+</t>
    </r>
    <r>
      <rPr>
        <sz val="11"/>
        <color theme="1"/>
        <rFont val="Calibri"/>
        <family val="2"/>
        <scheme val="minor"/>
      </rPr>
      <t>)</t>
    </r>
  </si>
  <si>
    <r>
      <t>C</t>
    </r>
    <r>
      <rPr>
        <vertAlign val="subscript"/>
        <sz val="11"/>
        <color theme="1"/>
        <rFont val="Calibri"/>
        <family val="2"/>
        <scheme val="minor"/>
      </rPr>
      <t>min</t>
    </r>
    <r>
      <rPr>
        <sz val="11"/>
        <color theme="1"/>
        <rFont val="Calibri"/>
        <family val="2"/>
        <scheme val="minor"/>
      </rPr>
      <t xml:space="preserve"> (carbonates)</t>
    </r>
  </si>
  <si>
    <t>Reporting on parameters</t>
  </si>
  <si>
    <t>decimal</t>
  </si>
  <si>
    <t xml:space="preserve">decimal </t>
  </si>
  <si>
    <t>Reference protocols</t>
  </si>
  <si>
    <t>Number of sampling layers</t>
  </si>
  <si>
    <t>Reporting on parameters for acidification and eutrophication - vegetation</t>
  </si>
  <si>
    <t>Reporting on parameters for acidification and eutrophication - soil - solid phase</t>
  </si>
  <si>
    <t>Pedological Characterisation</t>
  </si>
  <si>
    <t>Horizont Number</t>
  </si>
  <si>
    <t>Horizont name</t>
  </si>
  <si>
    <t>Management (current and change since last report)</t>
  </si>
  <si>
    <t>Date of sampling</t>
  </si>
  <si>
    <t>DD.MM.YYYY</t>
  </si>
  <si>
    <t>Soil profile description</t>
  </si>
  <si>
    <t>Soil horizon depths</t>
  </si>
  <si>
    <t>cm</t>
  </si>
  <si>
    <t>WRB reference</t>
  </si>
  <si>
    <t>Effective soil depth</t>
  </si>
  <si>
    <t>Groundwater table</t>
  </si>
  <si>
    <t>number</t>
  </si>
  <si>
    <t>Sampling depths</t>
  </si>
  <si>
    <t>Date of profile description</t>
  </si>
  <si>
    <t>Horizon characterisation
deviations from reference table 4
https://www.icp-forests.org/pdf/manual/2016/Manual_2016_Part_X.pdf</t>
  </si>
  <si>
    <t>Template NEC Directive article 10 paragraph 4 (a) location of the monitoring sites and the associated indicators</t>
  </si>
  <si>
    <t>Template NEC Directive article 10 paragraph 4 (a) location of the monitoring sites and the associated indicators - terrestrial ecosystems and soil profiles</t>
  </si>
  <si>
    <t>Template NEC Directive article 10 paragraph 4 (a) location of the monitoring sites and the associated indicators - acidification and eutrophication (solid phase) terrestrial ecosystems and soil</t>
  </si>
  <si>
    <t xml:space="preserve"> dry mass / 100 leaves / 1000 needles</t>
  </si>
  <si>
    <t>Deviation in chemical analysis of litterfall compared to needle/leaves</t>
  </si>
  <si>
    <t>Template NEC Directive article 10 paragraph 4 (a) location of the monitoring sites and the associated indicators - terrestrial ecosystems - liquid phase</t>
  </si>
  <si>
    <t>conductivity</t>
  </si>
  <si>
    <t>μS/cm</t>
  </si>
  <si>
    <t>Reporting on parameters for acidification and eutrophication - deposition and soil liquid phase</t>
  </si>
  <si>
    <t xml:space="preserve">Atmospheric deposition </t>
  </si>
  <si>
    <t>mg N/l</t>
  </si>
  <si>
    <t>mg S/l</t>
  </si>
  <si>
    <t>Deviations from ICP forest manual</t>
  </si>
  <si>
    <t>Mesasurement type</t>
  </si>
  <si>
    <t>Fe</t>
  </si>
  <si>
    <t>Air temperature at sampling time</t>
  </si>
  <si>
    <t>Water temperature at sampling time</t>
  </si>
  <si>
    <t>Deviation from ICP water or WFD</t>
  </si>
  <si>
    <r>
      <t>NO</t>
    </r>
    <r>
      <rPr>
        <vertAlign val="subscript"/>
        <sz val="11"/>
        <color theme="1"/>
        <rFont val="Calibri"/>
        <family val="2"/>
        <scheme val="minor"/>
      </rPr>
      <t>3</t>
    </r>
    <r>
      <rPr>
        <sz val="11"/>
        <color theme="1"/>
        <rFont val="Calibri"/>
        <family val="2"/>
        <scheme val="minor"/>
      </rPr>
      <t>-N</t>
    </r>
  </si>
  <si>
    <r>
      <t>NH</t>
    </r>
    <r>
      <rPr>
        <vertAlign val="subscript"/>
        <sz val="11"/>
        <color rgb="FF000000"/>
        <rFont val="Calibri"/>
        <family val="2"/>
        <scheme val="minor"/>
      </rPr>
      <t>4</t>
    </r>
    <r>
      <rPr>
        <sz val="11"/>
        <color rgb="FF000000"/>
        <rFont val="Calibri"/>
        <family val="2"/>
        <scheme val="minor"/>
      </rPr>
      <t>-N</t>
    </r>
  </si>
  <si>
    <t>DOC / TOC or PERM</t>
  </si>
  <si>
    <t>mg C/l or 
mg O/l</t>
  </si>
  <si>
    <r>
      <t>Al</t>
    </r>
    <r>
      <rPr>
        <vertAlign val="subscript"/>
        <sz val="11"/>
        <color rgb="FF000000"/>
        <rFont val="Calibri"/>
        <family val="2"/>
        <scheme val="minor"/>
      </rPr>
      <t xml:space="preserve">inorg </t>
    </r>
    <r>
      <rPr>
        <sz val="11"/>
        <color rgb="FF000000"/>
        <rFont val="Calibri"/>
        <family val="2"/>
        <scheme val="minor"/>
      </rPr>
      <t>(labile)</t>
    </r>
  </si>
  <si>
    <t>Species abundance</t>
  </si>
  <si>
    <t>Species diversity</t>
  </si>
  <si>
    <t>Sampling date</t>
  </si>
  <si>
    <t>Acidification invertebrates</t>
  </si>
  <si>
    <r>
      <t>g C/m</t>
    </r>
    <r>
      <rPr>
        <vertAlign val="superscript"/>
        <sz val="11"/>
        <color theme="1"/>
        <rFont val="Calibri"/>
        <family val="2"/>
        <scheme val="minor"/>
      </rPr>
      <t>2</t>
    </r>
    <r>
      <rPr>
        <sz val="11"/>
        <color theme="1"/>
        <rFont val="Calibri"/>
        <family val="2"/>
        <scheme val="minor"/>
      </rPr>
      <t>*yr</t>
    </r>
  </si>
  <si>
    <t>Exceedance of flux-based critical level of ozone</t>
  </si>
  <si>
    <t>Template NEC Directive article 10 paragraph 4 (a) location of the monitoring sites and the associated indicators - terrestrial ecosystems ozone, air quality and carbon flux</t>
  </si>
  <si>
    <r>
      <t>mmol / m</t>
    </r>
    <r>
      <rPr>
        <vertAlign val="superscript"/>
        <sz val="11"/>
        <rFont val="Calibri"/>
        <family val="2"/>
        <scheme val="minor"/>
      </rPr>
      <t>2</t>
    </r>
    <r>
      <rPr>
        <sz val="11"/>
        <rFont val="Calibri"/>
        <family val="2"/>
        <scheme val="minor"/>
      </rPr>
      <t xml:space="preserve"> projected leaf area</t>
    </r>
  </si>
  <si>
    <t xml:space="preserve"> Atmospheric concentrations</t>
  </si>
  <si>
    <t>Ozone foliar damage forest and other woodlands</t>
  </si>
  <si>
    <t>Ozone foliar damage non-woody species</t>
  </si>
  <si>
    <t>species 
(Latin name)</t>
  </si>
  <si>
    <t>Vegetation type</t>
  </si>
  <si>
    <t>Reporting on parameters for ozone, atmospheric pollutants and carbon net flux</t>
  </si>
  <si>
    <t>Net carbon uptake</t>
  </si>
  <si>
    <t>Sampling type</t>
  </si>
  <si>
    <r>
      <t>NH</t>
    </r>
    <r>
      <rPr>
        <vertAlign val="subscript"/>
        <sz val="11"/>
        <rFont val="Calibri"/>
        <family val="2"/>
        <scheme val="minor"/>
      </rPr>
      <t>3</t>
    </r>
    <r>
      <rPr>
        <sz val="11"/>
        <rFont val="Calibri"/>
        <family val="2"/>
        <scheme val="minor"/>
      </rPr>
      <t xml:space="preserve"> concentration</t>
    </r>
  </si>
  <si>
    <r>
      <t>NO</t>
    </r>
    <r>
      <rPr>
        <vertAlign val="subscript"/>
        <sz val="11"/>
        <rFont val="Calibri"/>
        <family val="2"/>
        <scheme val="minor"/>
      </rPr>
      <t>2</t>
    </r>
    <r>
      <rPr>
        <sz val="11"/>
        <rFont val="Calibri"/>
        <family val="2"/>
        <scheme val="minor"/>
      </rPr>
      <t xml:space="preserve"> concentration</t>
    </r>
  </si>
  <si>
    <r>
      <t>SO</t>
    </r>
    <r>
      <rPr>
        <vertAlign val="subscript"/>
        <sz val="11"/>
        <rFont val="Calibri"/>
        <family val="2"/>
        <scheme val="minor"/>
      </rPr>
      <t>2</t>
    </r>
    <r>
      <rPr>
        <sz val="11"/>
        <rFont val="Calibri"/>
        <family val="2"/>
        <scheme val="minor"/>
      </rPr>
      <t xml:space="preserve"> concentration</t>
    </r>
  </si>
  <si>
    <t xml:space="preserve">Comments </t>
  </si>
  <si>
    <t>Atmospheric concentration of pollutants (eutrophication, acidification)</t>
  </si>
  <si>
    <t>Vegetation biomass / needles, leaves all vegetation types</t>
  </si>
  <si>
    <t>Forest and other woodlands only</t>
  </si>
  <si>
    <t>Deviations from reference manual table 4 https://www.icp-forests.org/pdf/manual/2016/Manual_2016_Part_X.pdf</t>
  </si>
  <si>
    <t>Trees &amp; shrubs</t>
  </si>
  <si>
    <t>% of leaves injured or % injury for a specific leaf</t>
  </si>
  <si>
    <t xml:space="preserve">Species </t>
  </si>
  <si>
    <t>Elevation</t>
  </si>
  <si>
    <t>m (NN)</t>
  </si>
  <si>
    <t>Average catchment runoff</t>
  </si>
  <si>
    <t>S  (sulphates)</t>
  </si>
  <si>
    <t>Deviations from WFD or ICP water manual</t>
  </si>
  <si>
    <t>Specfic conductivity (25°C)</t>
  </si>
  <si>
    <t>Acidification index</t>
  </si>
  <si>
    <t>Acidificaction diatoms</t>
  </si>
  <si>
    <t>Name</t>
  </si>
  <si>
    <t>Site Status (protected non-protected, unknown)</t>
  </si>
  <si>
    <t>Pollution class Acidification (optional)</t>
  </si>
  <si>
    <t>Pollution class Eutrophication (optional)</t>
  </si>
  <si>
    <t>Pollution class Ozone (optional)</t>
  </si>
  <si>
    <t>Numerical (Reportnet)</t>
  </si>
  <si>
    <r>
      <t>pH 
(CaCl</t>
    </r>
    <r>
      <rPr>
        <vertAlign val="subscript"/>
        <sz val="11"/>
        <color theme="1"/>
        <rFont val="Calibri"/>
        <family val="2"/>
        <scheme val="minor"/>
      </rPr>
      <t>2</t>
    </r>
    <r>
      <rPr>
        <sz val="11"/>
        <color theme="1"/>
        <rFont val="Calibri"/>
        <family val="2"/>
        <scheme val="minor"/>
      </rPr>
      <t xml:space="preserve"> )</t>
    </r>
  </si>
  <si>
    <r>
      <t>pH (H</t>
    </r>
    <r>
      <rPr>
        <vertAlign val="subscript"/>
        <sz val="11"/>
        <color theme="1"/>
        <rFont val="Calibri"/>
        <family val="2"/>
        <scheme val="minor"/>
      </rPr>
      <t>2</t>
    </r>
    <r>
      <rPr>
        <sz val="11"/>
        <color theme="1"/>
        <rFont val="Calibri"/>
        <family val="2"/>
        <scheme val="minor"/>
      </rPr>
      <t>0)</t>
    </r>
  </si>
  <si>
    <r>
      <t>NH</t>
    </r>
    <r>
      <rPr>
        <vertAlign val="subscript"/>
        <sz val="11"/>
        <color theme="1"/>
        <rFont val="Calibri"/>
        <family val="2"/>
        <scheme val="minor"/>
      </rPr>
      <t>4</t>
    </r>
    <r>
      <rPr>
        <sz val="11"/>
        <color theme="1"/>
        <rFont val="Calibri"/>
        <family val="2"/>
        <scheme val="minor"/>
      </rPr>
      <t>-N</t>
    </r>
  </si>
  <si>
    <r>
      <t>SO</t>
    </r>
    <r>
      <rPr>
        <vertAlign val="subscript"/>
        <sz val="11"/>
        <color theme="1"/>
        <rFont val="Calibri"/>
        <family val="2"/>
        <scheme val="minor"/>
      </rPr>
      <t>4</t>
    </r>
    <r>
      <rPr>
        <sz val="11"/>
        <color theme="1"/>
        <rFont val="Calibri"/>
        <family val="2"/>
        <scheme val="minor"/>
      </rPr>
      <t>-S</t>
    </r>
  </si>
  <si>
    <r>
      <t>Al</t>
    </r>
    <r>
      <rPr>
        <vertAlign val="subscript"/>
        <sz val="11"/>
        <color theme="1"/>
        <rFont val="Calibri"/>
        <family val="2"/>
        <scheme val="minor"/>
      </rPr>
      <t>tot</t>
    </r>
  </si>
  <si>
    <r>
      <t>Al</t>
    </r>
    <r>
      <rPr>
        <vertAlign val="subscript"/>
        <sz val="11"/>
        <color theme="1"/>
        <rFont val="Calibri"/>
        <family val="2"/>
        <scheme val="minor"/>
      </rPr>
      <t>labile</t>
    </r>
  </si>
  <si>
    <r>
      <t>P</t>
    </r>
    <r>
      <rPr>
        <vertAlign val="subscript"/>
        <sz val="11"/>
        <color theme="1"/>
        <rFont val="Calibri"/>
        <family val="2"/>
        <scheme val="minor"/>
      </rPr>
      <t>tot</t>
    </r>
  </si>
  <si>
    <r>
      <t>NO</t>
    </r>
    <r>
      <rPr>
        <vertAlign val="subscript"/>
        <sz val="11"/>
        <color theme="1"/>
        <rFont val="Calibri"/>
        <family val="2"/>
        <scheme val="minor"/>
      </rPr>
      <t>3</t>
    </r>
    <r>
      <rPr>
        <sz val="11"/>
        <color theme="1"/>
        <rFont val="Calibri"/>
        <family val="2"/>
        <scheme val="minor"/>
      </rPr>
      <t xml:space="preserve"> deepest soil layer</t>
    </r>
  </si>
  <si>
    <r>
      <t>μg/m</t>
    </r>
    <r>
      <rPr>
        <vertAlign val="superscript"/>
        <sz val="11"/>
        <rFont val="Calibri"/>
        <family val="2"/>
        <scheme val="minor"/>
      </rPr>
      <t>3</t>
    </r>
  </si>
  <si>
    <t>Sampling Date</t>
  </si>
  <si>
    <t>Foliage age_classes</t>
  </si>
  <si>
    <t>Litter fall</t>
  </si>
  <si>
    <t>kg/m2</t>
  </si>
  <si>
    <t>Reporting on sites and site parameters</t>
  </si>
  <si>
    <r>
      <t>Atmospheric O</t>
    </r>
    <r>
      <rPr>
        <vertAlign val="subscript"/>
        <sz val="11"/>
        <rFont val="Calibri"/>
        <family val="2"/>
        <scheme val="minor"/>
      </rPr>
      <t>3</t>
    </r>
    <r>
      <rPr>
        <sz val="11"/>
        <rFont val="Calibri"/>
        <family val="2"/>
        <scheme val="minor"/>
      </rPr>
      <t xml:space="preserve"> concentration</t>
    </r>
  </si>
  <si>
    <t>Catchment area upstream from site</t>
  </si>
  <si>
    <r>
      <t>km</t>
    </r>
    <r>
      <rPr>
        <vertAlign val="superscript"/>
        <sz val="11"/>
        <color theme="1"/>
        <rFont val="Calibri"/>
        <family val="2"/>
        <scheme val="minor"/>
      </rPr>
      <t>2</t>
    </r>
  </si>
  <si>
    <t>Soil moisture regime</t>
  </si>
  <si>
    <t>class or degree</t>
  </si>
  <si>
    <t>Acidification species and indicators</t>
  </si>
  <si>
    <t>Other techniques</t>
  </si>
  <si>
    <t>Additional data</t>
  </si>
  <si>
    <t>Is monitoring done in accordance with existing monitoring manuals, and if so which protocol is used?
Are additional parameters available, which are not mentioned in template (e.g. Satellite data)?</t>
  </si>
  <si>
    <t>POD</t>
  </si>
  <si>
    <t>mmol/m2*a</t>
  </si>
  <si>
    <t>Country:</t>
  </si>
  <si>
    <t>(as ISO-2 code)</t>
  </si>
  <si>
    <t>(as YYYY, year of emissions data)</t>
  </si>
  <si>
    <t>Email</t>
  </si>
  <si>
    <t>Telephone</t>
  </si>
  <si>
    <t>Skype</t>
  </si>
  <si>
    <t>Eunis class
(optional)</t>
  </si>
  <si>
    <t>Provided by EEA</t>
  </si>
  <si>
    <t>if available</t>
  </si>
  <si>
    <t>Address</t>
  </si>
  <si>
    <t>Critical level exceedance or number</t>
  </si>
  <si>
    <t>Soil type / soil group (WRB)</t>
  </si>
  <si>
    <t xml:space="preserve">Soil qualifieres and specifiers (WRB) </t>
  </si>
  <si>
    <t>cm from mineral soil surface</t>
  </si>
  <si>
    <t>Soil sampling</t>
  </si>
  <si>
    <t>Tree species</t>
  </si>
  <si>
    <t xml:space="preserve">Tree ID </t>
  </si>
  <si>
    <t>Base Saturation</t>
  </si>
  <si>
    <t>bulk precipitation (forests and other woodlands)</t>
  </si>
  <si>
    <t xml:space="preserve">National contact point with access to Reportnet </t>
  </si>
  <si>
    <t>National contact point responsible for template</t>
  </si>
  <si>
    <t xml:space="preserve">only if person responsible for template doesn't have access to Reportnet </t>
  </si>
  <si>
    <t>PL</t>
  </si>
  <si>
    <t>Krucz</t>
  </si>
  <si>
    <t>Łąck</t>
  </si>
  <si>
    <t>Piwniczna</t>
  </si>
  <si>
    <t>ICP Forests level II</t>
  </si>
  <si>
    <t>Woodland and forest</t>
  </si>
  <si>
    <t>Non-protected</t>
  </si>
  <si>
    <t>alpine</t>
  </si>
  <si>
    <t>continental</t>
  </si>
  <si>
    <t>ICP Forests level II manual is applied to perform measurement, collect samples and do chemical analysis</t>
  </si>
  <si>
    <t>flat</t>
  </si>
  <si>
    <t>18-30%</t>
  </si>
  <si>
    <t>west</t>
  </si>
  <si>
    <t xml:space="preserve">ICP Forests ground vegetation </t>
  </si>
  <si>
    <t>High forest (state forest)</t>
  </si>
  <si>
    <t>x</t>
  </si>
  <si>
    <t>Pinus sylvestris</t>
  </si>
  <si>
    <t>Quercus spp.</t>
  </si>
  <si>
    <t>Picea abies</t>
  </si>
  <si>
    <t>C</t>
  </si>
  <si>
    <t>No litterfall is analysed</t>
  </si>
  <si>
    <t>20.11.2008</t>
  </si>
  <si>
    <t>AR</t>
  </si>
  <si>
    <t>ed</t>
  </si>
  <si>
    <t>Ar b ed</t>
  </si>
  <si>
    <t>-7 - 200</t>
  </si>
  <si>
    <t>-2 - 200</t>
  </si>
  <si>
    <t>O, 0-5, 5-10, 10-20,20-40, 40-80</t>
  </si>
  <si>
    <t>no</t>
  </si>
  <si>
    <t>CMd</t>
  </si>
  <si>
    <t>d</t>
  </si>
  <si>
    <t>FAO 1988</t>
  </si>
  <si>
    <t>15.10.1995</t>
  </si>
  <si>
    <t>MpSzymbaGorl</t>
  </si>
  <si>
    <t>Szymbark</t>
  </si>
  <si>
    <t>21.116833</t>
  </si>
  <si>
    <t>49.633714</t>
  </si>
  <si>
    <t>KpZielBoryTu</t>
  </si>
  <si>
    <t>Bory Tucholskie</t>
  </si>
  <si>
    <t>17.934017</t>
  </si>
  <si>
    <t>53.662117</t>
  </si>
  <si>
    <t>MzGutyDuCzer</t>
  </si>
  <si>
    <t>Guty Duże</t>
  </si>
  <si>
    <t xml:space="preserve">21.288167 </t>
  </si>
  <si>
    <t>52.943172</t>
  </si>
  <si>
    <t>PL02S0502_0294</t>
  </si>
  <si>
    <t>Jez. Krąpsko Długie</t>
  </si>
  <si>
    <t>Monitoring wód powierzchniowych (jeziora)</t>
  </si>
  <si>
    <t>Nature reserve Wielkopolska Dolina Rurzycy</t>
  </si>
  <si>
    <t>Continental</t>
  </si>
  <si>
    <t>Surface water monitoring according to Directive 2000/60/EC of the European Parliament and of the Council of 23 October 2000 establishing a framework for Community action in the field of water policy. Surveillance monitoring program for lakes. Monitored parameters: phytoplankton, phytobenthos,  macrophytes, benthic invertebrates, fish, temperature, colour, Secchi depth, dissolved oxygen, conductivity, sulphates, chlorides, calcium, water hardness, pH, alkalinity, N-NH4, Kjeldahl nitrogen, N-NO3, N-NO2, total nitrogen, P-PO4, total phosphorus, dissolved SiO2, formaldehyde, As, Ba, Cr6+, total Cr, Zn, Cu, volatile phenols, oil fractions and petroleum hydrocarbons, Al, cyanides, Mo, Se, Ag, Ta, Ti, V, Sb, F-, Be, Co, Sn, priority substances</t>
  </si>
  <si>
    <t>PL01S0702_0538</t>
  </si>
  <si>
    <t>jez. Białe (na N od Gostynina)</t>
  </si>
  <si>
    <t>non-protected</t>
  </si>
  <si>
    <t>PL01S1501_1854</t>
  </si>
  <si>
    <t>Poprad - Piwniczna</t>
  </si>
  <si>
    <t>Monitoring wód powierzchniowych (rzeki)</t>
  </si>
  <si>
    <t>Alpine</t>
  </si>
  <si>
    <t>Surface water monitoring according to Directive 2000/60/EC of the European Parliament and of the Council of 23 October 2000 establishing a framework for Community action in the field of water policy. Surveillance monitoring program for rivers. Monitored parameters: phytobenthos,  macrophytes, benthic invertebrates, fish, temperature, colour, dissolved oxygen, BOD5, ChOD (Mn), ChOD (Cr), TOC, conductivity, dissolved matter, sulphates, chlorides, calcium, magnesium, water hardness, pH, alkalinity, N-NH4, Kjeldahl nitrogen, N-NO3, N-NO2, total nitrogen, P-PO4, total phosphorus, dissolved SiO2, formaldehyde, As, Ba, Cr6+, total Cr, Zn, Cu, volatile phenols, oil fractions and petroleum hydrocarbons, Al, cyanides, Mo, Se, Ag, Ta, Ti, V, Sb, F-, Be, Co, Sn, priority substances</t>
  </si>
  <si>
    <t>PL06</t>
  </si>
  <si>
    <t>Integrated Monitoring of Natural Environment</t>
  </si>
  <si>
    <t>ICP Integrated Monitoring</t>
  </si>
  <si>
    <t>PL10</t>
  </si>
  <si>
    <t>N</t>
  </si>
  <si>
    <t>01.07.1996</t>
  </si>
  <si>
    <t>Coeficient of coverage for each species on the Braun-Blanquet scale</t>
  </si>
  <si>
    <t>meadow and forest area</t>
  </si>
  <si>
    <t>01.09.2013</t>
  </si>
  <si>
    <t>E</t>
  </si>
  <si>
    <t>02.08.2016</t>
  </si>
  <si>
    <t>managed forest</t>
  </si>
  <si>
    <t>02.07.2014</t>
  </si>
  <si>
    <t>LV</t>
  </si>
  <si>
    <t>SWB/RW</t>
  </si>
  <si>
    <t>Anna Katarzyna Wiech</t>
  </si>
  <si>
    <t xml:space="preserve">k.wiech@gios.gov.pl </t>
  </si>
  <si>
    <t>Chief Inspectorate for Environmental Protection
Wawelska 52/54
00-922 Warsaw</t>
  </si>
  <si>
    <t>01.2017</t>
  </si>
  <si>
    <t>02.2017</t>
  </si>
  <si>
    <t>03.2017</t>
  </si>
  <si>
    <t>04.2017</t>
  </si>
  <si>
    <t>05.2017</t>
  </si>
  <si>
    <t>06.2017</t>
  </si>
  <si>
    <t>07.2017</t>
  </si>
  <si>
    <t>08.2017</t>
  </si>
  <si>
    <t>09.2017</t>
  </si>
  <si>
    <t>10.2017</t>
  </si>
  <si>
    <t>11.2017</t>
  </si>
  <si>
    <t>12.2017</t>
  </si>
  <si>
    <t>PARSETA</t>
  </si>
  <si>
    <t>BESKID NISKI</t>
  </si>
  <si>
    <t>Average from 1994-2017</t>
  </si>
  <si>
    <t>Ap</t>
  </si>
  <si>
    <t>EB</t>
  </si>
  <si>
    <t>BR</t>
  </si>
  <si>
    <t>0-9</t>
  </si>
  <si>
    <t>9-23</t>
  </si>
  <si>
    <t>23-38</t>
  </si>
  <si>
    <t>38-64</t>
  </si>
  <si>
    <t>64-79</t>
  </si>
  <si>
    <t>79-98</t>
  </si>
  <si>
    <t>Bw</t>
  </si>
  <si>
    <t>0-22</t>
  </si>
  <si>
    <t>22-30</t>
  </si>
  <si>
    <t>30-34</t>
  </si>
  <si>
    <t>34-47</t>
  </si>
  <si>
    <t>47-96</t>
  </si>
  <si>
    <t>S5</t>
  </si>
  <si>
    <t>Sze5E</t>
  </si>
  <si>
    <t>soil profile: S5</t>
  </si>
  <si>
    <t>soil profile: Sze5E</t>
  </si>
  <si>
    <t>0-22cm</t>
  </si>
  <si>
    <t>22-30cm</t>
  </si>
  <si>
    <t>30-34cm</t>
  </si>
  <si>
    <t>34-47cm</t>
  </si>
  <si>
    <t>47-96cm</t>
  </si>
  <si>
    <t>0-9cm</t>
  </si>
  <si>
    <t>9-23cm</t>
  </si>
  <si>
    <t>23-38cm</t>
  </si>
  <si>
    <t>38-64cm</t>
  </si>
  <si>
    <t>64-79cm</t>
  </si>
  <si>
    <t>79-98cm</t>
  </si>
  <si>
    <t>22</t>
  </si>
  <si>
    <t>8</t>
  </si>
  <si>
    <t>4</t>
  </si>
  <si>
    <t>13</t>
  </si>
  <si>
    <t>49</t>
  </si>
  <si>
    <t>9</t>
  </si>
  <si>
    <t>14</t>
  </si>
  <si>
    <t>15</t>
  </si>
  <si>
    <t>26</t>
  </si>
  <si>
    <t>19</t>
  </si>
  <si>
    <t>ha ar</t>
  </si>
  <si>
    <t>st</t>
  </si>
  <si>
    <t>3 perched</t>
  </si>
  <si>
    <t>Ap1</t>
  </si>
  <si>
    <t>Ap2</t>
  </si>
  <si>
    <t>Eg</t>
  </si>
  <si>
    <t>Btg1</t>
  </si>
  <si>
    <t>Btg2</t>
  </si>
  <si>
    <t>&gt;98</t>
  </si>
  <si>
    <t>&gt;98cm</t>
  </si>
  <si>
    <t xml:space="preserve">Rivers </t>
  </si>
  <si>
    <t>Rivers</t>
  </si>
  <si>
    <t>Cu</t>
  </si>
  <si>
    <t>Zn</t>
  </si>
  <si>
    <t>Al</t>
  </si>
  <si>
    <t>Cd</t>
  </si>
  <si>
    <t>Pb</t>
  </si>
  <si>
    <t>Ni</t>
  </si>
  <si>
    <t>C+1</t>
  </si>
  <si>
    <t>Ol</t>
  </si>
  <si>
    <t>Ofh</t>
  </si>
  <si>
    <t>0-5</t>
  </si>
  <si>
    <t>5-10</t>
  </si>
  <si>
    <t>10-20</t>
  </si>
  <si>
    <t>20-40</t>
  </si>
  <si>
    <t>40-80</t>
  </si>
  <si>
    <t>Sampling date or reference date in case of aggregation</t>
  </si>
  <si>
    <t>dd.mm.yyyy</t>
  </si>
  <si>
    <t>312</t>
  </si>
  <si>
    <t>03.02.2017</t>
  </si>
  <si>
    <t>throughfall</t>
  </si>
  <si>
    <t>05.03.2017</t>
  </si>
  <si>
    <t>05.04.2017</t>
  </si>
  <si>
    <t>04.05.2017</t>
  </si>
  <si>
    <t>04.06.2017</t>
  </si>
  <si>
    <t>02.07.2017</t>
  </si>
  <si>
    <t>05.08.2017</t>
  </si>
  <si>
    <t>02.09.2017</t>
  </si>
  <si>
    <t>31.09.2017</t>
  </si>
  <si>
    <t>04.11.2017</t>
  </si>
  <si>
    <t>02.12.2017</t>
  </si>
  <si>
    <t>05.01.2018</t>
  </si>
  <si>
    <t>bulk deposition</t>
  </si>
  <si>
    <t>326</t>
  </si>
  <si>
    <t>06.02.2017</t>
  </si>
  <si>
    <t>01.03.2017</t>
  </si>
  <si>
    <t>03.05.2017</t>
  </si>
  <si>
    <t>05.06.2017</t>
  </si>
  <si>
    <t>05.07.2017</t>
  </si>
  <si>
    <t>02.08.2017</t>
  </si>
  <si>
    <t>04.09.2017</t>
  </si>
  <si>
    <t>04.10.2017</t>
  </si>
  <si>
    <t>05.11.2017</t>
  </si>
  <si>
    <t>03.12.2017</t>
  </si>
  <si>
    <t>02.01.2018</t>
  </si>
  <si>
    <t>816</t>
  </si>
  <si>
    <t>07.02.2017</t>
  </si>
  <si>
    <t>04.03.2017</t>
  </si>
  <si>
    <t>02.04.2017</t>
  </si>
  <si>
    <t>02.05.2017</t>
  </si>
  <si>
    <t>03.06.2017</t>
  </si>
  <si>
    <t>07.07.2017</t>
  </si>
  <si>
    <t>07.08.2017</t>
  </si>
  <si>
    <t>06.10.2017</t>
  </si>
  <si>
    <t>31.12.2017</t>
  </si>
  <si>
    <t>Sampling layer number</t>
  </si>
  <si>
    <t>Sampling depth</t>
  </si>
  <si>
    <t xml:space="preserve">Lysimeter </t>
  </si>
  <si>
    <t>ustic</t>
  </si>
  <si>
    <t>30.09.2017</t>
  </si>
  <si>
    <t>udic</t>
  </si>
  <si>
    <t>for pH cond bulk depostion others wet  deposition</t>
  </si>
  <si>
    <t>Krajowa Sieć Monitoringu Powietrza (NET_PL_AQ)</t>
  </si>
  <si>
    <t xml:space="preserve">Measurements of concentration of ozone in ambient air done in compliance with Directive 2008/50/EC of the European Parliament and of the Council of 21 May 2008 on ambient air quality and cleaner air for Europe amended by Commission Directive (EU) 2015/1480 of 28 August 2015 amending several annexes to Directives 2004/107/EC and 2008/50/EC of the European Parliament and of the Council laying down the rules concerning reference methods, data validation and location of sampling points for the assessment of ambient air quality. Measurements done using the reference method for the measurement of ozone that is described in EN 14625:2012 “Ambient air — Standard method for the measurement of the concentration of ozone by ultraviolet photometry”.
</t>
  </si>
  <si>
    <r>
      <t>Measurements of NO</t>
    </r>
    <r>
      <rPr>
        <vertAlign val="subscript"/>
        <sz val="9"/>
        <rFont val="Calibri"/>
        <family val="2"/>
        <scheme val="minor"/>
      </rPr>
      <t xml:space="preserve">2 </t>
    </r>
    <r>
      <rPr>
        <sz val="9"/>
        <rFont val="Calibri"/>
        <family val="2"/>
        <scheme val="minor"/>
      </rPr>
      <t>and SO</t>
    </r>
    <r>
      <rPr>
        <vertAlign val="subscript"/>
        <sz val="9"/>
        <rFont val="Calibri"/>
        <family val="2"/>
        <scheme val="minor"/>
      </rPr>
      <t>2</t>
    </r>
    <r>
      <rPr>
        <sz val="9"/>
        <rFont val="Calibri"/>
        <family val="2"/>
        <scheme val="minor"/>
      </rPr>
      <t xml:space="preserve"> in ambient air: automatic - according to the reference method for the measurement of sulphur dioxide is that described in EN 14212:2012 “Ambient air — Standard method for the measurement of the concentration of sulphur dioxide by ultraviolet fluorescence” and the reference method for the measurement of nitrogen dioxide and oxides of nitrogen is that described in EN 14211:2012 “Ambient air — Standard method for the measurement of the concentration of nitrogen dioxide and nitrogen monoxide by chemiluminescence”.   </t>
    </r>
  </si>
  <si>
    <r>
      <t>Measurements of NO</t>
    </r>
    <r>
      <rPr>
        <vertAlign val="subscript"/>
        <sz val="9"/>
        <rFont val="Calibri"/>
        <family val="2"/>
        <scheme val="minor"/>
      </rPr>
      <t>X</t>
    </r>
    <r>
      <rPr>
        <sz val="9"/>
        <rFont val="Calibri"/>
        <family val="2"/>
        <scheme val="minor"/>
      </rPr>
      <t xml:space="preserve"> in ambient air: automatic (active monitoring - hourly sampling)- according to the reference method  for the measurement of nitrogen dioxide and oxides of nitrogen is that described in EN 14211:2012 “Ambient air — Standard method for the measurement of the concentration of nitrogen dioxide and nitrogen monoxide by chemiluminescence”.   </t>
    </r>
  </si>
  <si>
    <t>2018 (and 2017)</t>
  </si>
  <si>
    <t>IOJ - 0,819</t>
  </si>
  <si>
    <t>LMI_PL - 0,76</t>
  </si>
  <si>
    <t>IO - 0,46</t>
  </si>
  <si>
    <t>MMI_PL - 0,991</t>
  </si>
  <si>
    <t>EFI+_PL - 0271</t>
  </si>
  <si>
    <r>
      <t>Active monitoring (hourly sampling).  Verified measurement data of SO</t>
    </r>
    <r>
      <rPr>
        <vertAlign val="subscript"/>
        <sz val="9"/>
        <rFont val="Calibri"/>
        <family val="2"/>
        <charset val="238"/>
        <scheme val="minor"/>
      </rPr>
      <t>2</t>
    </r>
    <r>
      <rPr>
        <sz val="9"/>
        <rFont val="Calibri"/>
        <family val="2"/>
        <scheme val="minor"/>
      </rPr>
      <t xml:space="preserve"> concentration in air [μg/m3] for 2017 from that station are available at the European Environment Agency services: the European Air Quality Portal (https://aqportal.discomap.eea.europa.eu/products/data-download/download-e1a-e2a-for-previous-year/) or the  Central Data Repository of the European Environment Agency (https://cdr.eionet.europa.eu/pl/eu/aqd/e1a/)  due to reporting obligation under Commission Implementing Decision 2011/850/EU of 12 December 2011 laying down rules for Directives 2004/107/EC and 2008/50/EC of the European Parliament and of the Council as regards the reciprocal exchange of information and  reporting on ambient air quality. </t>
    </r>
  </si>
  <si>
    <r>
      <t>Active monitoring (hourly sampling).  Verified measurement data of NO</t>
    </r>
    <r>
      <rPr>
        <vertAlign val="subscript"/>
        <sz val="9"/>
        <rFont val="Calibri"/>
        <family val="2"/>
        <charset val="238"/>
        <scheme val="minor"/>
      </rPr>
      <t>2</t>
    </r>
    <r>
      <rPr>
        <sz val="9"/>
        <rFont val="Calibri"/>
        <family val="2"/>
        <scheme val="minor"/>
      </rPr>
      <t xml:space="preserve"> concentration in air [μg/m3] for 2017 from that station are available at the European Environment Agency services: the European Air Quality Portal (https://aqportal.discomap.eea.europa.eu/products/data-download/download-e1a-e2a-for-previous-year/) or the  Central Data Repository of the European Environment Agency (https://cdr.eionet.europa.eu/pl/eu/aqd/e1a/)  due to reporting obligation under Commission Implementing Decision 2011/850/EU of 12 December 2011 laying down rules for Directives 2004/107/EC and 2008/50/EC of the European Parliament and of the Council as regards the reciprocal exchange of information and  reporting on ambient air quality. </t>
    </r>
  </si>
  <si>
    <t>AOT40 - to assess impact of ozone on vegetation; checking compliance with the Directive 2008/50/EC of the European Parliament and of the Council of 21 May 2008 on ambient air quality and cleaner air for Europe. Statistics of ozone for 2017 from that station are available  at the European Air Quality Portal of the European Environment Agency (https://aqportal.discomap.eea.europa.eu/products/data-viewers/statistical-viewer-public/).</t>
  </si>
  <si>
    <t xml:space="preserve">Active monitoring (hourly sampling).  Verified measurement data of ozone concentration in air [μg/m3] for 2017 from that station are available at the European Environment Agency services: the European Air Quality Portal (https://aqportal.discomap.eea.europa.eu/products/data-download/download-e1a-e2a-for-previous-year/) or the  Central Data Repository of the European Environment Agency (https://cdr.eionet.europa.eu/pl/eu/aqd/e1a/)  due to reporting obligation under Commission Implementing Decision 2011/850/EU of 12 December 2011 laying down rules for Directives 2004/107/EC and 2008/50/EC of the European Parliament and of the Council as regards the reciprocal exchange of information and  reporting on ambient air quality.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</si>
</sst>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
    <numFmt numFmtId="165" formatCode="0.00000000000"/>
    <numFmt numFmtId="166" formatCode="0.0"/>
    <numFmt numFmtId="167" formatCode="0.000"/>
  </numFmts>
  <fonts count="36" x14ac:knownFonts="1">
    <font>
      <sz val="11"/>
      <color theme="1"/>
      <name val="Calibri"/>
      <family val="2"/>
      <scheme val="minor"/>
    </font>
    <font>
      <sz val="11"/>
      <color theme="1"/>
      <name val="Calibri"/>
      <family val="2"/>
      <charset val="238"/>
      <scheme val="minor"/>
    </font>
    <font>
      <sz val="9"/>
      <color theme="1"/>
      <name val="Arial"/>
      <family val="2"/>
    </font>
    <font>
      <b/>
      <sz val="11"/>
      <color theme="1"/>
      <name val="Calibri"/>
      <family val="2"/>
      <scheme val="minor"/>
    </font>
    <font>
      <b/>
      <sz val="14"/>
      <color theme="1"/>
      <name val="Calibri"/>
      <family val="2"/>
      <scheme val="minor"/>
    </font>
    <font>
      <b/>
      <sz val="16"/>
      <color theme="1"/>
      <name val="Calibri"/>
      <family val="2"/>
      <scheme val="minor"/>
    </font>
    <font>
      <b/>
      <sz val="14"/>
      <name val="Calibri"/>
      <family val="2"/>
      <scheme val="minor"/>
    </font>
    <font>
      <vertAlign val="superscript"/>
      <sz val="11"/>
      <color theme="1"/>
      <name val="Calibri"/>
      <family val="2"/>
      <scheme val="minor"/>
    </font>
    <font>
      <sz val="7"/>
      <color rgb="FF000000"/>
      <name val="Calibri"/>
      <family val="2"/>
    </font>
    <font>
      <sz val="7"/>
      <color rgb="FF000000"/>
      <name val="Calibri"/>
      <family val="2"/>
      <scheme val="minor"/>
    </font>
    <font>
      <sz val="10"/>
      <color theme="1"/>
      <name val="Calibri"/>
      <family val="2"/>
      <scheme val="minor"/>
    </font>
    <font>
      <sz val="11"/>
      <color rgb="FF000000"/>
      <name val="Calibri"/>
      <family val="2"/>
      <scheme val="minor"/>
    </font>
    <font>
      <vertAlign val="subscript"/>
      <sz val="11"/>
      <color theme="1"/>
      <name val="Calibri"/>
      <family val="2"/>
      <scheme val="minor"/>
    </font>
    <font>
      <sz val="14"/>
      <color theme="1"/>
      <name val="Arial"/>
      <family val="2"/>
    </font>
    <font>
      <vertAlign val="subscript"/>
      <sz val="11"/>
      <color rgb="FF000000"/>
      <name val="Calibri"/>
      <family val="2"/>
      <scheme val="minor"/>
    </font>
    <font>
      <sz val="10"/>
      <color rgb="FF000000"/>
      <name val="Arial"/>
      <family val="2"/>
    </font>
    <font>
      <u/>
      <sz val="11"/>
      <color theme="10"/>
      <name val="Calibri"/>
      <family val="2"/>
      <scheme val="minor"/>
    </font>
    <font>
      <sz val="11"/>
      <name val="Calibri"/>
      <family val="2"/>
      <scheme val="minor"/>
    </font>
    <font>
      <vertAlign val="superscript"/>
      <sz val="11"/>
      <name val="Calibri"/>
      <family val="2"/>
      <scheme val="minor"/>
    </font>
    <font>
      <vertAlign val="subscript"/>
      <sz val="11"/>
      <name val="Calibri"/>
      <family val="2"/>
      <scheme val="minor"/>
    </font>
    <font>
      <sz val="11"/>
      <color rgb="FF00B050"/>
      <name val="Calibri"/>
      <family val="2"/>
      <scheme val="minor"/>
    </font>
    <font>
      <sz val="11"/>
      <color theme="9" tint="-0.499984740745262"/>
      <name val="Calibri"/>
      <family val="2"/>
      <scheme val="minor"/>
    </font>
    <font>
      <b/>
      <sz val="11"/>
      <color theme="9" tint="-0.499984740745262"/>
      <name val="Calibri"/>
      <family val="2"/>
      <scheme val="minor"/>
    </font>
    <font>
      <sz val="10"/>
      <color theme="1"/>
      <name val="Arial"/>
      <family val="2"/>
      <charset val="238"/>
    </font>
    <font>
      <sz val="10"/>
      <color rgb="FF000000"/>
      <name val="Arial"/>
      <family val="2"/>
      <charset val="238"/>
    </font>
    <font>
      <sz val="11"/>
      <color rgb="FFFF0000"/>
      <name val="Calibri"/>
      <family val="2"/>
      <scheme val="minor"/>
    </font>
    <font>
      <b/>
      <sz val="11"/>
      <color theme="1"/>
      <name val="Calibri"/>
      <family val="2"/>
      <charset val="238"/>
      <scheme val="minor"/>
    </font>
    <font>
      <sz val="8"/>
      <name val="Calibri"/>
      <family val="2"/>
      <scheme val="minor"/>
    </font>
    <font>
      <sz val="11"/>
      <color rgb="FF000000"/>
      <name val="Calibri"/>
      <family val="2"/>
    </font>
    <font>
      <sz val="11"/>
      <name val="Calibri"/>
      <family val="2"/>
      <charset val="238"/>
      <scheme val="minor"/>
    </font>
    <font>
      <sz val="10"/>
      <name val="Arial"/>
      <family val="2"/>
      <charset val="238"/>
    </font>
    <font>
      <sz val="10"/>
      <color indexed="8"/>
      <name val="Arial"/>
      <family val="2"/>
      <charset val="238"/>
    </font>
    <font>
      <sz val="10"/>
      <name val="Arial"/>
      <family val="2"/>
    </font>
    <font>
      <sz val="9"/>
      <name val="Calibri"/>
      <family val="2"/>
      <scheme val="minor"/>
    </font>
    <font>
      <vertAlign val="subscript"/>
      <sz val="9"/>
      <name val="Calibri"/>
      <family val="2"/>
      <scheme val="minor"/>
    </font>
    <font>
      <vertAlign val="subscript"/>
      <sz val="9"/>
      <name val="Calibri"/>
      <family val="2"/>
      <charset val="238"/>
      <scheme val="minor"/>
    </font>
  </fonts>
  <fills count="3">
    <fill>
      <patternFill patternType="none"/>
    </fill>
    <fill>
      <patternFill patternType="gray125"/>
    </fill>
    <fill>
      <patternFill patternType="solid">
        <fgColor theme="2" tint="-9.9978637043366805E-2"/>
        <bgColor indexed="64"/>
      </patternFill>
    </fill>
  </fills>
  <borders count="53">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diagonal/>
    </border>
  </borders>
  <cellStyleXfs count="4">
    <xf numFmtId="0" fontId="0" fillId="0" borderId="0"/>
    <xf numFmtId="0" fontId="16" fillId="0" borderId="0" applyNumberFormat="0" applyFill="0" applyBorder="0" applyAlignment="0" applyProtection="0"/>
    <xf numFmtId="0" fontId="30" fillId="0" borderId="0"/>
    <xf numFmtId="0" fontId="30" fillId="0" borderId="0"/>
  </cellStyleXfs>
  <cellXfs count="371">
    <xf numFmtId="0" fontId="0" fillId="0" borderId="0" xfId="0"/>
    <xf numFmtId="0" fontId="0" fillId="0" borderId="0" xfId="0" applyAlignment="1">
      <alignment horizontal="center" vertical="center" wrapText="1"/>
    </xf>
    <xf numFmtId="0" fontId="0" fillId="0" borderId="0" xfId="0" applyBorder="1"/>
    <xf numFmtId="0" fontId="0" fillId="0" borderId="5"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3" fillId="0" borderId="0" xfId="0" applyFont="1"/>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0" xfId="0" applyFont="1" applyAlignment="1">
      <alignment vertical="center"/>
    </xf>
    <xf numFmtId="0" fontId="0" fillId="0" borderId="0" xfId="0" applyAlignment="1">
      <alignment vertical="center"/>
    </xf>
    <xf numFmtId="0" fontId="0" fillId="0" borderId="13" xfId="0" applyFill="1" applyBorder="1" applyAlignment="1">
      <alignment horizontal="center" vertical="center" wrapText="1"/>
    </xf>
    <xf numFmtId="0" fontId="2" fillId="0" borderId="0" xfId="0" applyFont="1" applyBorder="1" applyAlignment="1">
      <alignment horizontal="center" vertical="center" wrapText="1"/>
    </xf>
    <xf numFmtId="0" fontId="0" fillId="0" borderId="16" xfId="0" applyFill="1" applyBorder="1" applyAlignment="1">
      <alignment horizontal="center" vertical="center" wrapText="1"/>
    </xf>
    <xf numFmtId="0" fontId="0" fillId="0" borderId="17" xfId="0" applyBorder="1" applyAlignment="1">
      <alignment horizontal="center" vertical="center" wrapText="1"/>
    </xf>
    <xf numFmtId="0" fontId="5" fillId="0" borderId="0" xfId="0" applyFont="1" applyAlignment="1">
      <alignment vertical="center"/>
    </xf>
    <xf numFmtId="0" fontId="0" fillId="0" borderId="19" xfId="0" applyBorder="1"/>
    <xf numFmtId="0" fontId="0" fillId="0" borderId="20" xfId="0" applyBorder="1"/>
    <xf numFmtId="0" fontId="4" fillId="0" borderId="19" xfId="0" applyFont="1" applyBorder="1"/>
    <xf numFmtId="0" fontId="4" fillId="0" borderId="20" xfId="0" applyFont="1" applyBorder="1"/>
    <xf numFmtId="0" fontId="0" fillId="0" borderId="13" xfId="0" applyFont="1" applyBorder="1" applyAlignment="1">
      <alignment horizontal="center" vertical="center" wrapText="1"/>
    </xf>
    <xf numFmtId="0" fontId="11" fillId="0" borderId="13" xfId="0" applyFont="1" applyBorder="1" applyAlignment="1">
      <alignment vertical="center" wrapText="1"/>
    </xf>
    <xf numFmtId="0" fontId="0" fillId="0" borderId="15" xfId="0" applyFont="1" applyBorder="1" applyAlignment="1">
      <alignment horizontal="center" vertical="center" wrapText="1"/>
    </xf>
    <xf numFmtId="0" fontId="8" fillId="0" borderId="0" xfId="0" applyFont="1" applyBorder="1" applyAlignment="1">
      <alignment vertical="center" wrapText="1"/>
    </xf>
    <xf numFmtId="0" fontId="9" fillId="0" borderId="0" xfId="0" applyFont="1" applyBorder="1" applyAlignment="1">
      <alignment vertical="center" wrapText="1"/>
    </xf>
    <xf numFmtId="0" fontId="8" fillId="0" borderId="11" xfId="0" applyFont="1" applyBorder="1" applyAlignment="1">
      <alignment vertical="center" wrapText="1"/>
    </xf>
    <xf numFmtId="0" fontId="9" fillId="0" borderId="11" xfId="0" applyFont="1" applyBorder="1" applyAlignment="1">
      <alignment vertical="center" wrapText="1"/>
    </xf>
    <xf numFmtId="0" fontId="0" fillId="0" borderId="13" xfId="0" applyFont="1" applyBorder="1" applyAlignment="1">
      <alignment vertical="center" wrapText="1"/>
    </xf>
    <xf numFmtId="0" fontId="11" fillId="0" borderId="16" xfId="0" applyFont="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11" fillId="0" borderId="22" xfId="0" applyFont="1" applyBorder="1" applyAlignment="1">
      <alignment vertical="center" wrapText="1"/>
    </xf>
    <xf numFmtId="0" fontId="0" fillId="0" borderId="25" xfId="0" applyBorder="1" applyAlignment="1">
      <alignment horizontal="center" vertical="center" wrapText="1"/>
    </xf>
    <xf numFmtId="0" fontId="3" fillId="0" borderId="0" xfId="0" applyFont="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0" fillId="0" borderId="3" xfId="0" applyBorder="1" applyAlignment="1">
      <alignment horizontal="center" vertical="center" wrapText="1"/>
    </xf>
    <xf numFmtId="0" fontId="0" fillId="0" borderId="19" xfId="0" applyBorder="1" applyAlignment="1">
      <alignment vertical="center"/>
    </xf>
    <xf numFmtId="0" fontId="4" fillId="0" borderId="18"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0" fillId="0" borderId="26" xfId="0" applyBorder="1" applyAlignment="1">
      <alignment horizontal="center" vertical="center" wrapText="1"/>
    </xf>
    <xf numFmtId="0" fontId="3" fillId="0" borderId="4" xfId="0" applyFont="1" applyBorder="1" applyAlignment="1">
      <alignment vertical="center"/>
    </xf>
    <xf numFmtId="0" fontId="3" fillId="0" borderId="27" xfId="0" applyFont="1" applyBorder="1" applyAlignment="1">
      <alignment horizontal="center" vertical="center" wrapText="1"/>
    </xf>
    <xf numFmtId="0" fontId="4" fillId="0" borderId="19" xfId="0" applyFont="1" applyBorder="1" applyAlignment="1">
      <alignment vertical="center"/>
    </xf>
    <xf numFmtId="0" fontId="13" fillId="0" borderId="0" xfId="0" applyFont="1" applyAlignment="1">
      <alignment vertical="center"/>
    </xf>
    <xf numFmtId="0" fontId="0" fillId="0" borderId="29" xfId="0" applyFont="1" applyBorder="1" applyAlignment="1">
      <alignment horizontal="center" vertical="center" wrapText="1"/>
    </xf>
    <xf numFmtId="0" fontId="0" fillId="0" borderId="30" xfId="0" applyFont="1" applyBorder="1" applyAlignment="1">
      <alignment horizontal="center" vertical="center" wrapText="1"/>
    </xf>
    <xf numFmtId="0" fontId="6" fillId="0" borderId="18" xfId="0" applyFont="1" applyBorder="1" applyAlignment="1" applyProtection="1">
      <alignment vertical="center"/>
    </xf>
    <xf numFmtId="0" fontId="0" fillId="0" borderId="20" xfId="0" applyBorder="1" applyAlignment="1">
      <alignment vertical="center"/>
    </xf>
    <xf numFmtId="0" fontId="0" fillId="0" borderId="33" xfId="0" applyBorder="1" applyAlignment="1">
      <alignment horizontal="center" vertical="center" wrapText="1"/>
    </xf>
    <xf numFmtId="0" fontId="11" fillId="0" borderId="23" xfId="0" applyFont="1" applyBorder="1" applyAlignment="1">
      <alignment horizontal="center" vertical="center" wrapText="1"/>
    </xf>
    <xf numFmtId="0" fontId="0" fillId="0" borderId="29" xfId="0" applyBorder="1" applyAlignment="1">
      <alignment horizontal="center" vertical="center" wrapText="1"/>
    </xf>
    <xf numFmtId="0" fontId="15" fillId="0" borderId="13" xfId="0" applyFont="1" applyBorder="1" applyAlignment="1">
      <alignment horizontal="center" vertical="center"/>
    </xf>
    <xf numFmtId="0" fontId="0" fillId="0" borderId="34" xfId="0" applyBorder="1" applyAlignment="1">
      <alignment horizontal="center" vertical="center" wrapText="1"/>
    </xf>
    <xf numFmtId="0" fontId="0" fillId="0" borderId="32" xfId="0" applyBorder="1" applyAlignment="1">
      <alignment horizontal="center" vertical="center" wrapText="1"/>
    </xf>
    <xf numFmtId="0" fontId="0" fillId="0" borderId="0" xfId="0" applyFill="1" applyBorder="1"/>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0"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3" fillId="0" borderId="18" xfId="0" applyFont="1" applyBorder="1" applyAlignment="1">
      <alignment horizontal="left" vertical="center"/>
    </xf>
    <xf numFmtId="0" fontId="3" fillId="0" borderId="20" xfId="0" applyFont="1" applyBorder="1" applyAlignment="1">
      <alignment horizontal="center" vertical="center" wrapText="1"/>
    </xf>
    <xf numFmtId="0" fontId="3" fillId="0" borderId="6" xfId="0" applyFont="1" applyBorder="1" applyAlignment="1">
      <alignment vertical="center"/>
    </xf>
    <xf numFmtId="0" fontId="3" fillId="0" borderId="7" xfId="0" applyFont="1" applyBorder="1" applyAlignment="1">
      <alignment vertical="center"/>
    </xf>
    <xf numFmtId="0" fontId="11" fillId="0" borderId="24" xfId="0" applyFont="1" applyBorder="1" applyAlignment="1">
      <alignment vertical="center" wrapText="1"/>
    </xf>
    <xf numFmtId="0" fontId="11" fillId="0" borderId="17" xfId="0" applyFont="1" applyBorder="1" applyAlignment="1">
      <alignment vertical="center" wrapText="1"/>
    </xf>
    <xf numFmtId="0" fontId="0" fillId="0" borderId="36" xfId="0" applyBorder="1" applyAlignment="1">
      <alignment horizontal="center" vertical="center" wrapText="1"/>
    </xf>
    <xf numFmtId="0" fontId="11" fillId="0" borderId="21" xfId="0" applyFont="1" applyBorder="1" applyAlignment="1">
      <alignment vertical="center" wrapText="1"/>
    </xf>
    <xf numFmtId="0" fontId="0" fillId="0" borderId="15" xfId="0" applyFont="1" applyBorder="1" applyAlignment="1">
      <alignment vertical="center" wrapText="1"/>
    </xf>
    <xf numFmtId="0" fontId="0" fillId="0" borderId="37" xfId="0" applyBorder="1" applyAlignment="1">
      <alignment horizontal="center" vertical="center" wrapText="1"/>
    </xf>
    <xf numFmtId="0" fontId="3" fillId="0" borderId="5" xfId="0" applyFont="1" applyBorder="1" applyAlignment="1">
      <alignment vertical="center"/>
    </xf>
    <xf numFmtId="0" fontId="0" fillId="0" borderId="30" xfId="0" applyFont="1" applyBorder="1" applyAlignment="1">
      <alignment horizontal="center" vertical="center"/>
    </xf>
    <xf numFmtId="0" fontId="0" fillId="0" borderId="36" xfId="0" applyFont="1" applyBorder="1" applyAlignment="1">
      <alignment horizontal="center" vertical="center"/>
    </xf>
    <xf numFmtId="0" fontId="11" fillId="0" borderId="34" xfId="0" applyFont="1" applyBorder="1" applyAlignment="1">
      <alignment horizontal="center" vertical="center" wrapText="1"/>
    </xf>
    <xf numFmtId="0" fontId="11" fillId="0" borderId="30"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39" xfId="0" applyBorder="1" applyAlignment="1">
      <alignment horizontal="center" vertical="center" wrapText="1"/>
    </xf>
    <xf numFmtId="0" fontId="15" fillId="0" borderId="16" xfId="0" applyFont="1" applyBorder="1" applyAlignment="1">
      <alignment horizontal="center" vertical="center"/>
    </xf>
    <xf numFmtId="0" fontId="3" fillId="0" borderId="19" xfId="0" applyFont="1" applyBorder="1" applyAlignment="1">
      <alignment horizontal="left" vertical="center"/>
    </xf>
    <xf numFmtId="0" fontId="0" fillId="0" borderId="11" xfId="0" applyBorder="1" applyAlignment="1">
      <alignment horizontal="center" vertical="center"/>
    </xf>
    <xf numFmtId="0" fontId="4" fillId="0" borderId="5" xfId="0" applyFont="1" applyBorder="1"/>
    <xf numFmtId="0" fontId="4" fillId="0" borderId="18" xfId="0" applyFont="1" applyBorder="1"/>
    <xf numFmtId="0" fontId="0" fillId="0" borderId="28"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31" xfId="0" applyBorder="1" applyAlignment="1">
      <alignment horizontal="left" vertical="center" wrapText="1"/>
    </xf>
    <xf numFmtId="0" fontId="4" fillId="0" borderId="6" xfId="0" applyFont="1" applyBorder="1" applyAlignment="1">
      <alignment vertical="center"/>
    </xf>
    <xf numFmtId="0" fontId="4" fillId="0" borderId="20" xfId="0" applyFont="1"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42" xfId="0" applyBorder="1" applyAlignment="1">
      <alignment horizontal="center" vertical="center" wrapText="1"/>
    </xf>
    <xf numFmtId="0" fontId="3" fillId="0" borderId="41" xfId="0" applyFont="1" applyBorder="1" applyAlignment="1">
      <alignment vertical="center"/>
    </xf>
    <xf numFmtId="0" fontId="0" fillId="0" borderId="40" xfId="0" applyBorder="1" applyAlignment="1">
      <alignment horizontal="center" vertical="center" wrapText="1"/>
    </xf>
    <xf numFmtId="0" fontId="0" fillId="0" borderId="17" xfId="0" applyFont="1" applyBorder="1" applyAlignment="1">
      <alignment horizontal="center" vertical="center" wrapText="1"/>
    </xf>
    <xf numFmtId="0" fontId="10"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3" xfId="0" applyFont="1" applyBorder="1" applyAlignment="1">
      <alignment horizontal="center" vertical="center" wrapText="1"/>
    </xf>
    <xf numFmtId="0" fontId="0" fillId="0" borderId="43" xfId="0" applyBorder="1" applyAlignment="1">
      <alignment horizontal="center" vertical="center" wrapText="1"/>
    </xf>
    <xf numFmtId="0" fontId="17" fillId="0" borderId="28"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17" xfId="0" applyFont="1" applyBorder="1" applyAlignment="1">
      <alignment horizontal="center" vertical="center" wrapText="1"/>
    </xf>
    <xf numFmtId="0" fontId="0" fillId="0" borderId="9" xfId="0" applyBorder="1" applyAlignment="1">
      <alignment vertical="center" wrapText="1"/>
    </xf>
    <xf numFmtId="0" fontId="6" fillId="0" borderId="4" xfId="0" applyFont="1" applyBorder="1" applyAlignment="1" applyProtection="1">
      <alignment vertical="center"/>
    </xf>
    <xf numFmtId="0" fontId="0" fillId="0" borderId="17" xfId="0" applyFill="1"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15" fillId="0" borderId="15" xfId="0" applyFont="1" applyBorder="1" applyAlignment="1">
      <alignment horizontal="center" vertical="center"/>
    </xf>
    <xf numFmtId="0" fontId="17" fillId="0" borderId="47" xfId="0" applyFont="1" applyBorder="1" applyAlignment="1">
      <alignment horizontal="center" vertical="center" wrapText="1"/>
    </xf>
    <xf numFmtId="0" fontId="17" fillId="0" borderId="42" xfId="0" applyFont="1" applyBorder="1" applyAlignment="1">
      <alignment horizontal="center" vertical="center" wrapText="1"/>
    </xf>
    <xf numFmtId="0" fontId="0" fillId="0" borderId="7" xfId="0" applyBorder="1" applyAlignment="1">
      <alignment horizontal="center" vertical="center" wrapText="1"/>
    </xf>
    <xf numFmtId="0" fontId="4" fillId="0" borderId="6" xfId="0" applyFont="1" applyBorder="1"/>
    <xf numFmtId="0" fontId="0" fillId="0" borderId="49" xfId="0" applyBorder="1" applyAlignment="1">
      <alignment horizontal="center" vertical="center" wrapText="1"/>
    </xf>
    <xf numFmtId="0" fontId="0" fillId="0" borderId="48" xfId="0" applyBorder="1" applyAlignment="1">
      <alignment horizontal="center" vertical="center" wrapText="1"/>
    </xf>
    <xf numFmtId="0" fontId="0" fillId="0" borderId="45" xfId="0" applyFont="1" applyBorder="1" applyAlignment="1">
      <alignment horizontal="center" vertical="center" wrapText="1"/>
    </xf>
    <xf numFmtId="0" fontId="0" fillId="0" borderId="42"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0" fontId="0" fillId="0" borderId="2" xfId="0" applyBorder="1"/>
    <xf numFmtId="0" fontId="0" fillId="0" borderId="38" xfId="0" applyBorder="1" applyAlignment="1">
      <alignment horizontal="left" vertical="center" wrapText="1"/>
    </xf>
    <xf numFmtId="0" fontId="0" fillId="2" borderId="30"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3" xfId="0" applyFill="1" applyBorder="1" applyAlignment="1">
      <alignment horizontal="center" vertical="center" wrapText="1"/>
    </xf>
    <xf numFmtId="0" fontId="0" fillId="2" borderId="33" xfId="0" applyFill="1" applyBorder="1" applyAlignment="1">
      <alignment horizontal="center" vertical="center" wrapText="1"/>
    </xf>
    <xf numFmtId="0" fontId="0" fillId="2" borderId="45"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6" xfId="0" applyFill="1" applyBorder="1" applyAlignment="1">
      <alignment horizontal="center" vertical="center" wrapText="1"/>
    </xf>
    <xf numFmtId="0" fontId="17" fillId="0" borderId="0" xfId="0" applyFont="1" applyAlignment="1" applyProtection="1">
      <alignment horizontal="left" vertical="center"/>
    </xf>
    <xf numFmtId="0" fontId="17" fillId="0" borderId="0" xfId="0" applyFont="1" applyFill="1" applyAlignment="1" applyProtection="1">
      <alignment horizontal="left" vertical="center"/>
    </xf>
    <xf numFmtId="0" fontId="17" fillId="0" borderId="0" xfId="0" applyFont="1" applyFill="1" applyAlignment="1" applyProtection="1">
      <alignment horizontal="left" vertical="center" wrapText="1"/>
    </xf>
    <xf numFmtId="0" fontId="17" fillId="0" borderId="0" xfId="0" applyFont="1" applyFill="1" applyAlignment="1" applyProtection="1">
      <alignment horizontal="left" vertical="center"/>
      <protection locked="0"/>
    </xf>
    <xf numFmtId="0" fontId="0" fillId="0" borderId="0" xfId="0" applyFont="1" applyAlignment="1">
      <alignment horizontal="left" vertical="center"/>
    </xf>
    <xf numFmtId="0" fontId="17" fillId="0" borderId="0" xfId="0" applyFont="1" applyAlignment="1" applyProtection="1">
      <alignment horizontal="left" vertical="center" wrapText="1"/>
    </xf>
    <xf numFmtId="0" fontId="17" fillId="0" borderId="50" xfId="0" applyFont="1" applyFill="1" applyBorder="1" applyAlignment="1" applyProtection="1">
      <alignment horizontal="left" vertical="center" wrapText="1"/>
    </xf>
    <xf numFmtId="0" fontId="0" fillId="0" borderId="1" xfId="0" applyFont="1" applyBorder="1" applyAlignment="1">
      <alignment horizontal="left" vertical="center"/>
    </xf>
    <xf numFmtId="0" fontId="0" fillId="0" borderId="1" xfId="0" applyFont="1" applyBorder="1" applyAlignment="1">
      <alignment horizontal="left" vertical="center" wrapText="1"/>
    </xf>
    <xf numFmtId="0" fontId="17" fillId="0" borderId="1" xfId="0" applyFont="1" applyBorder="1" applyAlignment="1" applyProtection="1">
      <alignment horizontal="left" vertical="center"/>
    </xf>
    <xf numFmtId="0" fontId="17" fillId="0" borderId="2" xfId="0" applyFont="1" applyFill="1" applyBorder="1" applyAlignment="1" applyProtection="1">
      <alignment horizontal="left" vertical="center"/>
    </xf>
    <xf numFmtId="0" fontId="0" fillId="0" borderId="2" xfId="0" applyFont="1" applyBorder="1" applyAlignment="1">
      <alignment horizontal="left" vertical="center"/>
    </xf>
    <xf numFmtId="0" fontId="0" fillId="0" borderId="50" xfId="0" applyFont="1" applyBorder="1" applyAlignment="1">
      <alignment horizontal="left" vertical="center"/>
    </xf>
    <xf numFmtId="0" fontId="0" fillId="0" borderId="0" xfId="0" applyAlignment="1">
      <alignment vertical="center" wrapText="1"/>
    </xf>
    <xf numFmtId="0" fontId="21" fillId="0" borderId="0" xfId="0" applyFont="1" applyAlignment="1">
      <alignment vertical="center" wrapText="1"/>
    </xf>
    <xf numFmtId="0" fontId="21" fillId="0" borderId="8" xfId="0" applyFont="1" applyBorder="1" applyAlignment="1">
      <alignment vertical="center" wrapText="1"/>
    </xf>
    <xf numFmtId="0" fontId="21" fillId="0" borderId="0" xfId="0" applyFont="1" applyBorder="1" applyAlignment="1">
      <alignment vertical="center" wrapText="1"/>
    </xf>
    <xf numFmtId="0" fontId="21" fillId="2" borderId="0" xfId="0" applyFont="1" applyFill="1" applyBorder="1" applyAlignment="1">
      <alignment vertical="center" wrapText="1"/>
    </xf>
    <xf numFmtId="0" fontId="21" fillId="0" borderId="9" xfId="0" applyFont="1" applyBorder="1" applyAlignment="1">
      <alignment vertical="center" wrapText="1"/>
    </xf>
    <xf numFmtId="0" fontId="21" fillId="2" borderId="9" xfId="0" applyFont="1" applyFill="1" applyBorder="1" applyAlignment="1">
      <alignment vertical="center" wrapText="1"/>
    </xf>
    <xf numFmtId="0" fontId="21" fillId="0" borderId="1" xfId="0" applyFont="1" applyBorder="1" applyAlignment="1">
      <alignment vertical="center" wrapText="1"/>
    </xf>
    <xf numFmtId="0" fontId="22" fillId="2" borderId="0"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2" borderId="9" xfId="0" applyFont="1" applyFill="1" applyBorder="1" applyAlignment="1">
      <alignment horizontal="center" vertical="center" wrapText="1"/>
    </xf>
    <xf numFmtId="164" fontId="21" fillId="0" borderId="0" xfId="0" applyNumberFormat="1" applyFont="1" applyBorder="1" applyAlignment="1">
      <alignment vertical="center" wrapText="1"/>
    </xf>
    <xf numFmtId="164" fontId="21" fillId="0" borderId="0" xfId="0" applyNumberFormat="1" applyFont="1" applyAlignment="1">
      <alignment vertical="center" wrapText="1"/>
    </xf>
    <xf numFmtId="164" fontId="21" fillId="0" borderId="9" xfId="0" applyNumberFormat="1" applyFont="1" applyBorder="1" applyAlignment="1">
      <alignment vertical="center" wrapText="1"/>
    </xf>
    <xf numFmtId="0" fontId="21" fillId="0" borderId="0" xfId="0" applyFont="1" applyAlignment="1">
      <alignment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0" xfId="0" applyFont="1"/>
    <xf numFmtId="0" fontId="21" fillId="0" borderId="8" xfId="0" applyFont="1" applyBorder="1"/>
    <xf numFmtId="0" fontId="21" fillId="0" borderId="0" xfId="0" applyFont="1" applyBorder="1"/>
    <xf numFmtId="0" fontId="21" fillId="0" borderId="0" xfId="0" applyFont="1" applyFill="1" applyBorder="1"/>
    <xf numFmtId="0" fontId="21" fillId="0" borderId="9" xfId="0" applyFont="1" applyBorder="1"/>
    <xf numFmtId="0" fontId="21" fillId="0" borderId="0" xfId="1" applyFont="1" applyBorder="1"/>
    <xf numFmtId="0" fontId="0" fillId="2" borderId="0" xfId="0" applyFill="1" applyBorder="1" applyAlignment="1">
      <alignment vertical="center" wrapText="1"/>
    </xf>
    <xf numFmtId="0" fontId="0" fillId="0" borderId="8" xfId="0" applyBorder="1" applyAlignment="1">
      <alignment vertical="center" wrapText="1"/>
    </xf>
    <xf numFmtId="0" fontId="0" fillId="0" borderId="0" xfId="0" applyBorder="1" applyAlignment="1">
      <alignment vertical="center" wrapText="1"/>
    </xf>
    <xf numFmtId="0" fontId="0" fillId="2" borderId="9" xfId="0" applyFill="1" applyBorder="1" applyAlignment="1">
      <alignment vertical="center" wrapText="1"/>
    </xf>
    <xf numFmtId="0" fontId="20" fillId="0" borderId="8" xfId="0" applyFont="1" applyBorder="1" applyAlignment="1">
      <alignment vertical="top" wrapText="1"/>
    </xf>
    <xf numFmtId="0" fontId="0" fillId="2" borderId="0" xfId="0" applyFill="1" applyBorder="1" applyAlignment="1">
      <alignment vertical="top" wrapText="1"/>
    </xf>
    <xf numFmtId="0" fontId="0" fillId="0" borderId="0" xfId="0" applyBorder="1"/>
    <xf numFmtId="0" fontId="0" fillId="0" borderId="8" xfId="0" applyBorder="1"/>
    <xf numFmtId="0" fontId="0" fillId="0" borderId="9" xfId="0" applyBorder="1"/>
    <xf numFmtId="0" fontId="0" fillId="0" borderId="35" xfId="0" applyBorder="1"/>
    <xf numFmtId="0" fontId="0" fillId="0" borderId="44" xfId="0" applyBorder="1"/>
    <xf numFmtId="0" fontId="3" fillId="2" borderId="0" xfId="0" applyFont="1" applyFill="1" applyBorder="1" applyAlignment="1">
      <alignment horizontal="center" vertical="center" wrapText="1"/>
    </xf>
    <xf numFmtId="0" fontId="0" fillId="2" borderId="0" xfId="0" applyFill="1" applyBorder="1" applyAlignment="1">
      <alignment vertical="center" wrapText="1"/>
    </xf>
    <xf numFmtId="0" fontId="0" fillId="0" borderId="8" xfId="0" applyBorder="1" applyAlignment="1">
      <alignment vertical="center" wrapText="1"/>
    </xf>
    <xf numFmtId="0" fontId="0" fillId="0" borderId="0" xfId="0" applyBorder="1" applyAlignment="1">
      <alignment vertical="center" wrapText="1"/>
    </xf>
    <xf numFmtId="0" fontId="0" fillId="2" borderId="9" xfId="0" applyFill="1" applyBorder="1" applyAlignment="1">
      <alignment vertical="center" wrapText="1"/>
    </xf>
    <xf numFmtId="0" fontId="0" fillId="2" borderId="0" xfId="0" applyFill="1" applyBorder="1" applyAlignment="1">
      <alignment horizontal="center" vertical="center" wrapText="1"/>
    </xf>
    <xf numFmtId="0" fontId="0" fillId="2" borderId="9" xfId="0" applyFill="1" applyBorder="1" applyAlignment="1">
      <alignment horizontal="center" vertical="center" wrapText="1"/>
    </xf>
    <xf numFmtId="0" fontId="0" fillId="2" borderId="0" xfId="0" applyFill="1" applyBorder="1" applyAlignment="1">
      <alignment vertical="top" wrapText="1"/>
    </xf>
    <xf numFmtId="0" fontId="0" fillId="0" borderId="0" xfId="0"/>
    <xf numFmtId="0" fontId="0" fillId="0" borderId="0" xfId="0" applyBorder="1"/>
    <xf numFmtId="0" fontId="0" fillId="0" borderId="8" xfId="0" applyBorder="1"/>
    <xf numFmtId="0" fontId="0" fillId="0" borderId="9" xfId="0" applyBorder="1"/>
    <xf numFmtId="0" fontId="0" fillId="0" borderId="0" xfId="0" applyFill="1" applyBorder="1"/>
    <xf numFmtId="0" fontId="20" fillId="0" borderId="0" xfId="0" applyFont="1" applyBorder="1" applyAlignment="1">
      <alignment vertical="top" wrapText="1"/>
    </xf>
    <xf numFmtId="0" fontId="0" fillId="0" borderId="0" xfId="0" applyAlignment="1">
      <alignment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2" borderId="0" xfId="0" applyFill="1" applyBorder="1" applyAlignment="1">
      <alignment horizontal="center" vertical="center" wrapText="1"/>
    </xf>
    <xf numFmtId="0" fontId="0" fillId="2" borderId="9" xfId="0" applyFill="1" applyBorder="1" applyAlignment="1">
      <alignment horizontal="center" vertical="center" wrapText="1"/>
    </xf>
    <xf numFmtId="0" fontId="0" fillId="0" borderId="0" xfId="0" applyFill="1" applyBorder="1" applyAlignment="1">
      <alignment horizontal="center" vertical="center" wrapText="1"/>
    </xf>
    <xf numFmtId="0" fontId="17" fillId="0" borderId="0" xfId="0" applyFont="1" applyAlignment="1">
      <alignment horizontal="center" vertical="center" wrapText="1"/>
    </xf>
    <xf numFmtId="0" fontId="17" fillId="0" borderId="8" xfId="0" applyFont="1" applyBorder="1" applyAlignment="1">
      <alignment horizontal="center" vertical="top" wrapText="1"/>
    </xf>
    <xf numFmtId="0" fontId="17" fillId="0" borderId="0" xfId="0" applyFont="1" applyBorder="1" applyAlignment="1">
      <alignment horizontal="center" vertical="top" wrapText="1"/>
    </xf>
    <xf numFmtId="0" fontId="17" fillId="2" borderId="0" xfId="0" applyFont="1" applyFill="1" applyBorder="1" applyAlignment="1">
      <alignment horizontal="center" vertical="top" wrapText="1"/>
    </xf>
    <xf numFmtId="0" fontId="17" fillId="2" borderId="0" xfId="0" applyFont="1" applyFill="1" applyBorder="1" applyAlignment="1">
      <alignment horizontal="center" vertical="center" wrapText="1"/>
    </xf>
    <xf numFmtId="0" fontId="17" fillId="0" borderId="0" xfId="0" applyFont="1" applyBorder="1" applyAlignment="1">
      <alignment horizontal="center" vertical="center" wrapText="1"/>
    </xf>
    <xf numFmtId="0" fontId="17" fillId="2" borderId="9" xfId="0" applyFont="1" applyFill="1" applyBorder="1" applyAlignment="1">
      <alignment horizontal="center" vertical="center" wrapText="1"/>
    </xf>
    <xf numFmtId="0" fontId="0" fillId="0" borderId="0" xfId="0"/>
    <xf numFmtId="0" fontId="0" fillId="0" borderId="0" xfId="0" applyBorder="1"/>
    <xf numFmtId="0" fontId="0" fillId="0" borderId="8" xfId="0" applyBorder="1"/>
    <xf numFmtId="0" fontId="0" fillId="0" borderId="9" xfId="0" applyBorder="1"/>
    <xf numFmtId="0" fontId="0" fillId="0" borderId="0" xfId="0" applyFill="1" applyBorder="1"/>
    <xf numFmtId="0" fontId="0" fillId="0" borderId="8" xfId="0" applyBorder="1" applyAlignment="1">
      <alignment horizontal="center" vertical="center"/>
    </xf>
    <xf numFmtId="0" fontId="0" fillId="0" borderId="9" xfId="0" applyBorder="1" applyAlignment="1">
      <alignment horizontal="center" vertical="center"/>
    </xf>
    <xf numFmtId="0" fontId="17" fillId="0" borderId="8" xfId="0" applyFont="1" applyBorder="1" applyAlignment="1">
      <alignment horizontal="center" vertical="top" wrapText="1"/>
    </xf>
    <xf numFmtId="0" fontId="17" fillId="0" borderId="0" xfId="0" applyFont="1"/>
    <xf numFmtId="0" fontId="17" fillId="0" borderId="0" xfId="0" applyFont="1" applyBorder="1" applyAlignment="1">
      <alignment vertical="top" wrapText="1"/>
    </xf>
    <xf numFmtId="0" fontId="17" fillId="0" borderId="0" xfId="0" applyFont="1" applyBorder="1"/>
    <xf numFmtId="0" fontId="17" fillId="0" borderId="9" xfId="0" applyFont="1" applyBorder="1"/>
    <xf numFmtId="0" fontId="17" fillId="0" borderId="8" xfId="0" applyFont="1" applyBorder="1"/>
    <xf numFmtId="0" fontId="0" fillId="0" borderId="9" xfId="0" applyFill="1" applyBorder="1"/>
    <xf numFmtId="0" fontId="1" fillId="0" borderId="0" xfId="0" applyFont="1"/>
    <xf numFmtId="0" fontId="0" fillId="0" borderId="0" xfId="0"/>
    <xf numFmtId="0" fontId="0" fillId="0" borderId="0" xfId="0" applyBorder="1"/>
    <xf numFmtId="0" fontId="0" fillId="0" borderId="8" xfId="0" applyBorder="1"/>
    <xf numFmtId="0" fontId="0" fillId="0" borderId="9" xfId="0" applyBorder="1"/>
    <xf numFmtId="0" fontId="0" fillId="0" borderId="0" xfId="0" applyFill="1" applyBorder="1"/>
    <xf numFmtId="0" fontId="0" fillId="0" borderId="8" xfId="0" applyBorder="1" applyAlignment="1">
      <alignment horizontal="center" vertical="center"/>
    </xf>
    <xf numFmtId="0" fontId="0" fillId="0" borderId="0" xfId="0" applyBorder="1" applyAlignment="1">
      <alignment horizontal="center" vertical="center"/>
    </xf>
    <xf numFmtId="0" fontId="0" fillId="0" borderId="0" xfId="0"/>
    <xf numFmtId="0" fontId="0" fillId="0" borderId="9" xfId="0" applyBorder="1"/>
    <xf numFmtId="0" fontId="0" fillId="0" borderId="0" xfId="0" applyFill="1" applyBorder="1"/>
    <xf numFmtId="0" fontId="0" fillId="0" borderId="0" xfId="0"/>
    <xf numFmtId="0" fontId="0" fillId="0" borderId="0" xfId="0" applyBorder="1"/>
    <xf numFmtId="0" fontId="0" fillId="0" borderId="8" xfId="0" applyBorder="1"/>
    <xf numFmtId="0" fontId="0" fillId="0" borderId="9" xfId="0" applyBorder="1"/>
    <xf numFmtId="0" fontId="0" fillId="0" borderId="0" xfId="0" applyFill="1" applyBorder="1"/>
    <xf numFmtId="0" fontId="0" fillId="0" borderId="0" xfId="0" applyBorder="1" applyAlignment="1">
      <alignment horizontal="center" vertical="center" wrapText="1"/>
    </xf>
    <xf numFmtId="0" fontId="0" fillId="0" borderId="6" xfId="0" applyBorder="1" applyAlignment="1">
      <alignment vertical="center"/>
    </xf>
    <xf numFmtId="0" fontId="0" fillId="0" borderId="9" xfId="0" applyBorder="1" applyAlignment="1">
      <alignment vertical="center" wrapText="1"/>
    </xf>
    <xf numFmtId="0" fontId="0" fillId="0" borderId="8" xfId="0" applyBorder="1" applyAlignment="1">
      <alignment horizontal="center" vertical="center" wrapText="1"/>
    </xf>
    <xf numFmtId="0" fontId="0" fillId="0" borderId="8" xfId="0" applyBorder="1" applyAlignment="1">
      <alignment vertical="center" wrapText="1"/>
    </xf>
    <xf numFmtId="0" fontId="0" fillId="0" borderId="0" xfId="0" applyBorder="1" applyAlignment="1">
      <alignment vertical="center" wrapText="1"/>
    </xf>
    <xf numFmtId="0" fontId="17" fillId="0" borderId="8" xfId="0" applyFont="1" applyBorder="1" applyAlignment="1">
      <alignment horizontal="center" vertical="top" wrapText="1"/>
    </xf>
    <xf numFmtId="0" fontId="17" fillId="0" borderId="0" xfId="0" applyFont="1" applyBorder="1"/>
    <xf numFmtId="0" fontId="17" fillId="0" borderId="9" xfId="0" applyFont="1" applyBorder="1"/>
    <xf numFmtId="0" fontId="17" fillId="0" borderId="8" xfId="0" applyFont="1" applyBorder="1"/>
    <xf numFmtId="0" fontId="23" fillId="0" borderId="0" xfId="0" applyFont="1" applyBorder="1" applyAlignment="1">
      <alignment horizontal="left" vertical="center"/>
    </xf>
    <xf numFmtId="0" fontId="0" fillId="0" borderId="51" xfId="0" applyBorder="1" applyAlignment="1">
      <alignment horizontal="center" vertical="center" wrapText="1"/>
    </xf>
    <xf numFmtId="0" fontId="0" fillId="0" borderId="0" xfId="0" applyBorder="1" applyAlignment="1">
      <alignment vertical="center"/>
    </xf>
    <xf numFmtId="0" fontId="0" fillId="0" borderId="9" xfId="0" applyBorder="1" applyAlignment="1">
      <alignment horizontal="center" vertical="center" wrapText="1"/>
    </xf>
    <xf numFmtId="164" fontId="24" fillId="0" borderId="8" xfId="0" applyNumberFormat="1" applyFont="1" applyFill="1" applyBorder="1" applyProtection="1">
      <protection locked="0"/>
    </xf>
    <xf numFmtId="164" fontId="24" fillId="0" borderId="9" xfId="0" applyNumberFormat="1" applyFont="1" applyFill="1" applyBorder="1" applyProtection="1">
      <protection locked="0"/>
    </xf>
    <xf numFmtId="0" fontId="17" fillId="0" borderId="9" xfId="0" applyFont="1" applyBorder="1" applyAlignment="1">
      <alignment horizontal="center" vertical="top" wrapText="1"/>
    </xf>
    <xf numFmtId="0" fontId="0" fillId="0" borderId="9" xfId="0" applyBorder="1" applyAlignment="1">
      <alignment horizontal="center"/>
    </xf>
    <xf numFmtId="0" fontId="16" fillId="0" borderId="1" xfId="1" applyBorder="1" applyAlignment="1">
      <alignment horizontal="left" vertical="center" wrapText="1"/>
    </xf>
    <xf numFmtId="3" fontId="0" fillId="0" borderId="1" xfId="0" applyNumberFormat="1" applyFont="1" applyBorder="1" applyAlignment="1">
      <alignment horizontal="left" vertical="center"/>
    </xf>
    <xf numFmtId="0" fontId="25" fillId="0" borderId="0" xfId="0" applyFont="1" applyBorder="1"/>
    <xf numFmtId="49" fontId="0" fillId="0" borderId="0" xfId="0" applyNumberFormat="1" applyFill="1" applyBorder="1"/>
    <xf numFmtId="49" fontId="0" fillId="0" borderId="0" xfId="0" applyNumberFormat="1"/>
    <xf numFmtId="49" fontId="3" fillId="0" borderId="0" xfId="0" applyNumberFormat="1" applyFont="1"/>
    <xf numFmtId="49" fontId="0" fillId="0" borderId="0" xfId="0" applyNumberFormat="1" applyAlignment="1">
      <alignment horizontal="center" vertical="center" wrapText="1"/>
    </xf>
    <xf numFmtId="166" fontId="0" fillId="0" borderId="0" xfId="0" applyNumberFormat="1"/>
    <xf numFmtId="2" fontId="0" fillId="0" borderId="0" xfId="0" applyNumberFormat="1"/>
    <xf numFmtId="2" fontId="0" fillId="0" borderId="0" xfId="0" applyNumberFormat="1" applyFill="1" applyBorder="1"/>
    <xf numFmtId="166" fontId="0" fillId="0" borderId="0" xfId="0" applyNumberFormat="1" applyFill="1" applyBorder="1"/>
    <xf numFmtId="1" fontId="0" fillId="0" borderId="0" xfId="0" applyNumberFormat="1" applyFill="1" applyBorder="1"/>
    <xf numFmtId="2" fontId="0" fillId="0" borderId="0" xfId="0" applyNumberFormat="1" applyBorder="1"/>
    <xf numFmtId="2" fontId="0" fillId="0" borderId="11" xfId="0" applyNumberFormat="1" applyBorder="1"/>
    <xf numFmtId="166" fontId="0" fillId="0" borderId="0" xfId="0" applyNumberFormat="1" applyBorder="1"/>
    <xf numFmtId="166" fontId="0" fillId="0" borderId="11" xfId="0" applyNumberFormat="1" applyBorder="1"/>
    <xf numFmtId="1" fontId="0" fillId="0" borderId="0" xfId="0" applyNumberFormat="1" applyBorder="1"/>
    <xf numFmtId="1" fontId="0" fillId="0" borderId="11" xfId="0" applyNumberFormat="1" applyBorder="1"/>
    <xf numFmtId="2" fontId="0" fillId="0" borderId="0" xfId="0" applyNumberFormat="1" applyFont="1" applyFill="1" applyBorder="1"/>
    <xf numFmtId="2" fontId="28" fillId="0" borderId="0" xfId="0" applyNumberFormat="1" applyFont="1" applyBorder="1" applyAlignment="1">
      <alignment vertical="center" wrapText="1"/>
    </xf>
    <xf numFmtId="2" fontId="28" fillId="0" borderId="11" xfId="0" applyNumberFormat="1" applyFont="1" applyBorder="1" applyAlignment="1">
      <alignment vertical="center" wrapText="1"/>
    </xf>
    <xf numFmtId="1" fontId="0" fillId="0" borderId="0" xfId="0" applyNumberFormat="1" applyFont="1" applyFill="1" applyBorder="1"/>
    <xf numFmtId="1" fontId="11" fillId="0" borderId="0" xfId="0" applyNumberFormat="1" applyFont="1" applyBorder="1" applyAlignment="1">
      <alignment vertical="center" wrapText="1"/>
    </xf>
    <xf numFmtId="1" fontId="11" fillId="0" borderId="11" xfId="0" applyNumberFormat="1" applyFont="1" applyBorder="1" applyAlignment="1">
      <alignment vertical="center" wrapText="1"/>
    </xf>
    <xf numFmtId="0" fontId="21" fillId="0" borderId="8" xfId="0" applyFont="1" applyFill="1" applyBorder="1"/>
    <xf numFmtId="0" fontId="17" fillId="0" borderId="39" xfId="0" applyFont="1" applyBorder="1" applyAlignment="1">
      <alignment horizontal="center" vertical="center" wrapText="1"/>
    </xf>
    <xf numFmtId="0" fontId="17" fillId="0" borderId="0" xfId="0" applyFont="1" applyFill="1" applyBorder="1"/>
    <xf numFmtId="49" fontId="0" fillId="0" borderId="0" xfId="0" applyNumberFormat="1" applyBorder="1"/>
    <xf numFmtId="0" fontId="0" fillId="0" borderId="0" xfId="0" applyFont="1" applyBorder="1"/>
    <xf numFmtId="0" fontId="0" fillId="0" borderId="0" xfId="0" applyFont="1"/>
    <xf numFmtId="0" fontId="0" fillId="0" borderId="9" xfId="0" applyFont="1" applyBorder="1"/>
    <xf numFmtId="49" fontId="0" fillId="0" borderId="9" xfId="0" applyNumberFormat="1" applyBorder="1"/>
    <xf numFmtId="0" fontId="17" fillId="0" borderId="34" xfId="0" applyFont="1" applyBorder="1" applyAlignment="1">
      <alignment horizontal="center" vertical="center" wrapText="1"/>
    </xf>
    <xf numFmtId="0" fontId="0" fillId="0" borderId="11" xfId="0" applyBorder="1" applyAlignment="1">
      <alignment vertical="center"/>
    </xf>
    <xf numFmtId="0" fontId="17" fillId="0" borderId="1" xfId="0" applyFont="1" applyBorder="1"/>
    <xf numFmtId="0" fontId="0" fillId="0" borderId="32" xfId="0" applyFont="1" applyBorder="1" applyAlignment="1">
      <alignment horizontal="center" vertical="center" wrapText="1"/>
    </xf>
    <xf numFmtId="0" fontId="0" fillId="0" borderId="0" xfId="0" applyFont="1" applyFill="1" applyBorder="1"/>
    <xf numFmtId="0" fontId="0" fillId="0" borderId="8" xfId="0" applyFont="1" applyBorder="1"/>
    <xf numFmtId="0" fontId="15" fillId="0" borderId="17" xfId="0" applyFont="1" applyBorder="1" applyAlignment="1">
      <alignment horizontal="center" vertical="center"/>
    </xf>
    <xf numFmtId="0" fontId="31" fillId="0" borderId="0" xfId="2" applyFont="1" applyFill="1" applyBorder="1" applyAlignment="1" applyProtection="1">
      <alignment horizontal="right" vertical="center"/>
    </xf>
    <xf numFmtId="0" fontId="31" fillId="0" borderId="9" xfId="2" applyFont="1" applyFill="1" applyBorder="1" applyAlignment="1" applyProtection="1">
      <alignment horizontal="right" vertical="center"/>
    </xf>
    <xf numFmtId="0" fontId="0" fillId="0" borderId="8" xfId="0" applyBorder="1" applyAlignment="1">
      <alignment horizontal="center"/>
    </xf>
    <xf numFmtId="0" fontId="0" fillId="0" borderId="52" xfId="0" applyBorder="1" applyAlignment="1">
      <alignment horizontal="center" vertical="center" wrapText="1"/>
    </xf>
    <xf numFmtId="0" fontId="29" fillId="0" borderId="9" xfId="0" applyFont="1" applyBorder="1" applyAlignment="1">
      <alignment horizontal="center" wrapTex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8" xfId="0" applyFont="1" applyBorder="1" applyAlignment="1">
      <alignment horizontal="center" vertical="center" wrapText="1"/>
    </xf>
    <xf numFmtId="0" fontId="32" fillId="0" borderId="0" xfId="0" applyFont="1" applyBorder="1" applyAlignment="1">
      <alignment horizontal="center" vertical="center"/>
    </xf>
    <xf numFmtId="0" fontId="32" fillId="0" borderId="9" xfId="0" applyFont="1" applyBorder="1" applyAlignment="1">
      <alignment horizontal="center" vertical="center"/>
    </xf>
    <xf numFmtId="0" fontId="17" fillId="0" borderId="0" xfId="0" applyFont="1" applyBorder="1" applyAlignment="1">
      <alignment horizontal="right"/>
    </xf>
    <xf numFmtId="0" fontId="17" fillId="0" borderId="0" xfId="0" applyFont="1" applyBorder="1" applyAlignment="1">
      <alignment horizontal="center"/>
    </xf>
    <xf numFmtId="0" fontId="17" fillId="0" borderId="0" xfId="0" applyFont="1" applyFill="1" applyBorder="1" applyAlignment="1">
      <alignment horizontal="center"/>
    </xf>
    <xf numFmtId="0" fontId="17" fillId="0" borderId="0" xfId="0" applyFont="1" applyFill="1" applyBorder="1" applyAlignment="1">
      <alignment horizontal="right"/>
    </xf>
    <xf numFmtId="0" fontId="17" fillId="0" borderId="0" xfId="0" applyFont="1" applyFill="1" applyBorder="1" applyAlignment="1">
      <alignment horizontal="right" vertical="center"/>
    </xf>
    <xf numFmtId="16" fontId="17" fillId="0" borderId="9" xfId="0" quotePrefix="1" applyNumberFormat="1" applyFont="1" applyBorder="1"/>
    <xf numFmtId="2" fontId="17" fillId="0" borderId="0" xfId="0" applyNumberFormat="1" applyFont="1" applyFill="1" applyBorder="1"/>
    <xf numFmtId="0" fontId="30" fillId="0" borderId="0" xfId="3" applyFont="1" applyFill="1" applyBorder="1" applyAlignment="1" applyProtection="1">
      <alignment horizontal="right" vertical="center"/>
    </xf>
    <xf numFmtId="0" fontId="30" fillId="0" borderId="0" xfId="3" applyFont="1" applyFill="1" applyBorder="1" applyAlignment="1" applyProtection="1">
      <alignment horizontal="center" vertical="center"/>
    </xf>
    <xf numFmtId="0" fontId="17" fillId="0" borderId="0" xfId="0" applyFont="1" applyAlignment="1">
      <alignment horizontal="center"/>
    </xf>
    <xf numFmtId="0" fontId="17" fillId="0" borderId="8" xfId="0" applyFont="1" applyBorder="1" applyAlignment="1">
      <alignment vertical="center"/>
    </xf>
    <xf numFmtId="0" fontId="17" fillId="0" borderId="0" xfId="0" applyFont="1" applyBorder="1" applyAlignment="1">
      <alignment vertical="center"/>
    </xf>
    <xf numFmtId="0" fontId="17" fillId="0" borderId="9" xfId="0" applyFont="1" applyBorder="1" applyAlignment="1">
      <alignment vertical="center"/>
    </xf>
    <xf numFmtId="0" fontId="17" fillId="0" borderId="0" xfId="0" quotePrefix="1" applyFont="1" applyBorder="1" applyAlignment="1">
      <alignment vertical="center"/>
    </xf>
    <xf numFmtId="0" fontId="17" fillId="0" borderId="0" xfId="0" applyFont="1" applyFill="1" applyBorder="1" applyAlignment="1">
      <alignment vertical="center"/>
    </xf>
    <xf numFmtId="0" fontId="17" fillId="0" borderId="0" xfId="0" applyFont="1" applyBorder="1" applyAlignment="1">
      <alignment vertical="center" wrapText="1"/>
    </xf>
    <xf numFmtId="0" fontId="17" fillId="0" borderId="9" xfId="0" applyFont="1" applyBorder="1" applyAlignment="1">
      <alignment vertical="center" wrapText="1"/>
    </xf>
    <xf numFmtId="165" fontId="0" fillId="0" borderId="0" xfId="0" applyNumberFormat="1" applyBorder="1"/>
    <xf numFmtId="0" fontId="0" fillId="0" borderId="25" xfId="0" applyBorder="1" applyAlignment="1">
      <alignment horizontal="left" vertical="center" wrapText="1"/>
    </xf>
    <xf numFmtId="0" fontId="23" fillId="0" borderId="16" xfId="0" applyFont="1" applyBorder="1" applyAlignment="1">
      <alignment horizontal="left" vertical="center"/>
    </xf>
    <xf numFmtId="0" fontId="0" fillId="0" borderId="9" xfId="0" applyBorder="1" applyAlignment="1">
      <alignment horizontal="left"/>
    </xf>
    <xf numFmtId="0" fontId="26" fillId="0" borderId="9" xfId="0" applyFont="1" applyBorder="1"/>
    <xf numFmtId="0" fontId="26" fillId="0" borderId="12" xfId="0" applyFont="1" applyBorder="1"/>
    <xf numFmtId="0" fontId="29" fillId="0" borderId="9" xfId="0" applyFont="1" applyBorder="1" applyAlignment="1">
      <alignment wrapText="1"/>
    </xf>
    <xf numFmtId="1" fontId="0" fillId="0" borderId="0" xfId="0" applyNumberFormat="1"/>
    <xf numFmtId="167" fontId="0" fillId="0" borderId="0" xfId="0" applyNumberFormat="1"/>
    <xf numFmtId="166" fontId="17" fillId="0" borderId="0" xfId="0" applyNumberFormat="1" applyFont="1" applyFill="1" applyBorder="1"/>
    <xf numFmtId="0" fontId="33" fillId="0" borderId="8" xfId="0" applyFont="1" applyBorder="1" applyAlignment="1">
      <alignment vertical="top" wrapText="1"/>
    </xf>
    <xf numFmtId="0" fontId="17" fillId="0" borderId="8" xfId="0" applyFont="1" applyBorder="1" applyAlignment="1">
      <alignment vertical="top"/>
    </xf>
    <xf numFmtId="0" fontId="33" fillId="0" borderId="9" xfId="0" applyFont="1" applyBorder="1" applyAlignment="1">
      <alignment vertical="top" wrapText="1"/>
    </xf>
    <xf numFmtId="0" fontId="33" fillId="0" borderId="0" xfId="0" applyFont="1" applyBorder="1" applyAlignment="1">
      <alignment vertical="top" wrapText="1"/>
    </xf>
    <xf numFmtId="0" fontId="33" fillId="0" borderId="0" xfId="0" applyFont="1" applyBorder="1"/>
    <xf numFmtId="0" fontId="33" fillId="0" borderId="1" xfId="0" applyFont="1" applyBorder="1" applyAlignment="1">
      <alignment vertical="top" wrapText="1"/>
    </xf>
    <xf numFmtId="0" fontId="17" fillId="0" borderId="0" xfId="0" applyFont="1" applyAlignment="1">
      <alignment horizontal="left" vertical="center"/>
    </xf>
    <xf numFmtId="14" fontId="17" fillId="0" borderId="0" xfId="0" applyNumberFormat="1" applyFont="1" applyFill="1" applyAlignment="1" applyProtection="1">
      <alignment horizontal="left" vertical="center"/>
      <protection locked="0"/>
    </xf>
    <xf numFmtId="14" fontId="0" fillId="0" borderId="0" xfId="0" applyNumberFormat="1" applyBorder="1"/>
    <xf numFmtId="0" fontId="17" fillId="0" borderId="1" xfId="0" applyFont="1" applyBorder="1" applyAlignment="1">
      <alignment vertical="center" wrapText="1"/>
    </xf>
    <xf numFmtId="0" fontId="17" fillId="0" borderId="9" xfId="0" applyFont="1" applyBorder="1" applyAlignment="1">
      <alignment vertical="top" wrapText="1"/>
    </xf>
    <xf numFmtId="0" fontId="17" fillId="0" borderId="0" xfId="0" applyFont="1" applyAlignment="1">
      <alignment vertical="top"/>
    </xf>
    <xf numFmtId="0" fontId="17" fillId="0" borderId="18" xfId="0" applyFont="1" applyFill="1" applyBorder="1" applyAlignment="1" applyProtection="1">
      <alignment horizontal="left" vertical="center" wrapText="1"/>
    </xf>
    <xf numFmtId="0" fontId="17" fillId="0" borderId="20" xfId="0" applyFont="1" applyFill="1" applyBorder="1" applyAlignment="1" applyProtection="1">
      <alignment horizontal="left" vertical="center" wrapText="1"/>
    </xf>
    <xf numFmtId="0" fontId="21" fillId="0" borderId="9" xfId="0" applyFont="1" applyFill="1"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21" fillId="0" borderId="0" xfId="0" applyFont="1" applyFill="1" applyBorder="1" applyAlignment="1">
      <alignment horizontal="center" vertical="center"/>
    </xf>
    <xf numFmtId="0" fontId="0" fillId="0" borderId="0" xfId="0" applyAlignment="1">
      <alignment horizontal="center" vertical="center"/>
    </xf>
  </cellXfs>
  <cellStyles count="4">
    <cellStyle name="Hiperłącze" xfId="1" builtinId="8"/>
    <cellStyle name="Normalny" xfId="0" builtinId="0"/>
    <cellStyle name="Normalny_Arkusz4" xfId="3" xr:uid="{00000000-0005-0000-0000-000002000000}"/>
    <cellStyle name="Normalny_opad mc"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wiech@gios.gov.p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7"/>
  <sheetViews>
    <sheetView workbookViewId="0">
      <selection activeCell="F8" sqref="F8"/>
    </sheetView>
  </sheetViews>
  <sheetFormatPr defaultColWidth="9.140625" defaultRowHeight="15" x14ac:dyDescent="0.25"/>
  <cols>
    <col min="1" max="1" width="22.85546875" style="156" customWidth="1"/>
    <col min="2" max="2" width="29.42578125" style="156" customWidth="1"/>
    <col min="3" max="5" width="9.140625" style="156"/>
    <col min="6" max="6" width="20.85546875" style="156" customWidth="1"/>
    <col min="7" max="16384" width="9.140625" style="156"/>
  </cols>
  <sheetData>
    <row r="1" spans="1:4" x14ac:dyDescent="0.25">
      <c r="A1" s="156" t="s">
        <v>237</v>
      </c>
      <c r="B1" s="358" t="s">
        <v>259</v>
      </c>
      <c r="C1" s="156" t="s">
        <v>238</v>
      </c>
    </row>
    <row r="2" spans="1:4" x14ac:dyDescent="0.25">
      <c r="A2" s="152" t="s">
        <v>14</v>
      </c>
      <c r="B2" s="359">
        <v>43647</v>
      </c>
      <c r="C2" s="152" t="s">
        <v>15</v>
      </c>
      <c r="D2" s="157"/>
    </row>
    <row r="3" spans="1:4" x14ac:dyDescent="0.25">
      <c r="A3" s="152" t="s">
        <v>16</v>
      </c>
      <c r="B3" s="155" t="s">
        <v>467</v>
      </c>
      <c r="C3" s="152" t="s">
        <v>239</v>
      </c>
      <c r="D3" s="157"/>
    </row>
    <row r="4" spans="1:4" x14ac:dyDescent="0.25">
      <c r="A4" s="152" t="s">
        <v>17</v>
      </c>
      <c r="B4" s="155" t="s">
        <v>18</v>
      </c>
      <c r="C4" s="153" t="s">
        <v>19</v>
      </c>
      <c r="D4" s="154"/>
    </row>
    <row r="5" spans="1:4" ht="15.75" thickBot="1" x14ac:dyDescent="0.3">
      <c r="A5" s="152"/>
      <c r="B5" s="155"/>
      <c r="C5" s="153"/>
      <c r="D5" s="154"/>
    </row>
    <row r="6" spans="1:4" ht="45" x14ac:dyDescent="0.25">
      <c r="A6" s="158" t="s">
        <v>257</v>
      </c>
      <c r="B6" s="158" t="s">
        <v>333</v>
      </c>
      <c r="C6" s="153"/>
    </row>
    <row r="7" spans="1:4" ht="14.25" customHeight="1" x14ac:dyDescent="0.25">
      <c r="A7" s="159" t="s">
        <v>240</v>
      </c>
      <c r="B7" s="276" t="s">
        <v>334</v>
      </c>
    </row>
    <row r="8" spans="1:4" ht="60" x14ac:dyDescent="0.25">
      <c r="A8" s="161" t="s">
        <v>246</v>
      </c>
      <c r="B8" s="160" t="s">
        <v>335</v>
      </c>
    </row>
    <row r="9" spans="1:4" x14ac:dyDescent="0.25">
      <c r="A9" s="161" t="s">
        <v>241</v>
      </c>
      <c r="B9" s="277">
        <v>48223692281</v>
      </c>
    </row>
    <row r="10" spans="1:4" ht="15.75" thickBot="1" x14ac:dyDescent="0.3">
      <c r="A10" s="162" t="s">
        <v>242</v>
      </c>
      <c r="B10" s="163"/>
    </row>
    <row r="11" spans="1:4" ht="15.75" thickBot="1" x14ac:dyDescent="0.3"/>
    <row r="12" spans="1:4" ht="51.75" customHeight="1" thickBot="1" x14ac:dyDescent="0.3">
      <c r="A12" s="364" t="s">
        <v>258</v>
      </c>
      <c r="B12" s="365"/>
    </row>
    <row r="13" spans="1:4" ht="39" customHeight="1" x14ac:dyDescent="0.25">
      <c r="A13" s="158" t="s">
        <v>256</v>
      </c>
      <c r="B13" s="164"/>
    </row>
    <row r="14" spans="1:4" x14ac:dyDescent="0.25">
      <c r="A14" s="159" t="s">
        <v>240</v>
      </c>
      <c r="B14" s="159"/>
    </row>
    <row r="15" spans="1:4" x14ac:dyDescent="0.25">
      <c r="A15" s="161" t="s">
        <v>246</v>
      </c>
      <c r="B15" s="159"/>
    </row>
    <row r="16" spans="1:4" x14ac:dyDescent="0.25">
      <c r="A16" s="161" t="s">
        <v>241</v>
      </c>
      <c r="B16" s="159"/>
    </row>
    <row r="17" spans="1:2" ht="15.75" thickBot="1" x14ac:dyDescent="0.3">
      <c r="A17" s="162" t="s">
        <v>242</v>
      </c>
      <c r="B17" s="163"/>
    </row>
  </sheetData>
  <mergeCells count="1">
    <mergeCell ref="A12:B12"/>
  </mergeCells>
  <hyperlinks>
    <hyperlink ref="B7"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Q21"/>
  <sheetViews>
    <sheetView tabSelected="1" topLeftCell="A12" zoomScale="85" zoomScaleNormal="85" workbookViewId="0">
      <selection activeCell="D17" sqref="D17"/>
    </sheetView>
  </sheetViews>
  <sheetFormatPr defaultColWidth="9.140625" defaultRowHeight="15" x14ac:dyDescent="0.25"/>
  <cols>
    <col min="1" max="2" width="12.85546875" customWidth="1"/>
    <col min="3" max="3" width="14.7109375" bestFit="1" customWidth="1"/>
    <col min="4" max="5" width="11.28515625" customWidth="1"/>
    <col min="6" max="6" width="16.85546875" customWidth="1"/>
    <col min="7" max="7" width="10.85546875" customWidth="1"/>
    <col min="8" max="8" width="11.140625" customWidth="1"/>
    <col min="9" max="9" width="17.28515625" customWidth="1"/>
    <col min="10" max="10" width="18.28515625" customWidth="1"/>
    <col min="11" max="11" width="20.7109375" customWidth="1"/>
    <col min="12" max="12" width="17.140625" customWidth="1"/>
    <col min="13" max="13" width="17.28515625" customWidth="1"/>
    <col min="14" max="15" width="14" customWidth="1"/>
    <col min="16" max="16" width="83.42578125" customWidth="1"/>
    <col min="17" max="17" width="28.42578125" customWidth="1"/>
  </cols>
  <sheetData>
    <row r="1" spans="1:17" s="16" customFormat="1" ht="27" customHeight="1" x14ac:dyDescent="0.25">
      <c r="B1" s="21" t="s">
        <v>148</v>
      </c>
    </row>
    <row r="2" spans="1:17" ht="17.25" customHeight="1" thickBot="1" x14ac:dyDescent="0.3">
      <c r="B2" s="15"/>
    </row>
    <row r="3" spans="1:17" s="16" customFormat="1" ht="19.5" thickBot="1" x14ac:dyDescent="0.3">
      <c r="B3" s="59" t="s">
        <v>25</v>
      </c>
      <c r="C3" s="55"/>
      <c r="D3" s="55"/>
      <c r="E3" s="55"/>
      <c r="F3" s="55"/>
      <c r="G3" s="55"/>
      <c r="H3" s="55"/>
      <c r="I3" s="55"/>
      <c r="J3" s="55"/>
      <c r="K3" s="55"/>
      <c r="L3" s="55"/>
      <c r="M3" s="55"/>
      <c r="N3" s="55"/>
      <c r="O3" s="103"/>
      <c r="P3" s="128" t="s">
        <v>125</v>
      </c>
    </row>
    <row r="4" spans="1:17" s="43" customFormat="1" ht="15.75" thickBot="1" x14ac:dyDescent="0.3">
      <c r="B4" s="44" t="s">
        <v>13</v>
      </c>
      <c r="C4" s="45"/>
      <c r="D4" s="45"/>
      <c r="E4" s="45"/>
      <c r="F4" s="46"/>
      <c r="G4" s="44" t="s">
        <v>7</v>
      </c>
      <c r="H4" s="46"/>
      <c r="I4" s="44" t="s">
        <v>89</v>
      </c>
      <c r="J4" s="45"/>
      <c r="K4" s="45"/>
      <c r="L4" s="45"/>
      <c r="M4" s="45"/>
      <c r="N4" s="45"/>
      <c r="O4" s="46"/>
      <c r="P4" s="53" t="s">
        <v>128</v>
      </c>
    </row>
    <row r="5" spans="1:17" s="1" customFormat="1" ht="54.75" customHeight="1" x14ac:dyDescent="0.25">
      <c r="A5" s="1" t="s">
        <v>8</v>
      </c>
      <c r="B5" s="63" t="s">
        <v>0</v>
      </c>
      <c r="C5" s="69" t="s">
        <v>1</v>
      </c>
      <c r="D5" s="69" t="s">
        <v>4</v>
      </c>
      <c r="E5" s="145" t="s">
        <v>95</v>
      </c>
      <c r="F5" s="70" t="s">
        <v>12</v>
      </c>
      <c r="G5" s="68" t="s">
        <v>2</v>
      </c>
      <c r="H5" s="37" t="s">
        <v>3</v>
      </c>
      <c r="I5" s="35" t="s">
        <v>5</v>
      </c>
      <c r="J5" s="147" t="s">
        <v>243</v>
      </c>
      <c r="K5" s="36" t="s">
        <v>207</v>
      </c>
      <c r="L5" s="69" t="s">
        <v>90</v>
      </c>
      <c r="M5" s="145" t="s">
        <v>208</v>
      </c>
      <c r="N5" s="145" t="s">
        <v>209</v>
      </c>
      <c r="O5" s="149" t="s">
        <v>210</v>
      </c>
      <c r="P5" s="144" t="s">
        <v>234</v>
      </c>
    </row>
    <row r="6" spans="1:17" s="1" customFormat="1" ht="45" x14ac:dyDescent="0.25">
      <c r="A6" s="1" t="s">
        <v>20</v>
      </c>
      <c r="B6" s="13" t="s">
        <v>87</v>
      </c>
      <c r="C6" s="11" t="s">
        <v>94</v>
      </c>
      <c r="D6" s="17" t="s">
        <v>26</v>
      </c>
      <c r="E6" s="146" t="s">
        <v>211</v>
      </c>
      <c r="F6" s="19" t="s">
        <v>26</v>
      </c>
      <c r="G6" s="12" t="s">
        <v>126</v>
      </c>
      <c r="H6" s="14" t="s">
        <v>127</v>
      </c>
      <c r="I6" s="13" t="s">
        <v>88</v>
      </c>
      <c r="J6" s="148" t="s">
        <v>27</v>
      </c>
      <c r="K6" s="17" t="s">
        <v>26</v>
      </c>
      <c r="L6" s="129" t="s">
        <v>206</v>
      </c>
      <c r="M6" s="150" t="s">
        <v>247</v>
      </c>
      <c r="N6" s="150" t="s">
        <v>247</v>
      </c>
      <c r="O6" s="151" t="s">
        <v>247</v>
      </c>
      <c r="P6" s="42" t="s">
        <v>26</v>
      </c>
    </row>
    <row r="7" spans="1:17" s="166" customFormat="1" ht="30" x14ac:dyDescent="0.25">
      <c r="B7" s="167" t="s">
        <v>259</v>
      </c>
      <c r="C7" s="168">
        <v>312</v>
      </c>
      <c r="D7" s="168" t="s">
        <v>260</v>
      </c>
      <c r="E7" s="169"/>
      <c r="F7" s="170" t="s">
        <v>263</v>
      </c>
      <c r="G7" s="176">
        <v>16.417397999999999</v>
      </c>
      <c r="H7" s="176">
        <v>52.812828000000003</v>
      </c>
      <c r="I7" s="167" t="s">
        <v>264</v>
      </c>
      <c r="J7" s="169"/>
      <c r="K7" s="168" t="s">
        <v>265</v>
      </c>
      <c r="L7" s="168" t="s">
        <v>267</v>
      </c>
      <c r="M7" s="169"/>
      <c r="N7" s="169"/>
      <c r="O7" s="171"/>
      <c r="P7" s="172" t="s">
        <v>268</v>
      </c>
    </row>
    <row r="8" spans="1:17" s="166" customFormat="1" ht="30" x14ac:dyDescent="0.25">
      <c r="B8" s="167" t="s">
        <v>259</v>
      </c>
      <c r="C8" s="168">
        <v>326</v>
      </c>
      <c r="D8" s="168" t="s">
        <v>261</v>
      </c>
      <c r="E8" s="173" t="s">
        <v>244</v>
      </c>
      <c r="F8" s="170" t="s">
        <v>263</v>
      </c>
      <c r="G8" s="177">
        <v>19.633780000000002</v>
      </c>
      <c r="H8" s="176">
        <v>52.49306</v>
      </c>
      <c r="I8" s="167" t="s">
        <v>264</v>
      </c>
      <c r="J8" s="174" t="s">
        <v>245</v>
      </c>
      <c r="K8" s="168" t="s">
        <v>265</v>
      </c>
      <c r="L8" s="168" t="s">
        <v>267</v>
      </c>
      <c r="M8" s="174" t="s">
        <v>245</v>
      </c>
      <c r="N8" s="174" t="s">
        <v>245</v>
      </c>
      <c r="O8" s="175" t="s">
        <v>245</v>
      </c>
      <c r="P8" s="172" t="s">
        <v>268</v>
      </c>
    </row>
    <row r="9" spans="1:17" s="166" customFormat="1" ht="30" x14ac:dyDescent="0.25">
      <c r="B9" s="167" t="s">
        <v>259</v>
      </c>
      <c r="C9" s="168">
        <v>816</v>
      </c>
      <c r="D9" s="168" t="s">
        <v>262</v>
      </c>
      <c r="E9" s="169"/>
      <c r="F9" s="170" t="s">
        <v>263</v>
      </c>
      <c r="G9" s="176">
        <v>20.834720000000001</v>
      </c>
      <c r="H9" s="178">
        <v>49.346939999999996</v>
      </c>
      <c r="I9" s="167" t="s">
        <v>264</v>
      </c>
      <c r="J9" s="169"/>
      <c r="K9" s="168" t="s">
        <v>265</v>
      </c>
      <c r="L9" s="168" t="s">
        <v>266</v>
      </c>
      <c r="M9" s="169"/>
      <c r="N9" s="169"/>
      <c r="O9" s="171"/>
      <c r="P9" s="172" t="s">
        <v>268</v>
      </c>
    </row>
    <row r="10" spans="1:17" s="165" customFormat="1" ht="165" x14ac:dyDescent="0.25">
      <c r="B10" s="192" t="s">
        <v>259</v>
      </c>
      <c r="C10" s="237" t="s">
        <v>292</v>
      </c>
      <c r="D10" s="237" t="s">
        <v>293</v>
      </c>
      <c r="E10" s="193"/>
      <c r="F10" s="362" t="s">
        <v>463</v>
      </c>
      <c r="G10" s="237" t="s">
        <v>294</v>
      </c>
      <c r="H10" s="237" t="s">
        <v>295</v>
      </c>
      <c r="I10" s="189"/>
      <c r="J10" s="188"/>
      <c r="K10" s="190"/>
      <c r="L10" s="190"/>
      <c r="M10" s="188"/>
      <c r="N10" s="188"/>
      <c r="O10" s="191"/>
      <c r="P10" s="361" t="s">
        <v>464</v>
      </c>
    </row>
    <row r="11" spans="1:17" s="165" customFormat="1" ht="165" x14ac:dyDescent="0.25">
      <c r="B11" s="192" t="s">
        <v>259</v>
      </c>
      <c r="C11" s="237" t="s">
        <v>296</v>
      </c>
      <c r="D11" s="237" t="s">
        <v>297</v>
      </c>
      <c r="E11" s="193"/>
      <c r="F11" s="362" t="s">
        <v>463</v>
      </c>
      <c r="G11" s="363" t="s">
        <v>298</v>
      </c>
      <c r="H11" s="363" t="s">
        <v>299</v>
      </c>
      <c r="I11" s="189"/>
      <c r="J11" s="188"/>
      <c r="K11" s="190"/>
      <c r="L11" s="190"/>
      <c r="M11" s="188"/>
      <c r="N11" s="188"/>
      <c r="O11" s="191"/>
      <c r="P11" s="361" t="s">
        <v>464</v>
      </c>
    </row>
    <row r="12" spans="1:17" s="165" customFormat="1" ht="165" x14ac:dyDescent="0.25">
      <c r="A12" s="260"/>
      <c r="B12" s="212" t="s">
        <v>259</v>
      </c>
      <c r="C12" s="237" t="s">
        <v>300</v>
      </c>
      <c r="D12" s="237" t="s">
        <v>301</v>
      </c>
      <c r="E12" s="193"/>
      <c r="F12" s="362" t="s">
        <v>463</v>
      </c>
      <c r="G12" s="237" t="s">
        <v>302</v>
      </c>
      <c r="H12" s="363" t="s">
        <v>303</v>
      </c>
      <c r="I12" s="189"/>
      <c r="J12" s="188"/>
      <c r="K12" s="190"/>
      <c r="L12" s="190"/>
      <c r="M12" s="188"/>
      <c r="N12" s="188"/>
      <c r="O12" s="191"/>
      <c r="P12" s="361" t="s">
        <v>464</v>
      </c>
      <c r="Q12" s="262"/>
    </row>
    <row r="13" spans="1:17" s="165" customFormat="1" ht="135" x14ac:dyDescent="0.25">
      <c r="A13" s="260"/>
      <c r="B13" s="258" t="s">
        <v>259</v>
      </c>
      <c r="C13" s="258" t="s">
        <v>304</v>
      </c>
      <c r="D13" s="258" t="s">
        <v>305</v>
      </c>
      <c r="E13" s="206"/>
      <c r="F13" s="269" t="s">
        <v>306</v>
      </c>
      <c r="G13" s="261">
        <v>16.606780000000001</v>
      </c>
      <c r="H13" s="271">
        <v>53.366509999999998</v>
      </c>
      <c r="I13" s="201"/>
      <c r="J13" s="200"/>
      <c r="K13" s="202" t="s">
        <v>307</v>
      </c>
      <c r="L13" s="202" t="s">
        <v>308</v>
      </c>
      <c r="M13" s="200">
        <v>0</v>
      </c>
      <c r="N13" s="200">
        <v>0</v>
      </c>
      <c r="O13" s="203">
        <v>0</v>
      </c>
      <c r="P13" s="202" t="s">
        <v>309</v>
      </c>
      <c r="Q13" s="262"/>
    </row>
    <row r="14" spans="1:17" s="165" customFormat="1" ht="135" x14ac:dyDescent="0.25">
      <c r="A14" s="260"/>
      <c r="B14" s="263" t="s">
        <v>259</v>
      </c>
      <c r="C14" s="268" t="s">
        <v>310</v>
      </c>
      <c r="D14" s="263" t="s">
        <v>311</v>
      </c>
      <c r="E14" s="199" t="s">
        <v>244</v>
      </c>
      <c r="F14" s="269" t="s">
        <v>306</v>
      </c>
      <c r="G14" s="261">
        <v>19.512195999999999</v>
      </c>
      <c r="H14" s="271">
        <v>52.492029000000002</v>
      </c>
      <c r="I14" s="201"/>
      <c r="J14" s="204" t="s">
        <v>245</v>
      </c>
      <c r="K14" s="202" t="s">
        <v>312</v>
      </c>
      <c r="L14" s="202" t="s">
        <v>308</v>
      </c>
      <c r="M14" s="204">
        <v>0</v>
      </c>
      <c r="N14" s="204">
        <v>0</v>
      </c>
      <c r="O14" s="205">
        <v>0</v>
      </c>
      <c r="P14" s="202" t="s">
        <v>309</v>
      </c>
      <c r="Q14" s="262"/>
    </row>
    <row r="15" spans="1:17" s="165" customFormat="1" ht="135" x14ac:dyDescent="0.2">
      <c r="A15" s="260"/>
      <c r="B15" s="263" t="s">
        <v>259</v>
      </c>
      <c r="C15" s="263" t="s">
        <v>313</v>
      </c>
      <c r="D15" s="263" t="s">
        <v>314</v>
      </c>
      <c r="E15" s="200"/>
      <c r="F15" s="269" t="s">
        <v>315</v>
      </c>
      <c r="G15" s="272">
        <v>20.725611000000001</v>
      </c>
      <c r="H15" s="273">
        <v>49.416832999999997</v>
      </c>
      <c r="I15" s="201"/>
      <c r="J15" s="200"/>
      <c r="K15" s="202"/>
      <c r="L15" s="202" t="s">
        <v>316</v>
      </c>
      <c r="M15" s="200">
        <v>0</v>
      </c>
      <c r="N15" s="200">
        <v>0</v>
      </c>
      <c r="O15" s="203">
        <v>0</v>
      </c>
      <c r="P15" s="202" t="s">
        <v>317</v>
      </c>
      <c r="Q15" s="262"/>
    </row>
    <row r="16" spans="1:17" s="213" customFormat="1" x14ac:dyDescent="0.25">
      <c r="B16" s="216" t="s">
        <v>259</v>
      </c>
      <c r="C16" s="214" t="s">
        <v>318</v>
      </c>
      <c r="D16" s="215" t="s">
        <v>348</v>
      </c>
      <c r="E16" s="218"/>
      <c r="F16" s="270" t="s">
        <v>319</v>
      </c>
      <c r="G16" s="261">
        <v>16.515000000000001</v>
      </c>
      <c r="H16" s="271">
        <v>53.744999999999997</v>
      </c>
      <c r="I16" s="216" t="s">
        <v>401</v>
      </c>
      <c r="J16" s="218"/>
      <c r="K16" s="226" t="s">
        <v>312</v>
      </c>
      <c r="L16" s="220" t="s">
        <v>267</v>
      </c>
      <c r="M16" s="218"/>
      <c r="N16" s="218"/>
      <c r="O16" s="219"/>
      <c r="P16" s="217" t="s">
        <v>320</v>
      </c>
    </row>
    <row r="17" spans="2:16" s="165" customFormat="1" ht="30.75" thickBot="1" x14ac:dyDescent="0.3">
      <c r="B17" s="222" t="s">
        <v>259</v>
      </c>
      <c r="C17" s="221" t="s">
        <v>321</v>
      </c>
      <c r="D17" s="223" t="s">
        <v>349</v>
      </c>
      <c r="E17" s="224"/>
      <c r="F17" s="270" t="s">
        <v>319</v>
      </c>
      <c r="G17" s="264">
        <v>21.116800000000001</v>
      </c>
      <c r="H17" s="274">
        <v>49.633699999999997</v>
      </c>
      <c r="I17" s="216" t="s">
        <v>402</v>
      </c>
      <c r="J17" s="225"/>
      <c r="K17" s="226" t="s">
        <v>312</v>
      </c>
      <c r="L17" s="226" t="s">
        <v>267</v>
      </c>
      <c r="M17" s="225"/>
      <c r="N17" s="225"/>
      <c r="O17" s="227"/>
      <c r="P17" s="217" t="s">
        <v>320</v>
      </c>
    </row>
    <row r="18" spans="2:16" s="16" customFormat="1" x14ac:dyDescent="0.25">
      <c r="B18" s="259"/>
      <c r="C18" s="259"/>
      <c r="D18" s="259"/>
      <c r="E18" s="259"/>
      <c r="F18" s="259"/>
      <c r="G18" s="259"/>
      <c r="H18" s="259"/>
      <c r="I18" s="259"/>
      <c r="J18" s="259"/>
      <c r="K18" s="259"/>
      <c r="L18" s="259"/>
      <c r="M18" s="259"/>
      <c r="N18" s="259"/>
      <c r="O18" s="259"/>
      <c r="P18" s="259"/>
    </row>
    <row r="19" spans="2:16" s="16" customFormat="1" x14ac:dyDescent="0.25">
      <c r="B19" s="43"/>
      <c r="C19" s="43"/>
      <c r="D19" s="43"/>
      <c r="E19" s="43"/>
      <c r="F19" s="43"/>
      <c r="G19" s="43"/>
      <c r="H19" s="43"/>
      <c r="I19" s="43"/>
      <c r="J19" s="43"/>
      <c r="K19" s="43"/>
      <c r="L19" s="43"/>
      <c r="M19" s="43"/>
      <c r="N19" s="43"/>
      <c r="O19" s="43"/>
      <c r="P19" s="43"/>
    </row>
    <row r="20" spans="2:16" x14ac:dyDescent="0.25">
      <c r="B20" s="1"/>
      <c r="C20" s="1"/>
      <c r="D20" s="1"/>
      <c r="E20" s="1"/>
      <c r="H20" s="1"/>
      <c r="I20" s="1"/>
      <c r="J20" s="1"/>
      <c r="K20" s="1"/>
      <c r="L20" s="1"/>
      <c r="M20" s="1"/>
      <c r="N20" s="1"/>
      <c r="O20" s="1"/>
      <c r="P20" s="1"/>
    </row>
    <row r="21" spans="2:16" x14ac:dyDescent="0.25">
      <c r="B21" s="18"/>
      <c r="C21" s="1"/>
      <c r="D21" s="1"/>
      <c r="E21" s="1"/>
      <c r="G21" s="1"/>
      <c r="H21" s="1"/>
      <c r="I21" s="1"/>
      <c r="J21" s="1"/>
      <c r="K21" s="1"/>
      <c r="L21" s="1"/>
      <c r="M21" s="1"/>
      <c r="N21" s="1"/>
      <c r="O21" s="1"/>
      <c r="P21" s="1"/>
    </row>
  </sheetData>
  <pageMargins left="0.25" right="0.25" top="0.75" bottom="0.75" header="0.3" footer="0.3"/>
  <pageSetup paperSize="8"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F31"/>
  <sheetViews>
    <sheetView zoomScale="90" zoomScaleNormal="90" workbookViewId="0">
      <pane xSplit="3" ySplit="1" topLeftCell="D2" activePane="bottomRight" state="frozen"/>
      <selection pane="topRight" activeCell="D1" sqref="D1"/>
      <selection pane="bottomLeft" activeCell="A2" sqref="A2"/>
      <selection pane="bottomRight" activeCell="C26" sqref="C26"/>
    </sheetView>
  </sheetViews>
  <sheetFormatPr defaultColWidth="9.140625" defaultRowHeight="15" x14ac:dyDescent="0.25"/>
  <cols>
    <col min="1" max="1" width="13.42578125" customWidth="1"/>
    <col min="2" max="3" width="11.7109375" customWidth="1"/>
    <col min="4" max="4" width="12.85546875" customWidth="1"/>
    <col min="5" max="5" width="10.140625" bestFit="1" customWidth="1"/>
    <col min="6" max="6" width="11.28515625" customWidth="1"/>
    <col min="7" max="8" width="14" customWidth="1"/>
    <col min="9" max="9" width="23" customWidth="1"/>
    <col min="10" max="10" width="16.42578125" customWidth="1"/>
    <col min="11" max="12" width="11.140625" customWidth="1"/>
    <col min="13" max="14" width="9.7109375" customWidth="1"/>
    <col min="15" max="15" width="10.7109375" customWidth="1"/>
    <col min="16" max="17" width="13.85546875" customWidth="1"/>
    <col min="20" max="20" width="12.140625" customWidth="1"/>
    <col min="21" max="21" width="10.7109375" customWidth="1"/>
    <col min="22" max="22" width="27" bestFit="1" customWidth="1"/>
    <col min="23" max="26" width="10.7109375" customWidth="1"/>
    <col min="27" max="27" width="12" customWidth="1"/>
    <col min="28" max="28" width="14" customWidth="1"/>
    <col min="29" max="29" width="15.85546875" customWidth="1"/>
    <col min="30" max="30" width="14" customWidth="1"/>
    <col min="31" max="31" width="29.5703125" bestFit="1" customWidth="1"/>
    <col min="32" max="32" width="67.140625" customWidth="1"/>
    <col min="33" max="33" width="15" customWidth="1"/>
    <col min="34" max="34" width="14.7109375" customWidth="1"/>
    <col min="35" max="35" width="11" customWidth="1"/>
    <col min="36" max="36" width="11.7109375" customWidth="1"/>
    <col min="37" max="37" width="14.42578125" customWidth="1"/>
    <col min="38" max="38" width="12.5703125" customWidth="1"/>
    <col min="39" max="39" width="12" customWidth="1"/>
    <col min="40" max="40" width="22.85546875" customWidth="1"/>
    <col min="41" max="41" width="22.42578125" customWidth="1"/>
    <col min="42" max="42" width="15.28515625" customWidth="1"/>
  </cols>
  <sheetData>
    <row r="1" spans="1:32" s="16" customFormat="1" ht="27" customHeight="1" x14ac:dyDescent="0.25">
      <c r="B1" s="21" t="s">
        <v>149</v>
      </c>
    </row>
    <row r="2" spans="1:32" ht="17.25" customHeight="1" thickBot="1" x14ac:dyDescent="0.3"/>
    <row r="3" spans="1:32" ht="19.5" thickBot="1" x14ac:dyDescent="0.35">
      <c r="B3" s="3"/>
      <c r="C3" s="4"/>
      <c r="D3" s="24"/>
      <c r="E3" s="24"/>
      <c r="F3" s="25"/>
      <c r="G3" s="49" t="s">
        <v>52</v>
      </c>
      <c r="H3" s="55"/>
      <c r="I3" s="48"/>
      <c r="J3" s="48"/>
      <c r="K3" s="48"/>
      <c r="L3" s="48"/>
      <c r="M3" s="48"/>
      <c r="N3" s="48"/>
      <c r="O3" s="48"/>
      <c r="P3" s="48"/>
      <c r="Q3" s="48"/>
      <c r="R3" s="48"/>
      <c r="S3" s="48"/>
      <c r="T3" s="48"/>
      <c r="U3" s="48"/>
      <c r="V3" s="48"/>
      <c r="W3" s="48"/>
      <c r="X3" s="48"/>
      <c r="Y3" s="48"/>
      <c r="Z3" s="48"/>
      <c r="AA3" s="48"/>
      <c r="AB3" s="48"/>
      <c r="AC3" s="48"/>
      <c r="AD3" s="48"/>
      <c r="AE3" s="48"/>
      <c r="AF3" s="60"/>
    </row>
    <row r="4" spans="1:32" s="43" customFormat="1" ht="15.75" thickBot="1" x14ac:dyDescent="0.3">
      <c r="B4" s="76" t="s">
        <v>13</v>
      </c>
      <c r="C4" s="77"/>
      <c r="D4" s="45" t="s">
        <v>97</v>
      </c>
      <c r="E4" s="45"/>
      <c r="F4" s="46"/>
      <c r="G4" s="44" t="s">
        <v>96</v>
      </c>
      <c r="H4" s="45"/>
      <c r="I4" s="45"/>
      <c r="J4" s="46"/>
      <c r="K4" s="44" t="s">
        <v>43</v>
      </c>
      <c r="L4" s="45"/>
      <c r="M4" s="45"/>
      <c r="N4" s="45"/>
      <c r="O4" s="45"/>
      <c r="P4" s="45"/>
      <c r="Q4" s="45"/>
      <c r="R4" s="45"/>
      <c r="S4" s="46"/>
      <c r="T4" s="86" t="s">
        <v>138</v>
      </c>
      <c r="U4" s="78"/>
      <c r="V4" s="78"/>
      <c r="W4" s="78"/>
      <c r="X4" s="78"/>
      <c r="Y4" s="78"/>
      <c r="Z4" s="78"/>
      <c r="AA4" s="78"/>
      <c r="AB4" s="78"/>
      <c r="AC4" s="78"/>
      <c r="AD4" s="44" t="s">
        <v>251</v>
      </c>
      <c r="AE4" s="45"/>
      <c r="AF4" s="46"/>
    </row>
    <row r="5" spans="1:32" s="1" customFormat="1" ht="57.75" customHeight="1" x14ac:dyDescent="0.25">
      <c r="A5" s="1" t="s">
        <v>8</v>
      </c>
      <c r="B5" s="35" t="s">
        <v>21</v>
      </c>
      <c r="C5" s="37" t="s">
        <v>1</v>
      </c>
      <c r="D5" s="68" t="s">
        <v>23</v>
      </c>
      <c r="E5" s="38" t="s">
        <v>91</v>
      </c>
      <c r="F5" s="36" t="s">
        <v>92</v>
      </c>
      <c r="G5" s="39" t="s">
        <v>32</v>
      </c>
      <c r="H5" s="99" t="s">
        <v>136</v>
      </c>
      <c r="I5" s="40" t="s">
        <v>98</v>
      </c>
      <c r="J5" s="62" t="s">
        <v>135</v>
      </c>
      <c r="K5" s="83" t="s">
        <v>35</v>
      </c>
      <c r="L5" s="41" t="s">
        <v>28</v>
      </c>
      <c r="M5" s="41" t="s">
        <v>36</v>
      </c>
      <c r="N5" s="41" t="s">
        <v>37</v>
      </c>
      <c r="O5" s="41" t="s">
        <v>38</v>
      </c>
      <c r="P5" s="41" t="s">
        <v>39</v>
      </c>
      <c r="Q5" s="41" t="s">
        <v>40</v>
      </c>
      <c r="R5" s="80" t="s">
        <v>42</v>
      </c>
      <c r="S5" s="37" t="s">
        <v>102</v>
      </c>
      <c r="T5" s="63" t="s">
        <v>146</v>
      </c>
      <c r="U5" s="82" t="s">
        <v>248</v>
      </c>
      <c r="V5" s="58" t="s">
        <v>249</v>
      </c>
      <c r="W5" s="58" t="s">
        <v>100</v>
      </c>
      <c r="X5" s="58" t="s">
        <v>139</v>
      </c>
      <c r="Y5" s="58" t="s">
        <v>141</v>
      </c>
      <c r="Z5" s="58" t="s">
        <v>99</v>
      </c>
      <c r="AA5" s="58" t="s">
        <v>101</v>
      </c>
      <c r="AB5" s="311" t="s">
        <v>143</v>
      </c>
      <c r="AC5" s="311" t="s">
        <v>142</v>
      </c>
      <c r="AD5" s="63" t="s">
        <v>129</v>
      </c>
      <c r="AE5" s="69" t="s">
        <v>145</v>
      </c>
      <c r="AF5" s="101" t="s">
        <v>147</v>
      </c>
    </row>
    <row r="6" spans="1:32" s="1" customFormat="1" ht="30" x14ac:dyDescent="0.25">
      <c r="A6" s="1" t="s">
        <v>20</v>
      </c>
      <c r="B6" s="13" t="s">
        <v>87</v>
      </c>
      <c r="C6" s="14" t="s">
        <v>93</v>
      </c>
      <c r="D6" s="12" t="s">
        <v>22</v>
      </c>
      <c r="E6" s="20" t="s">
        <v>24</v>
      </c>
      <c r="F6" s="11" t="s">
        <v>230</v>
      </c>
      <c r="G6" s="28" t="s">
        <v>33</v>
      </c>
      <c r="H6" s="100" t="s">
        <v>137</v>
      </c>
      <c r="I6" s="26" t="s">
        <v>34</v>
      </c>
      <c r="J6" s="34" t="s">
        <v>34</v>
      </c>
      <c r="K6" s="84" t="s">
        <v>29</v>
      </c>
      <c r="L6" s="33" t="s">
        <v>29</v>
      </c>
      <c r="M6" s="33" t="s">
        <v>31</v>
      </c>
      <c r="N6" s="33" t="s">
        <v>29</v>
      </c>
      <c r="O6" s="33" t="s">
        <v>29</v>
      </c>
      <c r="P6" s="33" t="s">
        <v>29</v>
      </c>
      <c r="Q6" s="27" t="s">
        <v>41</v>
      </c>
      <c r="R6" s="81" t="s">
        <v>41</v>
      </c>
      <c r="S6" s="14" t="s">
        <v>103</v>
      </c>
      <c r="T6" s="13" t="s">
        <v>137</v>
      </c>
      <c r="U6" s="12" t="s">
        <v>29</v>
      </c>
      <c r="V6" s="11" t="s">
        <v>29</v>
      </c>
      <c r="W6" s="11" t="s">
        <v>29</v>
      </c>
      <c r="X6" s="11" t="s">
        <v>140</v>
      </c>
      <c r="Y6" s="11" t="s">
        <v>29</v>
      </c>
      <c r="Z6" s="11" t="s">
        <v>29</v>
      </c>
      <c r="AA6" s="11" t="s">
        <v>29</v>
      </c>
      <c r="AB6" s="20" t="s">
        <v>29</v>
      </c>
      <c r="AC6" s="20" t="s">
        <v>250</v>
      </c>
      <c r="AD6" s="13" t="s">
        <v>144</v>
      </c>
      <c r="AE6" s="11" t="s">
        <v>140</v>
      </c>
      <c r="AF6" s="14" t="s">
        <v>34</v>
      </c>
    </row>
    <row r="7" spans="1:32" s="179" customFormat="1" ht="30" x14ac:dyDescent="0.25">
      <c r="B7" s="320" t="s">
        <v>259</v>
      </c>
      <c r="C7" s="321">
        <v>312</v>
      </c>
      <c r="D7" s="336">
        <v>64</v>
      </c>
      <c r="E7" s="336" t="s">
        <v>269</v>
      </c>
      <c r="F7" s="337" t="s">
        <v>269</v>
      </c>
      <c r="G7" s="335">
        <v>3226</v>
      </c>
      <c r="H7" s="339">
        <v>2014</v>
      </c>
      <c r="I7" s="340" t="s">
        <v>272</v>
      </c>
      <c r="J7" s="341" t="s">
        <v>273</v>
      </c>
      <c r="K7" s="335">
        <v>1</v>
      </c>
      <c r="L7" s="336">
        <v>1</v>
      </c>
      <c r="M7" s="336"/>
      <c r="N7" s="336">
        <v>1</v>
      </c>
      <c r="O7" s="336">
        <v>4</v>
      </c>
      <c r="P7" s="336">
        <v>1</v>
      </c>
      <c r="Q7" s="336">
        <v>80</v>
      </c>
      <c r="R7" s="336">
        <v>80</v>
      </c>
      <c r="S7" s="337">
        <v>11.6</v>
      </c>
      <c r="T7" s="335" t="s">
        <v>280</v>
      </c>
      <c r="U7" s="336" t="s">
        <v>281</v>
      </c>
      <c r="V7" s="336" t="s">
        <v>283</v>
      </c>
      <c r="W7" s="336">
        <v>1</v>
      </c>
      <c r="X7" s="338" t="s">
        <v>284</v>
      </c>
      <c r="Y7" s="336">
        <v>2007</v>
      </c>
      <c r="Z7" s="336">
        <v>7220</v>
      </c>
      <c r="AA7" s="336">
        <v>3</v>
      </c>
      <c r="AB7" s="336">
        <v>0</v>
      </c>
      <c r="AC7" s="336">
        <v>90</v>
      </c>
      <c r="AD7" s="335">
        <v>6</v>
      </c>
      <c r="AE7" s="336" t="s">
        <v>286</v>
      </c>
      <c r="AF7" s="337" t="s">
        <v>287</v>
      </c>
    </row>
    <row r="8" spans="1:32" s="179" customFormat="1" ht="30" x14ac:dyDescent="0.25">
      <c r="B8" s="320" t="s">
        <v>259</v>
      </c>
      <c r="C8" s="321">
        <v>326</v>
      </c>
      <c r="D8" s="336">
        <v>108</v>
      </c>
      <c r="E8" s="336" t="s">
        <v>269</v>
      </c>
      <c r="F8" s="337" t="s">
        <v>269</v>
      </c>
      <c r="G8" s="335">
        <v>8950</v>
      </c>
      <c r="H8" s="339">
        <v>2014</v>
      </c>
      <c r="I8" s="340" t="s">
        <v>272</v>
      </c>
      <c r="J8" s="341" t="s">
        <v>273</v>
      </c>
      <c r="K8" s="335">
        <v>1</v>
      </c>
      <c r="L8" s="336">
        <v>1</v>
      </c>
      <c r="M8" s="336"/>
      <c r="N8" s="336">
        <v>4</v>
      </c>
      <c r="O8" s="336">
        <v>6</v>
      </c>
      <c r="P8" s="336">
        <v>1</v>
      </c>
      <c r="Q8" s="336">
        <v>70</v>
      </c>
      <c r="R8" s="336">
        <v>70</v>
      </c>
      <c r="S8" s="337">
        <v>7.6</v>
      </c>
      <c r="T8" s="335" t="s">
        <v>280</v>
      </c>
      <c r="U8" s="336" t="s">
        <v>281</v>
      </c>
      <c r="V8" s="336" t="s">
        <v>282</v>
      </c>
      <c r="W8" s="336">
        <v>1</v>
      </c>
      <c r="X8" s="338" t="s">
        <v>285</v>
      </c>
      <c r="Y8" s="336">
        <v>2007</v>
      </c>
      <c r="Z8" s="336">
        <v>6200</v>
      </c>
      <c r="AA8" s="336">
        <v>2</v>
      </c>
      <c r="AB8" s="336">
        <v>0</v>
      </c>
      <c r="AC8" s="336">
        <v>90</v>
      </c>
      <c r="AD8" s="335">
        <v>6</v>
      </c>
      <c r="AE8" s="336" t="s">
        <v>286</v>
      </c>
      <c r="AF8" s="337" t="s">
        <v>287</v>
      </c>
    </row>
    <row r="9" spans="1:32" s="179" customFormat="1" ht="30" x14ac:dyDescent="0.25">
      <c r="B9" s="320" t="s">
        <v>259</v>
      </c>
      <c r="C9" s="321">
        <v>816</v>
      </c>
      <c r="D9" s="336">
        <v>538</v>
      </c>
      <c r="E9" s="336" t="s">
        <v>270</v>
      </c>
      <c r="F9" s="337" t="s">
        <v>271</v>
      </c>
      <c r="G9" s="335">
        <v>6000</v>
      </c>
      <c r="H9" s="339">
        <v>2014</v>
      </c>
      <c r="I9" s="340" t="s">
        <v>272</v>
      </c>
      <c r="J9" s="341" t="s">
        <v>273</v>
      </c>
      <c r="K9" s="335">
        <v>2</v>
      </c>
      <c r="L9" s="336">
        <v>2</v>
      </c>
      <c r="M9" s="336"/>
      <c r="N9" s="336">
        <v>3</v>
      </c>
      <c r="O9" s="336">
        <v>4</v>
      </c>
      <c r="P9" s="336">
        <v>1</v>
      </c>
      <c r="Q9" s="336">
        <v>70</v>
      </c>
      <c r="R9" s="336">
        <v>70</v>
      </c>
      <c r="S9" s="337">
        <v>7.3</v>
      </c>
      <c r="T9" s="335" t="s">
        <v>291</v>
      </c>
      <c r="U9" s="336" t="s">
        <v>288</v>
      </c>
      <c r="V9" s="336" t="s">
        <v>289</v>
      </c>
      <c r="W9" s="336">
        <v>1</v>
      </c>
      <c r="X9" s="336"/>
      <c r="Y9" s="336" t="s">
        <v>290</v>
      </c>
      <c r="Z9" s="336">
        <v>5000</v>
      </c>
      <c r="AA9" s="336">
        <v>2</v>
      </c>
      <c r="AB9" s="336">
        <v>4</v>
      </c>
      <c r="AC9" s="336">
        <v>85</v>
      </c>
      <c r="AD9" s="335">
        <v>6</v>
      </c>
      <c r="AE9" s="336" t="s">
        <v>286</v>
      </c>
      <c r="AF9" s="337"/>
    </row>
    <row r="10" spans="1:32" x14ac:dyDescent="0.25">
      <c r="B10" s="235" t="s">
        <v>259</v>
      </c>
      <c r="C10" s="274" t="s">
        <v>318</v>
      </c>
      <c r="D10" s="237">
        <v>113</v>
      </c>
      <c r="E10" s="238">
        <v>3</v>
      </c>
      <c r="F10" s="239" t="s">
        <v>322</v>
      </c>
      <c r="G10" s="236">
        <v>1600</v>
      </c>
      <c r="H10" s="236" t="s">
        <v>323</v>
      </c>
      <c r="I10" s="229" t="s">
        <v>324</v>
      </c>
      <c r="J10" s="239" t="s">
        <v>325</v>
      </c>
      <c r="K10" s="230">
        <v>2</v>
      </c>
      <c r="L10" s="257">
        <v>5</v>
      </c>
      <c r="M10" s="265"/>
      <c r="N10" s="232">
        <v>4</v>
      </c>
      <c r="O10" s="232">
        <v>1</v>
      </c>
      <c r="P10" s="257">
        <v>1</v>
      </c>
      <c r="Q10" s="265"/>
      <c r="R10" s="265"/>
      <c r="S10" s="265"/>
      <c r="T10" s="267" t="s">
        <v>326</v>
      </c>
      <c r="U10" s="369" t="s">
        <v>331</v>
      </c>
      <c r="V10" s="369" t="s">
        <v>391</v>
      </c>
      <c r="W10" s="302" t="s">
        <v>366</v>
      </c>
      <c r="X10" s="280" t="s">
        <v>381</v>
      </c>
      <c r="Y10" s="370">
        <v>2014</v>
      </c>
      <c r="Z10" s="370">
        <v>6000</v>
      </c>
      <c r="AA10" s="16"/>
      <c r="AB10" s="370">
        <v>4</v>
      </c>
      <c r="AC10" s="366">
        <v>100</v>
      </c>
      <c r="AD10" s="240">
        <v>5</v>
      </c>
      <c r="AE10" s="280" t="s">
        <v>361</v>
      </c>
      <c r="AF10" s="310" t="s">
        <v>351</v>
      </c>
    </row>
    <row r="11" spans="1:32" s="253" customFormat="1" x14ac:dyDescent="0.25">
      <c r="B11" s="264"/>
      <c r="C11" s="274"/>
      <c r="D11" s="237"/>
      <c r="E11" s="265"/>
      <c r="F11" s="266"/>
      <c r="G11" s="236"/>
      <c r="H11" s="236"/>
      <c r="I11" s="254"/>
      <c r="J11" s="266"/>
      <c r="K11" s="255"/>
      <c r="L11" s="257"/>
      <c r="M11" s="265"/>
      <c r="N11" s="257"/>
      <c r="O11" s="257"/>
      <c r="P11" s="257"/>
      <c r="Q11" s="265"/>
      <c r="R11" s="265"/>
      <c r="S11" s="266"/>
      <c r="T11" s="257"/>
      <c r="U11" s="369"/>
      <c r="V11" s="369"/>
      <c r="W11" s="302" t="s">
        <v>366</v>
      </c>
      <c r="X11" s="280" t="s">
        <v>382</v>
      </c>
      <c r="Y11" s="370"/>
      <c r="Z11" s="370"/>
      <c r="AA11" s="16"/>
      <c r="AB11" s="370"/>
      <c r="AC11" s="366"/>
      <c r="AD11" s="267"/>
      <c r="AE11" s="280" t="s">
        <v>362</v>
      </c>
      <c r="AF11" s="266" t="s">
        <v>360</v>
      </c>
    </row>
    <row r="12" spans="1:32" s="253" customFormat="1" x14ac:dyDescent="0.25">
      <c r="B12" s="264"/>
      <c r="C12" s="274"/>
      <c r="D12" s="237"/>
      <c r="E12" s="265"/>
      <c r="F12" s="266"/>
      <c r="G12" s="236"/>
      <c r="H12" s="236"/>
      <c r="I12" s="254"/>
      <c r="J12" s="266"/>
      <c r="K12" s="255"/>
      <c r="L12" s="257"/>
      <c r="M12" s="265"/>
      <c r="N12" s="257"/>
      <c r="O12" s="257"/>
      <c r="P12" s="257"/>
      <c r="Q12" s="265"/>
      <c r="R12" s="265"/>
      <c r="S12" s="266"/>
      <c r="T12" s="257"/>
      <c r="U12" s="369"/>
      <c r="V12" s="369"/>
      <c r="W12" s="302" t="s">
        <v>366</v>
      </c>
      <c r="X12" s="280" t="s">
        <v>383</v>
      </c>
      <c r="Y12" s="370"/>
      <c r="Z12" s="370"/>
      <c r="AA12" s="16"/>
      <c r="AB12" s="370"/>
      <c r="AC12" s="366"/>
      <c r="AD12" s="267"/>
      <c r="AE12" s="280" t="s">
        <v>363</v>
      </c>
      <c r="AF12" s="266"/>
    </row>
    <row r="13" spans="1:32" s="253" customFormat="1" x14ac:dyDescent="0.25">
      <c r="B13" s="264"/>
      <c r="C13" s="274"/>
      <c r="D13" s="237"/>
      <c r="E13" s="265"/>
      <c r="F13" s="266"/>
      <c r="G13" s="236"/>
      <c r="H13" s="236"/>
      <c r="I13" s="254"/>
      <c r="J13" s="266"/>
      <c r="K13" s="255"/>
      <c r="L13" s="257"/>
      <c r="M13" s="265"/>
      <c r="N13" s="257"/>
      <c r="O13" s="257"/>
      <c r="P13" s="257"/>
      <c r="Q13" s="265"/>
      <c r="R13" s="265"/>
      <c r="S13" s="266"/>
      <c r="T13" s="257"/>
      <c r="U13" s="369"/>
      <c r="V13" s="369"/>
      <c r="W13" s="302" t="s">
        <v>366</v>
      </c>
      <c r="X13" s="280" t="s">
        <v>384</v>
      </c>
      <c r="Y13" s="370"/>
      <c r="Z13" s="370"/>
      <c r="AA13" s="16"/>
      <c r="AB13" s="370"/>
      <c r="AC13" s="366"/>
      <c r="AD13" s="267"/>
      <c r="AE13" s="280" t="s">
        <v>364</v>
      </c>
      <c r="AF13" s="266"/>
    </row>
    <row r="14" spans="1:32" s="253" customFormat="1" x14ac:dyDescent="0.25">
      <c r="B14" s="264"/>
      <c r="C14" s="274"/>
      <c r="D14" s="237"/>
      <c r="E14" s="265"/>
      <c r="F14" s="266"/>
      <c r="G14" s="236"/>
      <c r="H14" s="236"/>
      <c r="I14" s="254"/>
      <c r="J14" s="266"/>
      <c r="K14" s="255"/>
      <c r="L14" s="257"/>
      <c r="M14" s="265"/>
      <c r="N14" s="257"/>
      <c r="O14" s="257"/>
      <c r="P14" s="257"/>
      <c r="Q14" s="265"/>
      <c r="R14" s="265"/>
      <c r="S14" s="266"/>
      <c r="T14" s="257"/>
      <c r="U14" s="369"/>
      <c r="V14" s="369"/>
      <c r="W14" s="302" t="s">
        <v>366</v>
      </c>
      <c r="X14" s="280" t="s">
        <v>385</v>
      </c>
      <c r="Y14" s="370"/>
      <c r="Z14" s="370"/>
      <c r="AA14" s="16"/>
      <c r="AB14" s="370"/>
      <c r="AC14" s="366"/>
      <c r="AD14" s="267"/>
      <c r="AE14" s="280" t="s">
        <v>365</v>
      </c>
      <c r="AF14" s="266"/>
    </row>
    <row r="15" spans="1:32" x14ac:dyDescent="0.25">
      <c r="B15" s="233" t="s">
        <v>259</v>
      </c>
      <c r="C15" s="234" t="s">
        <v>321</v>
      </c>
      <c r="D15" s="229">
        <v>570</v>
      </c>
      <c r="E15" s="229">
        <v>7</v>
      </c>
      <c r="F15" s="231" t="s">
        <v>327</v>
      </c>
      <c r="G15" s="230">
        <v>1600</v>
      </c>
      <c r="H15" s="229" t="s">
        <v>328</v>
      </c>
      <c r="I15" s="229" t="s">
        <v>324</v>
      </c>
      <c r="J15" s="241" t="s">
        <v>329</v>
      </c>
      <c r="K15" s="230">
        <v>2</v>
      </c>
      <c r="L15" s="232">
        <v>2</v>
      </c>
      <c r="M15" s="232"/>
      <c r="N15" s="232">
        <v>7</v>
      </c>
      <c r="O15" s="232">
        <v>6</v>
      </c>
      <c r="P15" s="232">
        <v>2</v>
      </c>
      <c r="Q15" s="229"/>
      <c r="R15" s="229"/>
      <c r="S15" s="256"/>
      <c r="T15" s="254" t="s">
        <v>330</v>
      </c>
      <c r="U15" s="370" t="s">
        <v>331</v>
      </c>
      <c r="V15" s="370" t="s">
        <v>392</v>
      </c>
      <c r="W15" t="s">
        <v>367</v>
      </c>
      <c r="X15" s="280" t="s">
        <v>386</v>
      </c>
      <c r="Y15" s="370">
        <v>2014</v>
      </c>
      <c r="Z15" s="370">
        <v>4000</v>
      </c>
      <c r="AA15" s="16"/>
      <c r="AB15" s="370" t="s">
        <v>393</v>
      </c>
      <c r="AC15" s="367">
        <v>100</v>
      </c>
      <c r="AD15" s="230">
        <v>7</v>
      </c>
      <c r="AE15" s="280" t="s">
        <v>354</v>
      </c>
      <c r="AF15" s="256" t="s">
        <v>394</v>
      </c>
    </row>
    <row r="16" spans="1:32" s="253" customFormat="1" x14ac:dyDescent="0.25">
      <c r="B16" s="248"/>
      <c r="C16" s="234"/>
      <c r="D16" s="254"/>
      <c r="E16" s="254"/>
      <c r="F16" s="256"/>
      <c r="G16" s="255"/>
      <c r="H16" s="254"/>
      <c r="I16" s="254"/>
      <c r="J16" s="241"/>
      <c r="K16" s="255"/>
      <c r="L16" s="257"/>
      <c r="M16" s="257"/>
      <c r="N16" s="257"/>
      <c r="O16" s="257"/>
      <c r="P16" s="257"/>
      <c r="Q16" s="254"/>
      <c r="R16" s="254"/>
      <c r="S16" s="256"/>
      <c r="U16" s="370"/>
      <c r="V16" s="370"/>
      <c r="W16" s="253" t="s">
        <v>367</v>
      </c>
      <c r="X16" s="280" t="s">
        <v>387</v>
      </c>
      <c r="Y16" s="370"/>
      <c r="Z16" s="370"/>
      <c r="AA16" s="16"/>
      <c r="AB16" s="370"/>
      <c r="AC16" s="367"/>
      <c r="AD16" s="255"/>
      <c r="AE16" s="280" t="s">
        <v>355</v>
      </c>
      <c r="AF16" s="256" t="s">
        <v>395</v>
      </c>
    </row>
    <row r="17" spans="2:32" s="253" customFormat="1" x14ac:dyDescent="0.25">
      <c r="B17" s="248"/>
      <c r="C17" s="234"/>
      <c r="D17" s="254"/>
      <c r="E17" s="254"/>
      <c r="F17" s="256"/>
      <c r="G17" s="255"/>
      <c r="H17" s="254"/>
      <c r="I17" s="254"/>
      <c r="J17" s="241"/>
      <c r="K17" s="255"/>
      <c r="L17" s="257"/>
      <c r="M17" s="257"/>
      <c r="N17" s="257"/>
      <c r="O17" s="257"/>
      <c r="P17" s="257"/>
      <c r="Q17" s="254"/>
      <c r="R17" s="254"/>
      <c r="S17" s="256"/>
      <c r="U17" s="370"/>
      <c r="V17" s="370"/>
      <c r="W17" s="253" t="s">
        <v>367</v>
      </c>
      <c r="X17" s="280" t="s">
        <v>388</v>
      </c>
      <c r="Y17" s="370"/>
      <c r="Z17" s="370"/>
      <c r="AA17" s="16"/>
      <c r="AB17" s="370"/>
      <c r="AC17" s="367"/>
      <c r="AD17" s="255"/>
      <c r="AE17" s="280" t="s">
        <v>356</v>
      </c>
      <c r="AF17" s="256" t="s">
        <v>396</v>
      </c>
    </row>
    <row r="18" spans="2:32" s="253" customFormat="1" x14ac:dyDescent="0.25">
      <c r="B18" s="248"/>
      <c r="C18" s="234"/>
      <c r="D18" s="254"/>
      <c r="E18" s="254"/>
      <c r="F18" s="256"/>
      <c r="G18" s="255"/>
      <c r="H18" s="254"/>
      <c r="I18" s="254"/>
      <c r="J18" s="241"/>
      <c r="K18" s="255"/>
      <c r="L18" s="257"/>
      <c r="M18" s="257"/>
      <c r="N18" s="257"/>
      <c r="O18" s="257"/>
      <c r="P18" s="257"/>
      <c r="Q18" s="254"/>
      <c r="R18" s="254"/>
      <c r="S18" s="256"/>
      <c r="U18" s="370"/>
      <c r="V18" s="370"/>
      <c r="W18" s="253" t="s">
        <v>367</v>
      </c>
      <c r="X18" s="280" t="s">
        <v>389</v>
      </c>
      <c r="Y18" s="370"/>
      <c r="Z18" s="370"/>
      <c r="AA18" s="16"/>
      <c r="AB18" s="370"/>
      <c r="AC18" s="367"/>
      <c r="AD18" s="255"/>
      <c r="AE18" s="280" t="s">
        <v>357</v>
      </c>
      <c r="AF18" s="256" t="s">
        <v>352</v>
      </c>
    </row>
    <row r="19" spans="2:32" s="253" customFormat="1" x14ac:dyDescent="0.25">
      <c r="B19" s="248"/>
      <c r="C19" s="234"/>
      <c r="D19" s="254"/>
      <c r="E19" s="254"/>
      <c r="F19" s="256"/>
      <c r="G19" s="255"/>
      <c r="H19" s="254"/>
      <c r="I19" s="254"/>
      <c r="J19" s="241"/>
      <c r="K19" s="255"/>
      <c r="L19" s="257"/>
      <c r="M19" s="257"/>
      <c r="N19" s="257"/>
      <c r="O19" s="257"/>
      <c r="P19" s="257"/>
      <c r="Q19" s="254"/>
      <c r="R19" s="254"/>
      <c r="S19" s="256"/>
      <c r="U19" s="370"/>
      <c r="V19" s="370"/>
      <c r="W19" s="253" t="s">
        <v>367</v>
      </c>
      <c r="X19" s="280" t="s">
        <v>388</v>
      </c>
      <c r="Y19" s="370"/>
      <c r="Z19" s="370"/>
      <c r="AA19" s="16"/>
      <c r="AB19" s="370"/>
      <c r="AC19" s="367"/>
      <c r="AD19" s="255"/>
      <c r="AE19" s="280" t="s">
        <v>358</v>
      </c>
      <c r="AF19" s="256" t="s">
        <v>397</v>
      </c>
    </row>
    <row r="20" spans="2:32" x14ac:dyDescent="0.25">
      <c r="B20" s="72"/>
      <c r="C20" s="73"/>
      <c r="D20" s="2"/>
      <c r="E20" s="2"/>
      <c r="F20" s="6"/>
      <c r="G20" s="5"/>
      <c r="H20" s="2"/>
      <c r="I20" s="67"/>
      <c r="J20" s="6"/>
      <c r="K20" s="5"/>
      <c r="L20" s="2"/>
      <c r="M20" s="29"/>
      <c r="N20" s="30"/>
      <c r="O20" s="2"/>
      <c r="P20" s="2"/>
      <c r="Q20" s="2"/>
      <c r="R20" s="2"/>
      <c r="S20" s="6"/>
      <c r="T20" s="5"/>
      <c r="U20" s="370"/>
      <c r="V20" s="370"/>
      <c r="W20" s="253" t="s">
        <v>367</v>
      </c>
      <c r="X20" s="280" t="s">
        <v>390</v>
      </c>
      <c r="Y20" s="370"/>
      <c r="Z20" s="370"/>
      <c r="AA20" s="270"/>
      <c r="AB20" s="370"/>
      <c r="AC20" s="367"/>
      <c r="AD20" s="5"/>
      <c r="AE20" s="303" t="s">
        <v>359</v>
      </c>
      <c r="AF20" s="256" t="s">
        <v>398</v>
      </c>
    </row>
    <row r="21" spans="2:32" x14ac:dyDescent="0.25">
      <c r="B21" s="72"/>
      <c r="C21" s="73"/>
      <c r="D21" s="2"/>
      <c r="E21" s="2"/>
      <c r="F21" s="6"/>
      <c r="G21" s="5"/>
      <c r="H21" s="2"/>
      <c r="I21" s="67"/>
      <c r="J21" s="6"/>
      <c r="K21" s="5"/>
      <c r="L21" s="2"/>
      <c r="M21" s="29"/>
      <c r="N21" s="30"/>
      <c r="O21" s="2"/>
      <c r="P21" s="2"/>
      <c r="Q21" s="2"/>
      <c r="R21" s="2"/>
      <c r="S21" s="6"/>
      <c r="T21" s="5"/>
      <c r="U21" s="370"/>
      <c r="V21" s="370"/>
      <c r="W21" s="253" t="s">
        <v>367</v>
      </c>
      <c r="X21" s="303"/>
      <c r="Y21" s="370"/>
      <c r="Z21" s="370"/>
      <c r="AA21" s="270"/>
      <c r="AB21" s="370"/>
      <c r="AC21" s="367"/>
      <c r="AD21" s="5"/>
      <c r="AE21" s="279" t="s">
        <v>399</v>
      </c>
      <c r="AF21" s="256" t="s">
        <v>353</v>
      </c>
    </row>
    <row r="22" spans="2:32" ht="15.75" thickBot="1" x14ac:dyDescent="0.3">
      <c r="B22" s="74"/>
      <c r="C22" s="75"/>
      <c r="D22" s="8"/>
      <c r="E22" s="8"/>
      <c r="F22" s="9"/>
      <c r="G22" s="7"/>
      <c r="H22" s="8"/>
      <c r="I22" s="8"/>
      <c r="J22" s="9"/>
      <c r="K22" s="7"/>
      <c r="L22" s="8"/>
      <c r="M22" s="31"/>
      <c r="N22" s="32"/>
      <c r="O22" s="8"/>
      <c r="P22" s="8"/>
      <c r="Q22" s="8"/>
      <c r="R22" s="8"/>
      <c r="S22" s="9"/>
      <c r="T22" s="7"/>
      <c r="U22" s="8"/>
      <c r="V22" s="8"/>
      <c r="W22" s="8"/>
      <c r="X22" s="8"/>
      <c r="Y22" s="309"/>
      <c r="Z22" s="309"/>
      <c r="AA22" s="309"/>
      <c r="AB22" s="309"/>
      <c r="AC22" s="368"/>
      <c r="AD22" s="7"/>
      <c r="AE22" s="8"/>
      <c r="AF22" s="9"/>
    </row>
    <row r="24" spans="2:32" x14ac:dyDescent="0.25">
      <c r="D24" s="10"/>
      <c r="E24" s="10"/>
      <c r="F24" s="10"/>
      <c r="G24" s="10"/>
      <c r="H24" s="10"/>
      <c r="I24" s="10"/>
      <c r="J24" s="10"/>
      <c r="K24" s="10"/>
      <c r="L24" s="10"/>
      <c r="M24" s="10"/>
      <c r="N24" s="10"/>
      <c r="O24" s="10"/>
      <c r="P24" s="10"/>
      <c r="Q24" s="10"/>
      <c r="R24" s="10"/>
      <c r="S24" s="10"/>
    </row>
    <row r="25" spans="2:32" x14ac:dyDescent="0.25">
      <c r="D25" s="1"/>
      <c r="E25" s="1"/>
      <c r="F25" s="1"/>
      <c r="M25" s="1"/>
      <c r="N25" s="1"/>
      <c r="O25" s="1"/>
      <c r="P25" s="1"/>
      <c r="Q25" s="1"/>
      <c r="R25" s="1"/>
      <c r="S25" s="1"/>
    </row>
    <row r="26" spans="2:32" x14ac:dyDescent="0.25">
      <c r="D26" s="18"/>
      <c r="E26" s="1"/>
      <c r="F26" s="1"/>
      <c r="G26" s="1"/>
      <c r="H26" s="1"/>
      <c r="I26" s="1"/>
      <c r="J26" s="1"/>
      <c r="K26" s="1"/>
      <c r="L26" s="1"/>
      <c r="M26" s="1"/>
      <c r="N26" s="1"/>
      <c r="O26" s="1"/>
      <c r="P26" s="1"/>
      <c r="Q26" s="1"/>
      <c r="R26" s="1"/>
      <c r="S26" s="1"/>
    </row>
    <row r="29" spans="2:32" x14ac:dyDescent="0.25">
      <c r="X29" s="253"/>
    </row>
    <row r="30" spans="2:32" x14ac:dyDescent="0.25">
      <c r="U30" s="265"/>
      <c r="V30" s="228"/>
      <c r="W30" s="265"/>
      <c r="X30" s="265"/>
      <c r="Y30" s="265"/>
      <c r="Z30" s="265"/>
      <c r="AA30" s="265"/>
      <c r="AB30" s="265"/>
      <c r="AC30" s="265"/>
    </row>
    <row r="31" spans="2:32" x14ac:dyDescent="0.25">
      <c r="U31" s="228"/>
      <c r="V31" s="242"/>
      <c r="W31" s="229"/>
      <c r="X31" s="232"/>
      <c r="Y31" s="229"/>
      <c r="Z31" s="229"/>
      <c r="AA31" s="232"/>
      <c r="AB31" s="229"/>
      <c r="AC31" s="229"/>
    </row>
  </sheetData>
  <mergeCells count="12">
    <mergeCell ref="AC10:AC14"/>
    <mergeCell ref="AC15:AC22"/>
    <mergeCell ref="U10:U14"/>
    <mergeCell ref="U15:U21"/>
    <mergeCell ref="V10:V14"/>
    <mergeCell ref="V15:V21"/>
    <mergeCell ref="Y10:Y14"/>
    <mergeCell ref="Y15:Y21"/>
    <mergeCell ref="Z10:Z14"/>
    <mergeCell ref="Z15:Z21"/>
    <mergeCell ref="AB10:AB14"/>
    <mergeCell ref="AB15:AB21"/>
  </mergeCells>
  <pageMargins left="0.70866141732283472" right="0.70866141732283472" top="0.74803149606299213" bottom="0.74803149606299213" header="0.31496062992125984" footer="0.31496062992125984"/>
  <pageSetup paperSize="8"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BJ45"/>
  <sheetViews>
    <sheetView zoomScale="80" zoomScaleNormal="80" workbookViewId="0">
      <pane xSplit="3" ySplit="26" topLeftCell="AC84" activePane="bottomRight" state="frozen"/>
      <selection pane="topRight" activeCell="D1" sqref="D1"/>
      <selection pane="bottomLeft" activeCell="A10" sqref="A10"/>
      <selection pane="bottomRight" activeCell="AR33" sqref="AR33"/>
    </sheetView>
  </sheetViews>
  <sheetFormatPr defaultColWidth="9.140625" defaultRowHeight="15" x14ac:dyDescent="0.25"/>
  <cols>
    <col min="1" max="1" width="13.42578125" customWidth="1"/>
    <col min="2" max="3" width="11.7109375" customWidth="1"/>
    <col min="4" max="5" width="12.7109375" customWidth="1"/>
    <col min="7" max="10" width="10.5703125" customWidth="1"/>
    <col min="12" max="13" width="9.140625" style="253"/>
    <col min="14" max="14" width="9.28515625" style="253" customWidth="1"/>
    <col min="15" max="16" width="8.28515625" style="253" customWidth="1"/>
    <col min="17" max="19" width="9.140625" style="253"/>
    <col min="21" max="21" width="9.28515625" customWidth="1"/>
    <col min="23" max="23" width="16.42578125" bestFit="1" customWidth="1"/>
    <col min="24" max="24" width="12.140625" customWidth="1"/>
    <col min="25" max="25" width="13" customWidth="1"/>
    <col min="26" max="26" width="11" customWidth="1"/>
    <col min="27" max="27" width="28.85546875" bestFit="1" customWidth="1"/>
    <col min="28" max="28" width="17.140625" customWidth="1"/>
    <col min="29" max="29" width="14" customWidth="1"/>
    <col min="30" max="30" width="12.85546875" customWidth="1"/>
    <col min="32" max="32" width="13.85546875" customWidth="1"/>
    <col min="40" max="41" width="10" customWidth="1"/>
    <col min="47" max="47" width="11" customWidth="1"/>
    <col min="50" max="50" width="52.85546875" customWidth="1"/>
    <col min="57" max="57" width="13.42578125" customWidth="1"/>
    <col min="60" max="60" width="12.85546875" customWidth="1"/>
    <col min="62" max="63" width="19.7109375" customWidth="1"/>
    <col min="64" max="64" width="15" customWidth="1"/>
    <col min="65" max="65" width="14.7109375" customWidth="1"/>
    <col min="66" max="66" width="11" customWidth="1"/>
    <col min="67" max="67" width="11.7109375" customWidth="1"/>
    <col min="68" max="68" width="14.42578125" customWidth="1"/>
    <col min="69" max="69" width="12.5703125" customWidth="1"/>
    <col min="70" max="70" width="12" customWidth="1"/>
    <col min="71" max="71" width="22.85546875" customWidth="1"/>
    <col min="72" max="72" width="22.42578125" customWidth="1"/>
    <col min="73" max="73" width="15.28515625" customWidth="1"/>
  </cols>
  <sheetData>
    <row r="1" spans="1:50" s="16" customFormat="1" ht="27" customHeight="1" x14ac:dyDescent="0.25">
      <c r="B1" s="21" t="s">
        <v>150</v>
      </c>
      <c r="C1" s="21"/>
    </row>
    <row r="2" spans="1:50" ht="17.25" customHeight="1" thickBot="1" x14ac:dyDescent="0.3"/>
    <row r="3" spans="1:50" ht="19.5" thickBot="1" x14ac:dyDescent="0.35">
      <c r="B3" s="97" t="s">
        <v>25</v>
      </c>
      <c r="C3" s="136"/>
      <c r="D3" s="49" t="s">
        <v>130</v>
      </c>
      <c r="E3" s="55"/>
      <c r="F3" s="22"/>
      <c r="G3" s="22"/>
      <c r="H3" s="22"/>
      <c r="I3" s="22"/>
      <c r="J3" s="22"/>
      <c r="K3" s="22"/>
      <c r="L3" s="22"/>
      <c r="M3" s="22"/>
      <c r="N3" s="22"/>
      <c r="O3" s="22"/>
      <c r="P3" s="22"/>
      <c r="Q3" s="22"/>
      <c r="R3" s="22"/>
      <c r="S3" s="22"/>
      <c r="T3" s="22"/>
      <c r="U3" s="22"/>
      <c r="V3" s="22"/>
      <c r="W3" s="22"/>
      <c r="X3" s="22"/>
      <c r="Y3" s="22"/>
      <c r="Z3" s="48"/>
      <c r="AA3" s="23"/>
      <c r="AB3" s="98" t="s">
        <v>131</v>
      </c>
      <c r="AC3" s="24"/>
      <c r="AD3" s="22"/>
      <c r="AE3" s="22"/>
      <c r="AF3" s="22"/>
      <c r="AG3" s="22"/>
      <c r="AH3" s="22"/>
      <c r="AI3" s="22"/>
      <c r="AJ3" s="22"/>
      <c r="AK3" s="22"/>
      <c r="AL3" s="22"/>
      <c r="AM3" s="22"/>
      <c r="AN3" s="22"/>
      <c r="AO3" s="22"/>
      <c r="AP3" s="22"/>
      <c r="AQ3" s="22"/>
      <c r="AR3" s="22"/>
      <c r="AS3" s="22"/>
      <c r="AT3" s="22"/>
      <c r="AU3" s="22"/>
      <c r="AV3" s="22"/>
      <c r="AW3" s="22"/>
      <c r="AX3" s="23"/>
    </row>
    <row r="4" spans="1:50" s="43" customFormat="1" ht="20.25" customHeight="1" thickBot="1" x14ac:dyDescent="0.3">
      <c r="B4" s="76" t="s">
        <v>13</v>
      </c>
      <c r="C4" s="95"/>
      <c r="D4" s="44" t="s">
        <v>192</v>
      </c>
      <c r="E4" s="45"/>
      <c r="F4" s="45"/>
      <c r="G4" s="45"/>
      <c r="H4" s="45"/>
      <c r="I4" s="45"/>
      <c r="J4" s="45"/>
      <c r="K4" s="45"/>
      <c r="L4" s="45"/>
      <c r="M4" s="45"/>
      <c r="N4" s="45"/>
      <c r="O4" s="45"/>
      <c r="P4" s="45"/>
      <c r="Q4" s="45"/>
      <c r="R4" s="45"/>
      <c r="S4" s="45"/>
      <c r="T4" s="45"/>
      <c r="U4" s="46"/>
      <c r="V4" s="45" t="s">
        <v>193</v>
      </c>
      <c r="W4" s="45"/>
      <c r="X4" s="45"/>
      <c r="Y4" s="45"/>
      <c r="Z4" s="45"/>
      <c r="AA4" s="46"/>
      <c r="AB4" s="44" t="s">
        <v>132</v>
      </c>
      <c r="AC4" s="46"/>
      <c r="AD4" s="50" t="s">
        <v>51</v>
      </c>
      <c r="AE4" s="50"/>
      <c r="AF4" s="50"/>
      <c r="AG4" s="50"/>
      <c r="AH4" s="50"/>
      <c r="AI4" s="50"/>
      <c r="AJ4" s="50"/>
      <c r="AK4" s="50"/>
      <c r="AL4" s="50"/>
      <c r="AM4" s="50"/>
      <c r="AN4" s="50"/>
      <c r="AO4" s="50"/>
      <c r="AP4" s="50"/>
      <c r="AQ4" s="50"/>
      <c r="AR4" s="50"/>
      <c r="AS4" s="50"/>
      <c r="AT4" s="50"/>
      <c r="AU4" s="50"/>
      <c r="AV4" s="50"/>
      <c r="AW4" s="50"/>
      <c r="AX4" s="51"/>
    </row>
    <row r="5" spans="1:50" s="1" customFormat="1" ht="58.5" customHeight="1" x14ac:dyDescent="0.25">
      <c r="A5" s="1" t="s">
        <v>8</v>
      </c>
      <c r="B5" s="35" t="s">
        <v>21</v>
      </c>
      <c r="C5" s="69" t="s">
        <v>1</v>
      </c>
      <c r="D5" s="63" t="s">
        <v>173</v>
      </c>
      <c r="E5" s="82" t="s">
        <v>151</v>
      </c>
      <c r="F5" s="52" t="s">
        <v>45</v>
      </c>
      <c r="G5" s="52" t="s">
        <v>46</v>
      </c>
      <c r="H5" s="52" t="s">
        <v>71</v>
      </c>
      <c r="I5" s="52" t="s">
        <v>44</v>
      </c>
      <c r="J5" s="52" t="s">
        <v>9</v>
      </c>
      <c r="K5" s="52" t="s">
        <v>10</v>
      </c>
      <c r="L5" s="52" t="s">
        <v>11</v>
      </c>
      <c r="M5" s="269" t="s">
        <v>403</v>
      </c>
      <c r="N5" s="269" t="s">
        <v>162</v>
      </c>
      <c r="O5" s="269" t="s">
        <v>121</v>
      </c>
      <c r="P5" s="269" t="s">
        <v>404</v>
      </c>
      <c r="Q5" s="269" t="s">
        <v>405</v>
      </c>
      <c r="R5" s="269" t="s">
        <v>406</v>
      </c>
      <c r="S5" s="269" t="s">
        <v>407</v>
      </c>
      <c r="T5" s="269" t="s">
        <v>48</v>
      </c>
      <c r="U5" s="70" t="s">
        <v>408</v>
      </c>
      <c r="V5" s="69" t="s">
        <v>253</v>
      </c>
      <c r="W5" s="68" t="s">
        <v>252</v>
      </c>
      <c r="X5" s="68" t="s">
        <v>104</v>
      </c>
      <c r="Y5" s="47" t="s">
        <v>222</v>
      </c>
      <c r="Z5" s="137" t="s">
        <v>223</v>
      </c>
      <c r="AA5" s="138" t="s">
        <v>152</v>
      </c>
      <c r="AB5" s="63" t="s">
        <v>133</v>
      </c>
      <c r="AC5" s="70" t="s">
        <v>134</v>
      </c>
      <c r="AD5" s="93" t="s">
        <v>221</v>
      </c>
      <c r="AE5" s="93" t="s">
        <v>45</v>
      </c>
      <c r="AF5" s="93" t="s">
        <v>124</v>
      </c>
      <c r="AG5" s="93" t="s">
        <v>122</v>
      </c>
      <c r="AH5" s="65" t="s">
        <v>46</v>
      </c>
      <c r="AI5" s="65" t="s">
        <v>47</v>
      </c>
      <c r="AJ5" s="65" t="s">
        <v>213</v>
      </c>
      <c r="AK5" s="65" t="s">
        <v>212</v>
      </c>
      <c r="AL5" s="308" t="s">
        <v>108</v>
      </c>
      <c r="AM5" s="308" t="s">
        <v>254</v>
      </c>
      <c r="AN5" s="71" t="s">
        <v>109</v>
      </c>
      <c r="AO5" s="65" t="s">
        <v>9</v>
      </c>
      <c r="AP5" s="65" t="s">
        <v>10</v>
      </c>
      <c r="AQ5" s="65" t="s">
        <v>11</v>
      </c>
      <c r="AR5" s="65" t="s">
        <v>48</v>
      </c>
      <c r="AS5" s="65" t="s">
        <v>121</v>
      </c>
      <c r="AT5" s="71" t="s">
        <v>44</v>
      </c>
      <c r="AU5" s="85" t="s">
        <v>123</v>
      </c>
      <c r="AV5" s="85" t="s">
        <v>107</v>
      </c>
      <c r="AW5" s="69" t="s">
        <v>106</v>
      </c>
      <c r="AX5" s="130" t="s">
        <v>194</v>
      </c>
    </row>
    <row r="6" spans="1:50" s="1" customFormat="1" ht="30" x14ac:dyDescent="0.25">
      <c r="A6" s="1" t="s">
        <v>20</v>
      </c>
      <c r="B6" s="13" t="s">
        <v>87</v>
      </c>
      <c r="C6" s="11" t="s">
        <v>93</v>
      </c>
      <c r="D6" s="13" t="s">
        <v>137</v>
      </c>
      <c r="E6" s="12" t="s">
        <v>105</v>
      </c>
      <c r="F6" s="11" t="s">
        <v>78</v>
      </c>
      <c r="G6" s="11" t="s">
        <v>77</v>
      </c>
      <c r="H6" s="64" t="s">
        <v>77</v>
      </c>
      <c r="I6" s="64" t="s">
        <v>77</v>
      </c>
      <c r="J6" s="64" t="s">
        <v>77</v>
      </c>
      <c r="K6" s="64" t="s">
        <v>77</v>
      </c>
      <c r="L6" s="64" t="s">
        <v>77</v>
      </c>
      <c r="M6" s="314" t="s">
        <v>80</v>
      </c>
      <c r="N6" s="314" t="s">
        <v>80</v>
      </c>
      <c r="O6" s="314" t="s">
        <v>80</v>
      </c>
      <c r="P6" s="314" t="s">
        <v>80</v>
      </c>
      <c r="Q6" s="314" t="s">
        <v>80</v>
      </c>
      <c r="R6" s="314" t="s">
        <v>80</v>
      </c>
      <c r="S6" s="314" t="s">
        <v>80</v>
      </c>
      <c r="T6" s="314" t="s">
        <v>80</v>
      </c>
      <c r="U6" s="94" t="s">
        <v>80</v>
      </c>
      <c r="V6" s="12" t="s">
        <v>29</v>
      </c>
      <c r="W6" s="12" t="s">
        <v>29</v>
      </c>
      <c r="X6" s="12" t="s">
        <v>29</v>
      </c>
      <c r="Y6" s="61" t="s">
        <v>29</v>
      </c>
      <c r="Z6" s="13" t="s">
        <v>224</v>
      </c>
      <c r="AA6" s="94" t="s">
        <v>34</v>
      </c>
      <c r="AB6" s="132"/>
      <c r="AC6" s="94"/>
      <c r="AD6" s="12" t="s">
        <v>137</v>
      </c>
      <c r="AE6" s="12" t="s">
        <v>79</v>
      </c>
      <c r="AF6" s="12" t="s">
        <v>79</v>
      </c>
      <c r="AG6" s="12" t="s">
        <v>79</v>
      </c>
      <c r="AH6" s="11" t="s">
        <v>79</v>
      </c>
      <c r="AI6" s="11"/>
      <c r="AJ6" s="11"/>
      <c r="AK6" s="11"/>
      <c r="AL6" s="11" t="s">
        <v>110</v>
      </c>
      <c r="AM6" s="11" t="s">
        <v>83</v>
      </c>
      <c r="AN6" s="11" t="s">
        <v>110</v>
      </c>
      <c r="AO6" s="11" t="s">
        <v>80</v>
      </c>
      <c r="AP6" s="11" t="s">
        <v>80</v>
      </c>
      <c r="AQ6" s="11" t="s">
        <v>80</v>
      </c>
      <c r="AR6" s="11" t="s">
        <v>80</v>
      </c>
      <c r="AS6" s="11" t="s">
        <v>80</v>
      </c>
      <c r="AT6" s="11" t="s">
        <v>80</v>
      </c>
      <c r="AU6" s="11" t="s">
        <v>110</v>
      </c>
      <c r="AV6" s="11" t="s">
        <v>80</v>
      </c>
      <c r="AW6" s="11" t="s">
        <v>80</v>
      </c>
      <c r="AX6" s="106"/>
    </row>
    <row r="7" spans="1:50" s="214" customFormat="1" x14ac:dyDescent="0.25">
      <c r="B7" s="320" t="s">
        <v>259</v>
      </c>
      <c r="C7" s="321">
        <v>312</v>
      </c>
      <c r="D7" s="267">
        <v>2017</v>
      </c>
      <c r="E7" s="265">
        <v>18.361999999999998</v>
      </c>
      <c r="F7" s="265"/>
      <c r="G7" s="302">
        <v>16.923999999999999</v>
      </c>
      <c r="H7" s="302">
        <v>1.3</v>
      </c>
      <c r="I7" s="302">
        <v>1.6639999999999999</v>
      </c>
      <c r="J7" s="302">
        <v>2.7280000000000002</v>
      </c>
      <c r="K7" s="302">
        <v>1.024</v>
      </c>
      <c r="L7" s="302">
        <v>5.444</v>
      </c>
      <c r="M7" s="302">
        <v>4.9000000000000004</v>
      </c>
      <c r="N7" s="302">
        <v>51.779999999999994</v>
      </c>
      <c r="O7" s="302">
        <v>676.4</v>
      </c>
      <c r="P7" s="302">
        <v>50.3</v>
      </c>
      <c r="Q7" s="302">
        <v>221.8</v>
      </c>
      <c r="R7" s="302">
        <v>9.0999999999999998E-2</v>
      </c>
      <c r="S7" s="302">
        <v>0.22999999999999998</v>
      </c>
      <c r="T7" s="302">
        <v>100.73999999999998</v>
      </c>
      <c r="U7" s="266">
        <v>1.5940000000000001</v>
      </c>
      <c r="V7" s="265">
        <v>134</v>
      </c>
      <c r="W7" s="302" t="s">
        <v>275</v>
      </c>
      <c r="X7" s="302" t="s">
        <v>278</v>
      </c>
      <c r="Y7" s="265">
        <v>1</v>
      </c>
      <c r="Z7" s="322"/>
      <c r="AA7" s="266" t="s">
        <v>279</v>
      </c>
      <c r="AB7" s="236">
        <v>1</v>
      </c>
      <c r="AC7" s="266" t="s">
        <v>410</v>
      </c>
      <c r="AD7" s="325">
        <v>2017</v>
      </c>
      <c r="AE7" s="325">
        <v>424.52</v>
      </c>
      <c r="AF7" s="326"/>
      <c r="AG7" s="265">
        <v>424.52</v>
      </c>
      <c r="AH7" s="302">
        <v>14.49</v>
      </c>
      <c r="AI7" s="302">
        <v>29.3</v>
      </c>
      <c r="AJ7" s="327"/>
      <c r="AK7" s="328">
        <v>3.3</v>
      </c>
      <c r="AL7" s="328">
        <v>21.957000000000001</v>
      </c>
      <c r="AM7" s="328">
        <v>69.53</v>
      </c>
      <c r="AN7" s="328">
        <v>15.267000000000001</v>
      </c>
      <c r="AO7" s="329">
        <v>3396</v>
      </c>
      <c r="AP7" s="329">
        <v>467</v>
      </c>
      <c r="AQ7" s="329">
        <v>678.4</v>
      </c>
      <c r="AR7" s="329">
        <v>56.87</v>
      </c>
      <c r="AS7" s="329">
        <v>507.1</v>
      </c>
      <c r="AT7" s="329">
        <v>616.4</v>
      </c>
      <c r="AU7" s="329">
        <v>6.34</v>
      </c>
      <c r="AV7" s="327"/>
      <c r="AW7" s="327"/>
      <c r="AX7" s="271"/>
    </row>
    <row r="8" spans="1:50" s="214" customFormat="1" x14ac:dyDescent="0.25">
      <c r="B8" s="320" t="s">
        <v>259</v>
      </c>
      <c r="C8" s="321">
        <v>312</v>
      </c>
      <c r="D8" s="267">
        <v>2017</v>
      </c>
      <c r="E8" s="265">
        <v>18.116</v>
      </c>
      <c r="F8" s="265"/>
      <c r="G8" s="302">
        <v>15.739000000000001</v>
      </c>
      <c r="H8" s="302">
        <v>1.29</v>
      </c>
      <c r="I8" s="302">
        <v>1.508</v>
      </c>
      <c r="J8" s="302">
        <v>4.2039999999999997</v>
      </c>
      <c r="K8" s="302">
        <v>0.70799999999999996</v>
      </c>
      <c r="L8" s="302">
        <v>4.9459999999999997</v>
      </c>
      <c r="M8" s="302">
        <v>3.3959999999999999</v>
      </c>
      <c r="N8" s="302">
        <v>76.080000000000013</v>
      </c>
      <c r="O8" s="302">
        <v>1073.2</v>
      </c>
      <c r="P8" s="302">
        <v>63.820000000000007</v>
      </c>
      <c r="Q8" s="302">
        <v>304.60000000000002</v>
      </c>
      <c r="R8" s="302">
        <v>0.1026</v>
      </c>
      <c r="S8" s="302">
        <v>0.46999999999999992</v>
      </c>
      <c r="T8" s="302">
        <v>147.68</v>
      </c>
      <c r="U8" s="266">
        <v>0.67400000000000004</v>
      </c>
      <c r="V8" s="265">
        <v>134</v>
      </c>
      <c r="W8" s="302" t="s">
        <v>275</v>
      </c>
      <c r="X8" s="302" t="s">
        <v>409</v>
      </c>
      <c r="Y8" s="265">
        <v>2</v>
      </c>
      <c r="Z8" s="322"/>
      <c r="AA8" s="266" t="s">
        <v>279</v>
      </c>
      <c r="AB8" s="236">
        <v>2</v>
      </c>
      <c r="AC8" s="266" t="s">
        <v>411</v>
      </c>
      <c r="AD8" s="325">
        <v>2017</v>
      </c>
      <c r="AE8" s="325">
        <v>374.7</v>
      </c>
      <c r="AF8" s="326"/>
      <c r="AG8" s="265">
        <v>374.7</v>
      </c>
      <c r="AH8" s="302">
        <v>12.84</v>
      </c>
      <c r="AI8" s="302">
        <v>29.18</v>
      </c>
      <c r="AJ8" s="327"/>
      <c r="AK8" s="328">
        <v>3</v>
      </c>
      <c r="AL8" s="328">
        <v>22.344999999999999</v>
      </c>
      <c r="AM8" s="328">
        <v>62.05</v>
      </c>
      <c r="AN8" s="328">
        <v>13.864999999999998</v>
      </c>
      <c r="AO8" s="329">
        <v>2383</v>
      </c>
      <c r="AP8" s="329">
        <v>431</v>
      </c>
      <c r="AQ8" s="329">
        <v>494.3</v>
      </c>
      <c r="AR8" s="329">
        <v>47.47</v>
      </c>
      <c r="AS8" s="329">
        <v>377.4</v>
      </c>
      <c r="AT8" s="329">
        <v>508.6</v>
      </c>
      <c r="AU8" s="329">
        <v>7.04</v>
      </c>
      <c r="AV8" s="327"/>
      <c r="AW8" s="327"/>
      <c r="AX8" s="271"/>
    </row>
    <row r="9" spans="1:50" s="214" customFormat="1" x14ac:dyDescent="0.25">
      <c r="B9" s="320" t="s">
        <v>259</v>
      </c>
      <c r="C9" s="321">
        <v>312</v>
      </c>
      <c r="D9" s="267"/>
      <c r="E9" s="265"/>
      <c r="F9" s="265"/>
      <c r="G9" s="302"/>
      <c r="H9" s="302"/>
      <c r="I9" s="302"/>
      <c r="J9" s="302"/>
      <c r="K9" s="302"/>
      <c r="L9" s="302"/>
      <c r="M9" s="302"/>
      <c r="N9" s="302"/>
      <c r="O9" s="302"/>
      <c r="P9" s="302"/>
      <c r="Q9" s="302"/>
      <c r="R9" s="302"/>
      <c r="S9" s="302"/>
      <c r="T9" s="302"/>
      <c r="U9" s="266"/>
      <c r="V9" s="265"/>
      <c r="W9" s="302"/>
      <c r="X9" s="302"/>
      <c r="Y9" s="265"/>
      <c r="Z9" s="322"/>
      <c r="AA9" s="266" t="s">
        <v>279</v>
      </c>
      <c r="AB9" s="236">
        <v>3</v>
      </c>
      <c r="AC9" s="266" t="s">
        <v>412</v>
      </c>
      <c r="AD9" s="325">
        <v>2017</v>
      </c>
      <c r="AE9" s="325">
        <v>15.68</v>
      </c>
      <c r="AF9" s="326"/>
      <c r="AG9" s="265">
        <v>15.68</v>
      </c>
      <c r="AH9" s="302">
        <v>0.66</v>
      </c>
      <c r="AI9" s="302">
        <v>23.76</v>
      </c>
      <c r="AJ9" s="327"/>
      <c r="AK9" s="328">
        <v>3.3</v>
      </c>
      <c r="AL9" s="328">
        <v>3.1719999999999997</v>
      </c>
      <c r="AM9" s="328">
        <v>7.31</v>
      </c>
      <c r="AN9" s="328">
        <v>0.23199999999999998</v>
      </c>
      <c r="AO9" s="329">
        <v>245</v>
      </c>
      <c r="AP9" s="329">
        <v>258.8</v>
      </c>
      <c r="AQ9" s="329">
        <v>302.60000000000002</v>
      </c>
      <c r="AR9" s="329">
        <v>84.51</v>
      </c>
      <c r="AS9" s="329">
        <v>36.85</v>
      </c>
      <c r="AT9" s="329">
        <v>78.989999999999995</v>
      </c>
      <c r="AU9" s="329">
        <v>1.82</v>
      </c>
      <c r="AV9" s="327"/>
      <c r="AW9" s="327"/>
      <c r="AX9" s="271"/>
    </row>
    <row r="10" spans="1:50" s="214" customFormat="1" x14ac:dyDescent="0.25">
      <c r="B10" s="320" t="s">
        <v>259</v>
      </c>
      <c r="C10" s="321">
        <v>312</v>
      </c>
      <c r="D10" s="267"/>
      <c r="E10" s="265"/>
      <c r="F10" s="265"/>
      <c r="G10" s="302"/>
      <c r="H10" s="302"/>
      <c r="I10" s="302"/>
      <c r="J10" s="302"/>
      <c r="K10" s="302"/>
      <c r="L10" s="302"/>
      <c r="M10" s="302"/>
      <c r="N10" s="302"/>
      <c r="O10" s="302"/>
      <c r="P10" s="302"/>
      <c r="Q10" s="302"/>
      <c r="R10" s="302"/>
      <c r="S10" s="302"/>
      <c r="T10" s="302"/>
      <c r="U10" s="266"/>
      <c r="V10" s="265"/>
      <c r="W10" s="302"/>
      <c r="X10" s="302"/>
      <c r="Y10" s="265"/>
      <c r="Z10" s="322"/>
      <c r="AA10" s="266" t="s">
        <v>279</v>
      </c>
      <c r="AB10" s="236">
        <v>4</v>
      </c>
      <c r="AC10" s="330" t="s">
        <v>413</v>
      </c>
      <c r="AD10" s="325">
        <v>2017</v>
      </c>
      <c r="AE10" s="325">
        <v>9.14</v>
      </c>
      <c r="AF10" s="326"/>
      <c r="AG10" s="265">
        <v>9.14</v>
      </c>
      <c r="AH10" s="302">
        <v>0.44999999999999996</v>
      </c>
      <c r="AI10" s="302">
        <v>20.309999999999999</v>
      </c>
      <c r="AJ10" s="327"/>
      <c r="AK10" s="328">
        <v>3.7</v>
      </c>
      <c r="AL10" s="328">
        <v>2.1809999999999996</v>
      </c>
      <c r="AM10" s="328">
        <v>6.01</v>
      </c>
      <c r="AN10" s="328">
        <v>0.13100000000000001</v>
      </c>
      <c r="AO10" s="329">
        <v>267.2</v>
      </c>
      <c r="AP10" s="329">
        <v>308.39999999999998</v>
      </c>
      <c r="AQ10" s="329">
        <v>339.3</v>
      </c>
      <c r="AR10" s="329">
        <v>106.5</v>
      </c>
      <c r="AS10" s="329">
        <v>60.35</v>
      </c>
      <c r="AT10" s="329">
        <v>101.7</v>
      </c>
      <c r="AU10" s="329">
        <v>1.02</v>
      </c>
      <c r="AV10" s="327"/>
      <c r="AW10" s="327"/>
      <c r="AX10" s="271"/>
    </row>
    <row r="11" spans="1:50" s="214" customFormat="1" x14ac:dyDescent="0.25">
      <c r="B11" s="320" t="s">
        <v>259</v>
      </c>
      <c r="C11" s="321">
        <v>312</v>
      </c>
      <c r="D11" s="267"/>
      <c r="E11" s="265"/>
      <c r="F11" s="265"/>
      <c r="G11" s="302"/>
      <c r="H11" s="302"/>
      <c r="I11" s="302"/>
      <c r="J11" s="302"/>
      <c r="K11" s="302"/>
      <c r="L11" s="302"/>
      <c r="M11" s="302"/>
      <c r="N11" s="302"/>
      <c r="O11" s="302"/>
      <c r="P11" s="302"/>
      <c r="Q11" s="302"/>
      <c r="R11" s="302"/>
      <c r="S11" s="302"/>
      <c r="T11" s="302"/>
      <c r="U11" s="266"/>
      <c r="V11" s="265"/>
      <c r="W11" s="302"/>
      <c r="X11" s="302"/>
      <c r="Y11" s="265"/>
      <c r="Z11" s="322"/>
      <c r="AA11" s="266" t="s">
        <v>279</v>
      </c>
      <c r="AB11" s="236">
        <v>5</v>
      </c>
      <c r="AC11" s="330" t="s">
        <v>414</v>
      </c>
      <c r="AD11" s="325">
        <v>2017</v>
      </c>
      <c r="AE11" s="325">
        <v>6.09</v>
      </c>
      <c r="AF11" s="326"/>
      <c r="AG11" s="265">
        <v>6.09</v>
      </c>
      <c r="AH11" s="302">
        <v>0.34</v>
      </c>
      <c r="AI11" s="302">
        <v>17.91</v>
      </c>
      <c r="AJ11" s="327"/>
      <c r="AK11" s="328">
        <v>4.0999999999999996</v>
      </c>
      <c r="AL11" s="328">
        <v>1.2959999999999996</v>
      </c>
      <c r="AM11" s="328">
        <v>5.86</v>
      </c>
      <c r="AN11" s="328">
        <v>7.5999999999999998E-2</v>
      </c>
      <c r="AO11" s="329">
        <v>263</v>
      </c>
      <c r="AP11" s="329">
        <v>297.10000000000002</v>
      </c>
      <c r="AQ11" s="329">
        <v>300.5</v>
      </c>
      <c r="AR11" s="329">
        <v>105.8</v>
      </c>
      <c r="AS11" s="329">
        <v>101.6</v>
      </c>
      <c r="AT11" s="329">
        <v>147.1</v>
      </c>
      <c r="AU11" s="329">
        <v>0.57999999999999996</v>
      </c>
      <c r="AV11" s="327"/>
      <c r="AW11" s="327"/>
      <c r="AX11" s="271"/>
    </row>
    <row r="12" spans="1:50" s="214" customFormat="1" x14ac:dyDescent="0.25">
      <c r="B12" s="320" t="s">
        <v>259</v>
      </c>
      <c r="C12" s="321">
        <v>312</v>
      </c>
      <c r="D12" s="267"/>
      <c r="E12" s="265"/>
      <c r="F12" s="265"/>
      <c r="G12" s="302"/>
      <c r="H12" s="302"/>
      <c r="I12" s="302"/>
      <c r="J12" s="302"/>
      <c r="K12" s="302"/>
      <c r="L12" s="302"/>
      <c r="M12" s="302"/>
      <c r="N12" s="302"/>
      <c r="O12" s="302"/>
      <c r="P12" s="302"/>
      <c r="Q12" s="302"/>
      <c r="R12" s="302"/>
      <c r="S12" s="302"/>
      <c r="T12" s="302"/>
      <c r="U12" s="266"/>
      <c r="V12" s="265"/>
      <c r="W12" s="302"/>
      <c r="X12" s="302"/>
      <c r="Y12" s="265"/>
      <c r="Z12" s="322"/>
      <c r="AA12" s="266" t="s">
        <v>279</v>
      </c>
      <c r="AB12" s="236">
        <v>6</v>
      </c>
      <c r="AC12" s="266" t="s">
        <v>415</v>
      </c>
      <c r="AD12" s="325">
        <v>2017</v>
      </c>
      <c r="AE12" s="325">
        <v>3.2600000000000002</v>
      </c>
      <c r="AF12" s="326"/>
      <c r="AG12" s="265">
        <v>3.2600000000000002</v>
      </c>
      <c r="AH12" s="302">
        <v>0.25</v>
      </c>
      <c r="AI12" s="302">
        <v>13.040000000000001</v>
      </c>
      <c r="AJ12" s="327"/>
      <c r="AK12" s="328">
        <v>4.4000000000000004</v>
      </c>
      <c r="AL12" s="328">
        <v>0.65400000000000003</v>
      </c>
      <c r="AM12" s="328">
        <v>11.31</v>
      </c>
      <c r="AN12" s="328">
        <v>7.400000000000001E-2</v>
      </c>
      <c r="AO12" s="329">
        <v>261.39999999999998</v>
      </c>
      <c r="AP12" s="329">
        <v>303</v>
      </c>
      <c r="AQ12" s="329">
        <v>317.10000000000002</v>
      </c>
      <c r="AR12" s="329">
        <v>86.14</v>
      </c>
      <c r="AS12" s="329">
        <v>113.3</v>
      </c>
      <c r="AT12" s="329">
        <v>204</v>
      </c>
      <c r="AU12" s="329">
        <v>0.32</v>
      </c>
      <c r="AV12" s="327"/>
      <c r="AW12" s="327"/>
      <c r="AX12" s="271"/>
    </row>
    <row r="13" spans="1:50" s="214" customFormat="1" x14ac:dyDescent="0.25">
      <c r="B13" s="320" t="s">
        <v>259</v>
      </c>
      <c r="C13" s="321">
        <v>312</v>
      </c>
      <c r="D13" s="267"/>
      <c r="E13" s="265"/>
      <c r="F13" s="265"/>
      <c r="G13" s="302"/>
      <c r="H13" s="302"/>
      <c r="I13" s="302"/>
      <c r="J13" s="302"/>
      <c r="K13" s="302"/>
      <c r="L13" s="302"/>
      <c r="M13" s="302"/>
      <c r="N13" s="302"/>
      <c r="O13" s="302"/>
      <c r="P13" s="302"/>
      <c r="Q13" s="302"/>
      <c r="R13" s="302"/>
      <c r="S13" s="302"/>
      <c r="T13" s="302"/>
      <c r="U13" s="266"/>
      <c r="V13" s="265"/>
      <c r="W13" s="302"/>
      <c r="X13" s="302"/>
      <c r="Y13" s="265"/>
      <c r="Z13" s="322"/>
      <c r="AA13" s="266" t="s">
        <v>279</v>
      </c>
      <c r="AB13" s="236">
        <v>7</v>
      </c>
      <c r="AC13" s="266" t="s">
        <v>416</v>
      </c>
      <c r="AD13" s="325">
        <v>2017</v>
      </c>
      <c r="AE13" s="325">
        <v>1.28</v>
      </c>
      <c r="AF13" s="326"/>
      <c r="AG13" s="265">
        <v>1.28</v>
      </c>
      <c r="AH13" s="302">
        <v>0.17</v>
      </c>
      <c r="AI13" s="302">
        <v>7.53</v>
      </c>
      <c r="AJ13" s="327"/>
      <c r="AK13" s="328">
        <v>4.5</v>
      </c>
      <c r="AL13" s="328">
        <v>0.67300000000000015</v>
      </c>
      <c r="AM13" s="328">
        <v>33.14</v>
      </c>
      <c r="AN13" s="328">
        <v>0.223</v>
      </c>
      <c r="AO13" s="329">
        <v>286.8</v>
      </c>
      <c r="AP13" s="329">
        <v>369.8</v>
      </c>
      <c r="AQ13" s="329">
        <v>403.5</v>
      </c>
      <c r="AR13" s="329">
        <v>128.69999999999999</v>
      </c>
      <c r="AS13" s="329">
        <v>58.84</v>
      </c>
      <c r="AT13" s="329">
        <v>146.5</v>
      </c>
      <c r="AU13" s="329">
        <v>0.19</v>
      </c>
      <c r="AV13" s="327"/>
      <c r="AW13" s="327"/>
      <c r="AX13" s="271"/>
    </row>
    <row r="14" spans="1:50" s="214" customFormat="1" x14ac:dyDescent="0.25">
      <c r="B14" s="320" t="s">
        <v>259</v>
      </c>
      <c r="C14" s="321">
        <v>326</v>
      </c>
      <c r="D14" s="267">
        <v>2017</v>
      </c>
      <c r="E14" s="265"/>
      <c r="F14" s="265"/>
      <c r="G14" s="265">
        <v>23.814</v>
      </c>
      <c r="H14" s="265">
        <v>1.6179999999999999</v>
      </c>
      <c r="I14" s="265">
        <v>2.0740000000000003</v>
      </c>
      <c r="J14" s="265">
        <v>7.0720000000000001</v>
      </c>
      <c r="K14" s="265">
        <v>2.262</v>
      </c>
      <c r="L14" s="265">
        <v>8.3140000000000018</v>
      </c>
      <c r="M14" s="265">
        <v>9.8619999999999983</v>
      </c>
      <c r="N14" s="265">
        <v>86</v>
      </c>
      <c r="O14" s="265">
        <v>2599.1999999999998</v>
      </c>
      <c r="P14" s="265">
        <v>19.220000000000002</v>
      </c>
      <c r="Q14" s="265">
        <v>70.78</v>
      </c>
      <c r="R14" s="265">
        <v>0.12920000000000001</v>
      </c>
      <c r="S14" s="265">
        <v>0.97199999999999986</v>
      </c>
      <c r="T14" s="265">
        <v>120.08</v>
      </c>
      <c r="U14" s="266">
        <v>1.9159999999999999</v>
      </c>
      <c r="V14" s="265">
        <v>98</v>
      </c>
      <c r="W14" s="302" t="s">
        <v>276</v>
      </c>
      <c r="X14" s="302" t="s">
        <v>278</v>
      </c>
      <c r="Y14" s="265">
        <v>1</v>
      </c>
      <c r="Z14" s="322"/>
      <c r="AA14" s="266" t="s">
        <v>279</v>
      </c>
      <c r="AB14" s="236">
        <v>1</v>
      </c>
      <c r="AC14" s="266" t="s">
        <v>410</v>
      </c>
      <c r="AD14" s="325">
        <v>2017</v>
      </c>
      <c r="AE14" s="325">
        <v>375.23</v>
      </c>
      <c r="AF14" s="326"/>
      <c r="AG14" s="265">
        <v>375.23</v>
      </c>
      <c r="AH14" s="302">
        <v>17.07</v>
      </c>
      <c r="AI14" s="302">
        <v>21.98</v>
      </c>
      <c r="AJ14" s="327"/>
      <c r="AK14" s="328">
        <v>4.7</v>
      </c>
      <c r="AL14" s="328">
        <v>34.909999999999997</v>
      </c>
      <c r="AM14" s="328">
        <v>92.04</v>
      </c>
      <c r="AN14" s="328">
        <v>32.129999999999995</v>
      </c>
      <c r="AO14" s="328">
        <v>8867</v>
      </c>
      <c r="AP14" s="328">
        <v>1215</v>
      </c>
      <c r="AQ14" s="328">
        <v>962.8</v>
      </c>
      <c r="AR14" s="328">
        <v>45.21</v>
      </c>
      <c r="AS14" s="328">
        <v>4044</v>
      </c>
      <c r="AT14" s="328">
        <v>881.9</v>
      </c>
      <c r="AU14" s="328">
        <v>2.46</v>
      </c>
      <c r="AV14" s="327"/>
      <c r="AW14" s="327"/>
      <c r="AX14" s="271"/>
    </row>
    <row r="15" spans="1:50" s="214" customFormat="1" x14ac:dyDescent="0.25">
      <c r="B15" s="320" t="s">
        <v>259</v>
      </c>
      <c r="C15" s="321">
        <v>326</v>
      </c>
      <c r="D15" s="267">
        <v>2017</v>
      </c>
      <c r="E15" s="265"/>
      <c r="F15" s="265"/>
      <c r="G15" s="265"/>
      <c r="H15" s="265"/>
      <c r="I15" s="265"/>
      <c r="J15" s="265"/>
      <c r="K15" s="265"/>
      <c r="L15" s="265"/>
      <c r="M15" s="265"/>
      <c r="N15" s="265"/>
      <c r="O15" s="265"/>
      <c r="P15" s="265"/>
      <c r="Q15" s="265"/>
      <c r="R15" s="265"/>
      <c r="S15" s="265"/>
      <c r="T15" s="265"/>
      <c r="U15" s="266"/>
      <c r="V15" s="265"/>
      <c r="W15" s="302"/>
      <c r="X15" s="302"/>
      <c r="Y15" s="265"/>
      <c r="Z15" s="322"/>
      <c r="AA15" s="266" t="s">
        <v>279</v>
      </c>
      <c r="AB15" s="236">
        <v>2</v>
      </c>
      <c r="AC15" s="266" t="s">
        <v>411</v>
      </c>
      <c r="AD15" s="325">
        <v>2017</v>
      </c>
      <c r="AE15" s="325">
        <v>162.51000000000002</v>
      </c>
      <c r="AF15" s="326"/>
      <c r="AG15" s="265">
        <v>162.51000000000002</v>
      </c>
      <c r="AH15" s="302">
        <v>8.2999999999999989</v>
      </c>
      <c r="AI15" s="302">
        <v>19.600000000000001</v>
      </c>
      <c r="AJ15" s="327"/>
      <c r="AK15" s="328">
        <v>4</v>
      </c>
      <c r="AL15" s="328">
        <v>17.884999999999998</v>
      </c>
      <c r="AM15" s="328">
        <v>80.88</v>
      </c>
      <c r="AN15" s="328">
        <v>14.465</v>
      </c>
      <c r="AO15" s="328">
        <v>2763</v>
      </c>
      <c r="AP15" s="328">
        <v>601.4</v>
      </c>
      <c r="AQ15" s="328">
        <v>671.4</v>
      </c>
      <c r="AR15" s="328">
        <v>51.88</v>
      </c>
      <c r="AS15" s="328">
        <v>1776</v>
      </c>
      <c r="AT15" s="328">
        <v>526.1</v>
      </c>
      <c r="AU15" s="328">
        <v>2.56</v>
      </c>
      <c r="AV15" s="327"/>
      <c r="AW15" s="327"/>
      <c r="AX15" s="271"/>
    </row>
    <row r="16" spans="1:50" s="214" customFormat="1" x14ac:dyDescent="0.25">
      <c r="B16" s="320" t="s">
        <v>259</v>
      </c>
      <c r="C16" s="321">
        <v>326</v>
      </c>
      <c r="D16" s="267"/>
      <c r="E16" s="265"/>
      <c r="F16" s="265"/>
      <c r="G16" s="265"/>
      <c r="H16" s="265"/>
      <c r="I16" s="265"/>
      <c r="J16" s="265"/>
      <c r="K16" s="265"/>
      <c r="L16" s="265"/>
      <c r="M16" s="265"/>
      <c r="N16" s="265"/>
      <c r="O16" s="265"/>
      <c r="P16" s="265"/>
      <c r="Q16" s="265"/>
      <c r="R16" s="265"/>
      <c r="S16" s="265"/>
      <c r="T16" s="265"/>
      <c r="U16" s="266"/>
      <c r="V16" s="265"/>
      <c r="W16" s="302"/>
      <c r="X16" s="302"/>
      <c r="Y16" s="265"/>
      <c r="Z16" s="322"/>
      <c r="AA16" s="266" t="s">
        <v>279</v>
      </c>
      <c r="AB16" s="236">
        <v>3</v>
      </c>
      <c r="AC16" s="266" t="s">
        <v>412</v>
      </c>
      <c r="AD16" s="325">
        <v>2017</v>
      </c>
      <c r="AE16" s="325">
        <v>32.21</v>
      </c>
      <c r="AF16" s="326"/>
      <c r="AG16" s="265">
        <v>32.21</v>
      </c>
      <c r="AH16" s="302">
        <v>1.56</v>
      </c>
      <c r="AI16" s="302">
        <v>20.65</v>
      </c>
      <c r="AJ16" s="327"/>
      <c r="AK16" s="328">
        <v>3.3</v>
      </c>
      <c r="AL16" s="328">
        <v>4.3639999999999999</v>
      </c>
      <c r="AM16" s="328">
        <v>13.38</v>
      </c>
      <c r="AN16" s="328">
        <v>0.58400000000000007</v>
      </c>
      <c r="AO16" s="328">
        <v>335.1</v>
      </c>
      <c r="AP16" s="328">
        <v>388.7</v>
      </c>
      <c r="AQ16" s="328">
        <v>338.4</v>
      </c>
      <c r="AR16" s="328">
        <v>76.47</v>
      </c>
      <c r="AS16" s="328">
        <v>75.19</v>
      </c>
      <c r="AT16" s="328">
        <v>169.7</v>
      </c>
      <c r="AU16" s="328">
        <v>1.34</v>
      </c>
      <c r="AV16" s="327"/>
      <c r="AW16" s="327"/>
      <c r="AX16" s="271"/>
    </row>
    <row r="17" spans="2:50" s="214" customFormat="1" x14ac:dyDescent="0.25">
      <c r="B17" s="320" t="s">
        <v>259</v>
      </c>
      <c r="C17" s="321">
        <v>326</v>
      </c>
      <c r="D17" s="267"/>
      <c r="E17" s="265"/>
      <c r="F17" s="265"/>
      <c r="G17" s="265"/>
      <c r="H17" s="265"/>
      <c r="I17" s="265"/>
      <c r="J17" s="265"/>
      <c r="K17" s="265"/>
      <c r="L17" s="265"/>
      <c r="M17" s="265"/>
      <c r="N17" s="265"/>
      <c r="O17" s="265"/>
      <c r="P17" s="265"/>
      <c r="Q17" s="265"/>
      <c r="R17" s="265"/>
      <c r="S17" s="265"/>
      <c r="T17" s="265"/>
      <c r="U17" s="266"/>
      <c r="V17" s="265"/>
      <c r="W17" s="302"/>
      <c r="X17" s="302"/>
      <c r="Y17" s="265"/>
      <c r="Z17" s="322"/>
      <c r="AA17" s="266" t="s">
        <v>279</v>
      </c>
      <c r="AB17" s="236">
        <v>4</v>
      </c>
      <c r="AC17" s="330" t="s">
        <v>413</v>
      </c>
      <c r="AD17" s="325">
        <v>2017</v>
      </c>
      <c r="AE17" s="325">
        <v>14.64</v>
      </c>
      <c r="AF17" s="326"/>
      <c r="AG17" s="265">
        <v>14.64</v>
      </c>
      <c r="AH17" s="302">
        <v>0.67</v>
      </c>
      <c r="AI17" s="302">
        <v>21.85</v>
      </c>
      <c r="AJ17" s="327"/>
      <c r="AK17" s="328">
        <v>3.6</v>
      </c>
      <c r="AL17" s="328">
        <v>2.8479999999999999</v>
      </c>
      <c r="AM17" s="328">
        <v>8.01</v>
      </c>
      <c r="AN17" s="328">
        <v>0.22799999999999998</v>
      </c>
      <c r="AO17" s="328">
        <v>335.5</v>
      </c>
      <c r="AP17" s="328">
        <v>390</v>
      </c>
      <c r="AQ17" s="328">
        <v>326.2</v>
      </c>
      <c r="AR17" s="328">
        <v>79.650000000000006</v>
      </c>
      <c r="AS17" s="328">
        <v>157.80000000000001</v>
      </c>
      <c r="AT17" s="328">
        <v>156.69999999999999</v>
      </c>
      <c r="AU17" s="328">
        <v>0.74</v>
      </c>
      <c r="AV17" s="327"/>
      <c r="AW17" s="327"/>
      <c r="AX17" s="271"/>
    </row>
    <row r="18" spans="2:50" s="214" customFormat="1" x14ac:dyDescent="0.25">
      <c r="B18" s="320" t="s">
        <v>259</v>
      </c>
      <c r="C18" s="321">
        <v>326</v>
      </c>
      <c r="D18" s="267"/>
      <c r="E18" s="265"/>
      <c r="F18" s="265"/>
      <c r="G18" s="265"/>
      <c r="H18" s="265"/>
      <c r="I18" s="265"/>
      <c r="J18" s="265"/>
      <c r="K18" s="265"/>
      <c r="L18" s="265"/>
      <c r="M18" s="265"/>
      <c r="N18" s="265"/>
      <c r="O18" s="265"/>
      <c r="P18" s="265"/>
      <c r="Q18" s="265"/>
      <c r="R18" s="265"/>
      <c r="S18" s="265"/>
      <c r="T18" s="265"/>
      <c r="U18" s="266"/>
      <c r="V18" s="265"/>
      <c r="W18" s="302"/>
      <c r="X18" s="302"/>
      <c r="Y18" s="265"/>
      <c r="Z18" s="322"/>
      <c r="AA18" s="266" t="s">
        <v>279</v>
      </c>
      <c r="AB18" s="236">
        <v>5</v>
      </c>
      <c r="AC18" s="330" t="s">
        <v>414</v>
      </c>
      <c r="AD18" s="325">
        <v>2017</v>
      </c>
      <c r="AE18" s="325">
        <v>8.77</v>
      </c>
      <c r="AF18" s="326"/>
      <c r="AG18" s="265">
        <v>8.77</v>
      </c>
      <c r="AH18" s="302">
        <v>0.42999999999999994</v>
      </c>
      <c r="AI18" s="302">
        <v>20.399999999999999</v>
      </c>
      <c r="AJ18" s="327"/>
      <c r="AK18" s="328">
        <v>4.0999999999999996</v>
      </c>
      <c r="AL18" s="328">
        <v>1.7069999999999999</v>
      </c>
      <c r="AM18" s="328">
        <v>12.13</v>
      </c>
      <c r="AN18" s="328">
        <v>0.20699999999999999</v>
      </c>
      <c r="AO18" s="328">
        <v>355.2</v>
      </c>
      <c r="AP18" s="328">
        <v>409.9</v>
      </c>
      <c r="AQ18" s="328">
        <v>318.2</v>
      </c>
      <c r="AR18" s="328">
        <v>70.77</v>
      </c>
      <c r="AS18" s="328">
        <v>148.69999999999999</v>
      </c>
      <c r="AT18" s="328">
        <v>197.6</v>
      </c>
      <c r="AU18" s="328">
        <v>0.32</v>
      </c>
      <c r="AV18" s="327"/>
      <c r="AW18" s="327"/>
      <c r="AX18" s="271"/>
    </row>
    <row r="19" spans="2:50" s="214" customFormat="1" x14ac:dyDescent="0.25">
      <c r="B19" s="320" t="s">
        <v>259</v>
      </c>
      <c r="C19" s="321">
        <v>326</v>
      </c>
      <c r="D19" s="267"/>
      <c r="E19" s="265"/>
      <c r="F19" s="265"/>
      <c r="G19" s="265"/>
      <c r="H19" s="265"/>
      <c r="I19" s="265"/>
      <c r="J19" s="265"/>
      <c r="K19" s="265"/>
      <c r="L19" s="265"/>
      <c r="M19" s="265"/>
      <c r="N19" s="265"/>
      <c r="O19" s="265"/>
      <c r="P19" s="265"/>
      <c r="Q19" s="265"/>
      <c r="R19" s="265"/>
      <c r="S19" s="265"/>
      <c r="T19" s="265"/>
      <c r="U19" s="266"/>
      <c r="V19" s="265"/>
      <c r="W19" s="302"/>
      <c r="X19" s="302"/>
      <c r="Y19" s="265"/>
      <c r="Z19" s="322"/>
      <c r="AA19" s="266" t="s">
        <v>279</v>
      </c>
      <c r="AB19" s="236">
        <v>6</v>
      </c>
      <c r="AC19" s="266" t="s">
        <v>415</v>
      </c>
      <c r="AD19" s="325">
        <v>2017</v>
      </c>
      <c r="AE19" s="325">
        <v>4.83</v>
      </c>
      <c r="AF19" s="326"/>
      <c r="AG19" s="265">
        <v>4.83</v>
      </c>
      <c r="AH19" s="302">
        <v>0.33</v>
      </c>
      <c r="AI19" s="302">
        <v>14.64</v>
      </c>
      <c r="AJ19" s="327"/>
      <c r="AK19" s="328">
        <v>4.3</v>
      </c>
      <c r="AL19" s="328">
        <v>1.1079999999999999</v>
      </c>
      <c r="AM19" s="328">
        <v>10.65</v>
      </c>
      <c r="AN19" s="328">
        <v>0.11799999999999999</v>
      </c>
      <c r="AO19" s="328">
        <v>332.4</v>
      </c>
      <c r="AP19" s="328">
        <v>449.4</v>
      </c>
      <c r="AQ19" s="328">
        <v>372.1</v>
      </c>
      <c r="AR19" s="328">
        <v>72.599999999999994</v>
      </c>
      <c r="AS19" s="328">
        <v>82.01</v>
      </c>
      <c r="AT19" s="328">
        <v>209.5</v>
      </c>
      <c r="AU19" s="328">
        <v>0.13</v>
      </c>
      <c r="AV19" s="327"/>
      <c r="AW19" s="327"/>
      <c r="AX19" s="271"/>
    </row>
    <row r="20" spans="2:50" s="214" customFormat="1" x14ac:dyDescent="0.25">
      <c r="B20" s="320" t="s">
        <v>259</v>
      </c>
      <c r="C20" s="321">
        <v>326</v>
      </c>
      <c r="D20" s="267"/>
      <c r="E20" s="265"/>
      <c r="F20" s="265"/>
      <c r="G20" s="265"/>
      <c r="H20" s="265"/>
      <c r="I20" s="265"/>
      <c r="J20" s="265"/>
      <c r="K20" s="265"/>
      <c r="L20" s="265"/>
      <c r="M20" s="265"/>
      <c r="N20" s="265"/>
      <c r="O20" s="265"/>
      <c r="P20" s="265"/>
      <c r="Q20" s="265"/>
      <c r="R20" s="265"/>
      <c r="S20" s="265"/>
      <c r="T20" s="265"/>
      <c r="U20" s="266"/>
      <c r="V20" s="265"/>
      <c r="W20" s="302"/>
      <c r="X20" s="302"/>
      <c r="Y20" s="265"/>
      <c r="Z20" s="322"/>
      <c r="AA20" s="266" t="s">
        <v>279</v>
      </c>
      <c r="AB20" s="267">
        <v>7</v>
      </c>
      <c r="AC20" s="266" t="s">
        <v>416</v>
      </c>
      <c r="AD20" s="325">
        <v>2017</v>
      </c>
      <c r="AE20" s="325">
        <v>2.1</v>
      </c>
      <c r="AF20" s="326"/>
      <c r="AG20" s="265">
        <v>2.1</v>
      </c>
      <c r="AH20" s="302">
        <v>0.2</v>
      </c>
      <c r="AI20" s="302">
        <v>10.5</v>
      </c>
      <c r="AJ20" s="327"/>
      <c r="AK20" s="328">
        <v>4.3</v>
      </c>
      <c r="AL20" s="328">
        <v>0.878</v>
      </c>
      <c r="AM20" s="328">
        <v>15.72</v>
      </c>
      <c r="AN20" s="328">
        <v>0.13799999999999998</v>
      </c>
      <c r="AO20" s="328">
        <v>383</v>
      </c>
      <c r="AP20" s="328">
        <v>503.1</v>
      </c>
      <c r="AQ20" s="328">
        <v>498.9</v>
      </c>
      <c r="AR20" s="328">
        <v>116.9</v>
      </c>
      <c r="AS20" s="328">
        <v>53.14</v>
      </c>
      <c r="AT20" s="328">
        <v>149.1</v>
      </c>
      <c r="AU20" s="328">
        <v>0.19</v>
      </c>
      <c r="AV20" s="327"/>
      <c r="AW20" s="327"/>
      <c r="AX20" s="271"/>
    </row>
    <row r="21" spans="2:50" s="214" customFormat="1" x14ac:dyDescent="0.25">
      <c r="B21" s="320" t="s">
        <v>259</v>
      </c>
      <c r="C21" s="321">
        <v>816</v>
      </c>
      <c r="D21" s="267">
        <v>2017</v>
      </c>
      <c r="E21" s="265">
        <v>3.3</v>
      </c>
      <c r="F21" s="265"/>
      <c r="G21" s="302">
        <v>14.194000000000001</v>
      </c>
      <c r="H21" s="302">
        <v>1.0580000000000001</v>
      </c>
      <c r="I21" s="302">
        <v>1.4059999999999999</v>
      </c>
      <c r="J21" s="302">
        <v>5.3159999999999998</v>
      </c>
      <c r="K21" s="302">
        <v>1.3160000000000001</v>
      </c>
      <c r="L21" s="302">
        <v>7.74</v>
      </c>
      <c r="M21" s="302">
        <v>3.2700000000000005</v>
      </c>
      <c r="N21" s="302">
        <v>88.24</v>
      </c>
      <c r="O21" s="302">
        <v>1116.3399999999999</v>
      </c>
      <c r="P21" s="302">
        <v>37.5</v>
      </c>
      <c r="Q21" s="302">
        <v>118.16</v>
      </c>
      <c r="R21" s="302">
        <v>0.1734</v>
      </c>
      <c r="S21" s="302">
        <v>3.8220000000000001</v>
      </c>
      <c r="T21" s="302">
        <v>92.6</v>
      </c>
      <c r="U21" s="266">
        <v>1.78</v>
      </c>
      <c r="V21" s="265">
        <v>118</v>
      </c>
      <c r="W21" s="302" t="s">
        <v>277</v>
      </c>
      <c r="X21" s="302" t="s">
        <v>278</v>
      </c>
      <c r="Y21" s="302">
        <v>1</v>
      </c>
      <c r="Z21" s="322"/>
      <c r="AA21" s="266" t="s">
        <v>279</v>
      </c>
      <c r="AB21" s="236">
        <v>1</v>
      </c>
      <c r="AC21" s="266" t="s">
        <v>411</v>
      </c>
      <c r="AD21" s="325">
        <v>2017</v>
      </c>
      <c r="AE21" s="325">
        <v>419.17</v>
      </c>
      <c r="AF21" s="326"/>
      <c r="AG21" s="265">
        <v>419.17</v>
      </c>
      <c r="AH21" s="302">
        <v>17.72</v>
      </c>
      <c r="AI21" s="302">
        <v>23.66</v>
      </c>
      <c r="AJ21" s="327"/>
      <c r="AK21" s="328">
        <v>4.0999999999999996</v>
      </c>
      <c r="AL21" s="328">
        <v>42.209000000000003</v>
      </c>
      <c r="AM21" s="328">
        <v>86.83</v>
      </c>
      <c r="AN21" s="328">
        <v>36.649000000000001</v>
      </c>
      <c r="AO21" s="328">
        <v>6535</v>
      </c>
      <c r="AP21" s="328">
        <v>1075</v>
      </c>
      <c r="AQ21" s="328">
        <v>1297</v>
      </c>
      <c r="AR21" s="328">
        <v>57.45</v>
      </c>
      <c r="AS21" s="328">
        <v>903.9</v>
      </c>
      <c r="AT21" s="328">
        <v>825.1</v>
      </c>
      <c r="AU21" s="328">
        <v>4.99</v>
      </c>
      <c r="AV21" s="327"/>
      <c r="AW21" s="327"/>
      <c r="AX21" s="271"/>
    </row>
    <row r="22" spans="2:50" s="214" customFormat="1" x14ac:dyDescent="0.25">
      <c r="B22" s="320" t="s">
        <v>259</v>
      </c>
      <c r="C22" s="321">
        <v>816</v>
      </c>
      <c r="D22" s="267">
        <v>2017</v>
      </c>
      <c r="E22" s="265">
        <v>4.4279999999999999</v>
      </c>
      <c r="F22" s="265"/>
      <c r="G22" s="302">
        <v>13.125</v>
      </c>
      <c r="H22" s="302">
        <v>1.016</v>
      </c>
      <c r="I22" s="302">
        <v>1.1539999999999999</v>
      </c>
      <c r="J22" s="302">
        <v>5.67</v>
      </c>
      <c r="K22" s="302">
        <v>1.056</v>
      </c>
      <c r="L22" s="302">
        <v>6.5919999999999996</v>
      </c>
      <c r="M22" s="302">
        <v>3.0300000000000002</v>
      </c>
      <c r="N22" s="302">
        <v>89.1</v>
      </c>
      <c r="O22" s="302">
        <v>1062</v>
      </c>
      <c r="P22" s="302">
        <v>26.74</v>
      </c>
      <c r="Q22" s="302">
        <v>139.28</v>
      </c>
      <c r="R22" s="302">
        <v>0.20219999999999999</v>
      </c>
      <c r="S22" s="302">
        <v>3.7980000000000005</v>
      </c>
      <c r="T22" s="302">
        <v>77.599999999999994</v>
      </c>
      <c r="U22" s="266">
        <v>1.3340000000000001</v>
      </c>
      <c r="V22" s="265">
        <v>118</v>
      </c>
      <c r="W22" s="302" t="s">
        <v>277</v>
      </c>
      <c r="X22" s="302" t="s">
        <v>409</v>
      </c>
      <c r="Y22" s="302">
        <v>2</v>
      </c>
      <c r="Z22" s="322"/>
      <c r="AA22" s="266" t="s">
        <v>279</v>
      </c>
      <c r="AB22" s="236">
        <v>2</v>
      </c>
      <c r="AC22" s="266" t="s">
        <v>412</v>
      </c>
      <c r="AD22" s="325">
        <v>2017</v>
      </c>
      <c r="AE22" s="325">
        <v>61.34</v>
      </c>
      <c r="AF22" s="326"/>
      <c r="AG22" s="265">
        <v>61.34</v>
      </c>
      <c r="AH22" s="302">
        <v>3.99</v>
      </c>
      <c r="AI22" s="302">
        <v>15.37</v>
      </c>
      <c r="AJ22" s="327"/>
      <c r="AK22" s="328">
        <v>3.3</v>
      </c>
      <c r="AL22" s="328">
        <v>11.177</v>
      </c>
      <c r="AM22" s="328">
        <v>22.16</v>
      </c>
      <c r="AN22" s="328">
        <v>2.4770000000000003</v>
      </c>
      <c r="AO22" s="328">
        <v>500.9</v>
      </c>
      <c r="AP22" s="328">
        <v>1782</v>
      </c>
      <c r="AQ22" s="328">
        <v>1334</v>
      </c>
      <c r="AR22" s="328">
        <v>84.67</v>
      </c>
      <c r="AS22" s="328">
        <v>141.6</v>
      </c>
      <c r="AT22" s="328">
        <v>295.5</v>
      </c>
      <c r="AU22" s="328">
        <v>2.37</v>
      </c>
      <c r="AV22" s="327"/>
      <c r="AW22" s="327"/>
      <c r="AX22" s="271"/>
    </row>
    <row r="23" spans="2:50" s="214" customFormat="1" x14ac:dyDescent="0.25">
      <c r="B23" s="320" t="s">
        <v>259</v>
      </c>
      <c r="C23" s="321">
        <v>816</v>
      </c>
      <c r="D23" s="322"/>
      <c r="E23" s="226"/>
      <c r="F23" s="226"/>
      <c r="G23" s="226"/>
      <c r="H23" s="323"/>
      <c r="I23" s="323"/>
      <c r="J23" s="323"/>
      <c r="K23" s="323"/>
      <c r="L23" s="323"/>
      <c r="M23" s="323"/>
      <c r="N23" s="323"/>
      <c r="O23" s="323"/>
      <c r="P23" s="323"/>
      <c r="Q23" s="323"/>
      <c r="R23" s="323"/>
      <c r="S23" s="323"/>
      <c r="T23" s="323"/>
      <c r="U23" s="324"/>
      <c r="V23" s="226"/>
      <c r="W23" s="226"/>
      <c r="X23" s="226"/>
      <c r="Y23" s="226"/>
      <c r="Z23" s="322"/>
      <c r="AA23" s="266" t="s">
        <v>279</v>
      </c>
      <c r="AB23" s="236">
        <v>3</v>
      </c>
      <c r="AC23" s="330" t="s">
        <v>413</v>
      </c>
      <c r="AD23" s="325">
        <v>2017</v>
      </c>
      <c r="AE23" s="325">
        <v>30.65</v>
      </c>
      <c r="AF23" s="326"/>
      <c r="AG23" s="265">
        <v>30.65</v>
      </c>
      <c r="AH23" s="302">
        <v>1.8399999999999999</v>
      </c>
      <c r="AI23" s="302">
        <v>16.66</v>
      </c>
      <c r="AJ23" s="327"/>
      <c r="AK23" s="328">
        <v>3.5</v>
      </c>
      <c r="AL23" s="328">
        <v>8.9489999999999998</v>
      </c>
      <c r="AM23" s="328">
        <v>9.15</v>
      </c>
      <c r="AN23" s="328">
        <v>0.81899999999999995</v>
      </c>
      <c r="AO23" s="328">
        <v>247.3</v>
      </c>
      <c r="AP23" s="328">
        <v>2044</v>
      </c>
      <c r="AQ23" s="328">
        <v>1360</v>
      </c>
      <c r="AR23" s="328">
        <v>96.55</v>
      </c>
      <c r="AS23" s="328">
        <v>104.8</v>
      </c>
      <c r="AT23" s="328">
        <v>175.1</v>
      </c>
      <c r="AU23" s="328">
        <v>1.31</v>
      </c>
      <c r="AV23" s="327"/>
      <c r="AW23" s="327"/>
      <c r="AX23" s="271"/>
    </row>
    <row r="24" spans="2:50" s="182" customFormat="1" x14ac:dyDescent="0.25">
      <c r="B24" s="320" t="s">
        <v>259</v>
      </c>
      <c r="C24" s="321">
        <v>816</v>
      </c>
      <c r="D24" s="267"/>
      <c r="E24" s="265"/>
      <c r="F24" s="265"/>
      <c r="G24" s="302"/>
      <c r="H24" s="302"/>
      <c r="I24" s="302"/>
      <c r="J24" s="302"/>
      <c r="K24" s="302"/>
      <c r="L24" s="302"/>
      <c r="M24" s="302"/>
      <c r="N24" s="302"/>
      <c r="O24" s="302"/>
      <c r="P24" s="302"/>
      <c r="Q24" s="302"/>
      <c r="R24" s="302"/>
      <c r="S24" s="302"/>
      <c r="T24" s="302"/>
      <c r="U24" s="266"/>
      <c r="V24" s="265"/>
      <c r="W24" s="302"/>
      <c r="X24" s="302"/>
      <c r="Y24" s="265"/>
      <c r="Z24" s="267"/>
      <c r="AA24" s="266" t="s">
        <v>279</v>
      </c>
      <c r="AB24" s="236">
        <v>4</v>
      </c>
      <c r="AC24" s="330" t="s">
        <v>414</v>
      </c>
      <c r="AD24" s="325">
        <v>2017</v>
      </c>
      <c r="AE24" s="325">
        <v>27.37</v>
      </c>
      <c r="AF24" s="326"/>
      <c r="AG24" s="265">
        <v>27.37</v>
      </c>
      <c r="AH24" s="302">
        <v>1.6500000000000001</v>
      </c>
      <c r="AI24" s="302">
        <v>16.59</v>
      </c>
      <c r="AJ24" s="327"/>
      <c r="AK24" s="328">
        <v>3.6</v>
      </c>
      <c r="AL24" s="328">
        <v>7.0009999999999994</v>
      </c>
      <c r="AM24" s="328">
        <v>18.579999999999998</v>
      </c>
      <c r="AN24" s="328">
        <v>1.3010000000000002</v>
      </c>
      <c r="AO24" s="328">
        <v>381.3</v>
      </c>
      <c r="AP24" s="328">
        <v>2331</v>
      </c>
      <c r="AQ24" s="328">
        <v>1430</v>
      </c>
      <c r="AR24" s="328">
        <v>84.1</v>
      </c>
      <c r="AS24" s="328">
        <v>166.1</v>
      </c>
      <c r="AT24" s="328">
        <v>171.3</v>
      </c>
      <c r="AU24" s="328">
        <v>0.74</v>
      </c>
      <c r="AV24" s="327"/>
      <c r="AW24" s="327"/>
      <c r="AX24" s="186"/>
    </row>
    <row r="25" spans="2:50" s="182" customFormat="1" x14ac:dyDescent="0.25">
      <c r="B25" s="320" t="s">
        <v>259</v>
      </c>
      <c r="C25" s="321">
        <v>816</v>
      </c>
      <c r="D25" s="267"/>
      <c r="E25" s="265"/>
      <c r="F25" s="265"/>
      <c r="G25" s="265"/>
      <c r="H25" s="265"/>
      <c r="I25" s="265"/>
      <c r="J25" s="265"/>
      <c r="K25" s="265"/>
      <c r="L25" s="265"/>
      <c r="M25" s="265"/>
      <c r="N25" s="265"/>
      <c r="O25" s="265"/>
      <c r="P25" s="265"/>
      <c r="Q25" s="265"/>
      <c r="R25" s="265"/>
      <c r="S25" s="265"/>
      <c r="T25" s="265"/>
      <c r="U25" s="266"/>
      <c r="V25" s="265"/>
      <c r="W25" s="302"/>
      <c r="X25" s="302"/>
      <c r="Y25" s="265"/>
      <c r="Z25" s="267"/>
      <c r="AA25" s="266" t="s">
        <v>279</v>
      </c>
      <c r="AB25" s="236">
        <v>5</v>
      </c>
      <c r="AC25" s="266" t="s">
        <v>415</v>
      </c>
      <c r="AD25" s="325">
        <v>2017</v>
      </c>
      <c r="AE25" s="325">
        <v>13.01</v>
      </c>
      <c r="AF25" s="326"/>
      <c r="AG25" s="265">
        <v>13.01</v>
      </c>
      <c r="AH25" s="302">
        <v>0.84000000000000008</v>
      </c>
      <c r="AI25" s="302">
        <v>15.49</v>
      </c>
      <c r="AJ25" s="327"/>
      <c r="AK25" s="328">
        <v>4</v>
      </c>
      <c r="AL25" s="328">
        <v>3.9620000000000002</v>
      </c>
      <c r="AM25" s="328">
        <v>15.95</v>
      </c>
      <c r="AN25" s="328">
        <v>0.63200000000000001</v>
      </c>
      <c r="AO25" s="328">
        <v>311</v>
      </c>
      <c r="AP25" s="328">
        <v>2765</v>
      </c>
      <c r="AQ25" s="328">
        <v>1579</v>
      </c>
      <c r="AR25" s="328">
        <v>105</v>
      </c>
      <c r="AS25" s="328">
        <v>233.2</v>
      </c>
      <c r="AT25" s="328">
        <v>150.69999999999999</v>
      </c>
      <c r="AU25" s="328">
        <v>0.28999999999999998</v>
      </c>
      <c r="AV25" s="327"/>
      <c r="AW25" s="327"/>
      <c r="AX25" s="186"/>
    </row>
    <row r="26" spans="2:50" s="182" customFormat="1" x14ac:dyDescent="0.25">
      <c r="B26" s="320" t="s">
        <v>259</v>
      </c>
      <c r="C26" s="321">
        <v>816</v>
      </c>
      <c r="D26" s="267"/>
      <c r="E26" s="265"/>
      <c r="F26" s="265"/>
      <c r="G26" s="302"/>
      <c r="H26" s="302"/>
      <c r="I26" s="302"/>
      <c r="J26" s="302"/>
      <c r="K26" s="302"/>
      <c r="L26" s="302"/>
      <c r="M26" s="302"/>
      <c r="N26" s="302"/>
      <c r="O26" s="302"/>
      <c r="P26" s="302"/>
      <c r="Q26" s="302"/>
      <c r="R26" s="302"/>
      <c r="S26" s="302"/>
      <c r="T26" s="302"/>
      <c r="U26" s="266"/>
      <c r="V26" s="265"/>
      <c r="W26" s="302"/>
      <c r="X26" s="302"/>
      <c r="Y26" s="265"/>
      <c r="Z26" s="267"/>
      <c r="AA26" s="266" t="s">
        <v>279</v>
      </c>
      <c r="AB26" s="236">
        <v>6</v>
      </c>
      <c r="AC26" s="266" t="s">
        <v>416</v>
      </c>
      <c r="AD26" s="325">
        <v>2017</v>
      </c>
      <c r="AE26" s="325">
        <v>6.8100000000000005</v>
      </c>
      <c r="AF26" s="326"/>
      <c r="AG26" s="265">
        <v>6.8100000000000005</v>
      </c>
      <c r="AH26" s="302">
        <v>0.49</v>
      </c>
      <c r="AI26" s="302">
        <v>13.9</v>
      </c>
      <c r="AJ26" s="327"/>
      <c r="AK26" s="328">
        <v>4.0999999999999996</v>
      </c>
      <c r="AL26" s="328">
        <v>3.0260000000000002</v>
      </c>
      <c r="AM26" s="328">
        <v>27.96</v>
      </c>
      <c r="AN26" s="328">
        <v>0.84599999999999997</v>
      </c>
      <c r="AO26" s="328">
        <v>319.39999999999998</v>
      </c>
      <c r="AP26" s="328">
        <v>3553</v>
      </c>
      <c r="AQ26" s="328">
        <v>1772</v>
      </c>
      <c r="AR26" s="328">
        <v>169.4</v>
      </c>
      <c r="AS26" s="328">
        <v>232.7</v>
      </c>
      <c r="AT26" s="328">
        <v>104.9</v>
      </c>
      <c r="AU26" s="328">
        <v>0.32</v>
      </c>
      <c r="AV26" s="327"/>
      <c r="AW26" s="327"/>
      <c r="AX26" s="186"/>
    </row>
    <row r="27" spans="2:50" x14ac:dyDescent="0.25">
      <c r="B27" s="248" t="s">
        <v>259</v>
      </c>
      <c r="C27" s="249" t="s">
        <v>318</v>
      </c>
      <c r="D27" s="245"/>
      <c r="E27" s="243"/>
      <c r="F27" s="243"/>
      <c r="G27" s="243"/>
      <c r="H27" s="243"/>
      <c r="I27" s="243"/>
      <c r="J27" s="243"/>
      <c r="K27" s="243"/>
      <c r="T27" s="243"/>
      <c r="U27" s="246"/>
      <c r="V27" s="243"/>
      <c r="W27" s="185" t="s">
        <v>275</v>
      </c>
      <c r="X27" s="244"/>
      <c r="Y27" s="256"/>
      <c r="Z27" s="244">
        <v>0.53</v>
      </c>
      <c r="AA27" s="256"/>
      <c r="AB27" s="312" t="s">
        <v>368</v>
      </c>
      <c r="AC27" s="280" t="s">
        <v>370</v>
      </c>
      <c r="AD27" s="267" t="s">
        <v>326</v>
      </c>
      <c r="AG27" s="253">
        <v>12.35</v>
      </c>
      <c r="AH27" s="253">
        <v>1.42</v>
      </c>
      <c r="AI27" s="283">
        <v>8.6971830985915499</v>
      </c>
      <c r="AJ27" s="253">
        <v>4.92</v>
      </c>
      <c r="AK27" s="253">
        <v>4.49</v>
      </c>
      <c r="AL27">
        <v>3.4159999999999999</v>
      </c>
      <c r="AM27">
        <v>76</v>
      </c>
      <c r="AN27" s="243"/>
      <c r="AO27" s="243"/>
      <c r="AP27" s="243"/>
      <c r="AQ27" s="243"/>
      <c r="AR27" s="243"/>
      <c r="AS27" s="243"/>
      <c r="AT27" s="243"/>
      <c r="AU27" s="185"/>
      <c r="AV27" s="247"/>
      <c r="AW27" s="247"/>
      <c r="AX27" s="246"/>
    </row>
    <row r="28" spans="2:50" x14ac:dyDescent="0.25">
      <c r="B28" s="248" t="s">
        <v>259</v>
      </c>
      <c r="C28" s="249" t="s">
        <v>318</v>
      </c>
      <c r="D28" s="300"/>
      <c r="E28" s="243"/>
      <c r="F28" s="243"/>
      <c r="G28" s="243"/>
      <c r="H28" s="243"/>
      <c r="I28" s="243"/>
      <c r="J28" s="243"/>
      <c r="K28" s="243"/>
      <c r="T28" s="243"/>
      <c r="U28" s="256"/>
      <c r="X28" s="243"/>
      <c r="Y28" s="256"/>
      <c r="AA28" s="256"/>
      <c r="AB28" s="305"/>
      <c r="AC28" s="280" t="s">
        <v>371</v>
      </c>
      <c r="AD28" s="267" t="s">
        <v>326</v>
      </c>
      <c r="AG28" s="253">
        <v>3.99</v>
      </c>
      <c r="AH28" s="253">
        <v>0.22</v>
      </c>
      <c r="AI28" s="283">
        <v>18.136363636363637</v>
      </c>
      <c r="AJ28" s="253">
        <v>5.17</v>
      </c>
      <c r="AK28" s="253">
        <v>4.58</v>
      </c>
      <c r="AL28">
        <v>3.2109999999999999</v>
      </c>
      <c r="AM28">
        <v>94</v>
      </c>
      <c r="AN28" s="243"/>
      <c r="AV28" s="243"/>
      <c r="AW28" s="243"/>
      <c r="AX28" s="256"/>
    </row>
    <row r="29" spans="2:50" x14ac:dyDescent="0.25">
      <c r="B29" s="248" t="s">
        <v>259</v>
      </c>
      <c r="C29" s="249" t="s">
        <v>318</v>
      </c>
      <c r="D29" s="5"/>
      <c r="E29" s="2"/>
      <c r="F29" s="2"/>
      <c r="G29" s="2"/>
      <c r="H29" s="2"/>
      <c r="I29" s="2"/>
      <c r="J29" s="2"/>
      <c r="K29" s="2"/>
      <c r="L29" s="254"/>
      <c r="M29" s="254"/>
      <c r="N29" s="254"/>
      <c r="O29" s="254"/>
      <c r="P29" s="254"/>
      <c r="Q29" s="254"/>
      <c r="R29" s="254"/>
      <c r="S29" s="254"/>
      <c r="T29" s="2"/>
      <c r="U29" s="6"/>
      <c r="V29" s="2"/>
      <c r="W29" s="2"/>
      <c r="X29" s="2"/>
      <c r="Y29" s="2"/>
      <c r="Z29" s="5"/>
      <c r="AA29" s="6"/>
      <c r="AB29" s="313"/>
      <c r="AC29" s="280" t="s">
        <v>372</v>
      </c>
      <c r="AD29" s="267" t="s">
        <v>326</v>
      </c>
      <c r="AE29" s="2"/>
      <c r="AF29" s="2"/>
      <c r="AG29" s="253">
        <v>2.2200000000000002</v>
      </c>
      <c r="AH29" s="2"/>
      <c r="AI29" s="2"/>
      <c r="AJ29" s="253">
        <v>5.4</v>
      </c>
      <c r="AK29" s="253">
        <v>4.75</v>
      </c>
      <c r="AL29" s="2">
        <v>2.9049999999999998</v>
      </c>
      <c r="AM29" s="2">
        <v>96</v>
      </c>
      <c r="AN29" s="2"/>
      <c r="AO29" s="2"/>
      <c r="AP29" s="2"/>
      <c r="AQ29" s="2"/>
      <c r="AR29" s="2"/>
      <c r="AS29" s="2"/>
      <c r="AT29" s="2"/>
      <c r="AU29" s="2"/>
      <c r="AV29" s="2"/>
      <c r="AW29" s="2"/>
      <c r="AX29" s="6"/>
    </row>
    <row r="30" spans="2:50" x14ac:dyDescent="0.25">
      <c r="B30" s="248" t="s">
        <v>259</v>
      </c>
      <c r="C30" s="249" t="s">
        <v>318</v>
      </c>
      <c r="D30" s="5"/>
      <c r="E30" s="2"/>
      <c r="F30" s="2"/>
      <c r="G30" s="2"/>
      <c r="H30" s="2"/>
      <c r="I30" s="2"/>
      <c r="J30" s="2"/>
      <c r="K30" s="2"/>
      <c r="L30" s="254"/>
      <c r="M30" s="254"/>
      <c r="N30" s="254"/>
      <c r="O30" s="254"/>
      <c r="P30" s="254"/>
      <c r="Q30" s="254"/>
      <c r="R30" s="254"/>
      <c r="S30" s="254"/>
      <c r="T30" s="2"/>
      <c r="U30" s="6"/>
      <c r="V30" s="2"/>
      <c r="W30" s="2"/>
      <c r="X30" s="2"/>
      <c r="Y30" s="2"/>
      <c r="Z30" s="5"/>
      <c r="AA30" s="6"/>
      <c r="AB30" s="313"/>
      <c r="AC30" s="280" t="s">
        <v>373</v>
      </c>
      <c r="AD30" s="267" t="s">
        <v>326</v>
      </c>
      <c r="AE30" s="2"/>
      <c r="AF30" s="2"/>
      <c r="AG30" s="253">
        <v>1.77</v>
      </c>
      <c r="AH30" s="2"/>
      <c r="AI30" s="2"/>
      <c r="AJ30" s="253">
        <v>5.71</v>
      </c>
      <c r="AK30" s="253">
        <v>4.96</v>
      </c>
      <c r="AL30" s="2">
        <v>4.6669999999999998</v>
      </c>
      <c r="AM30" s="257">
        <v>98</v>
      </c>
      <c r="AN30" s="2"/>
      <c r="AP30" s="2"/>
      <c r="AQ30" s="2"/>
      <c r="AR30" s="2"/>
      <c r="AS30" s="2"/>
      <c r="AT30" s="2"/>
      <c r="AU30" s="2"/>
      <c r="AV30" s="2"/>
      <c r="AW30" s="2"/>
      <c r="AX30" s="6"/>
    </row>
    <row r="31" spans="2:50" x14ac:dyDescent="0.25">
      <c r="B31" s="248" t="s">
        <v>259</v>
      </c>
      <c r="C31" s="249" t="s">
        <v>318</v>
      </c>
      <c r="D31" s="5"/>
      <c r="E31" s="2"/>
      <c r="F31" s="2"/>
      <c r="G31" s="2"/>
      <c r="H31" s="2"/>
      <c r="I31" s="2"/>
      <c r="J31" s="2"/>
      <c r="K31" s="2"/>
      <c r="L31" s="254"/>
      <c r="M31" s="254"/>
      <c r="N31" s="254"/>
      <c r="O31" s="254"/>
      <c r="P31" s="254"/>
      <c r="Q31" s="254"/>
      <c r="R31" s="254"/>
      <c r="S31" s="254"/>
      <c r="T31" s="2"/>
      <c r="U31" s="6"/>
      <c r="V31" s="2"/>
      <c r="W31" s="2"/>
      <c r="X31" s="2"/>
      <c r="Y31" s="2"/>
      <c r="Z31" s="5"/>
      <c r="AA31" s="6"/>
      <c r="AB31" s="313"/>
      <c r="AC31" s="280" t="s">
        <v>374</v>
      </c>
      <c r="AD31" s="267" t="s">
        <v>326</v>
      </c>
      <c r="AE31" s="2"/>
      <c r="AF31" s="2"/>
      <c r="AG31" s="253">
        <v>1.49</v>
      </c>
      <c r="AH31" s="2"/>
      <c r="AI31" s="2"/>
      <c r="AJ31" s="253">
        <v>5.67</v>
      </c>
      <c r="AK31" s="253">
        <v>5.21</v>
      </c>
      <c r="AL31" s="2">
        <v>8.0820000000000007</v>
      </c>
      <c r="AM31" s="257">
        <v>99</v>
      </c>
      <c r="AN31" s="2"/>
      <c r="AO31" s="2"/>
      <c r="AP31" s="2"/>
      <c r="AQ31" s="2"/>
      <c r="AR31" s="2"/>
      <c r="AS31" s="2"/>
      <c r="AT31" s="2"/>
      <c r="AU31" s="2"/>
      <c r="AV31" s="2"/>
      <c r="AW31" s="2"/>
      <c r="AX31" s="6"/>
    </row>
    <row r="32" spans="2:50" s="253" customFormat="1" x14ac:dyDescent="0.25">
      <c r="B32" s="248" t="s">
        <v>259</v>
      </c>
      <c r="C32" s="249" t="s">
        <v>318</v>
      </c>
      <c r="D32" s="255"/>
      <c r="E32" s="254"/>
      <c r="F32" s="254"/>
      <c r="G32" s="254"/>
      <c r="H32" s="254"/>
      <c r="I32" s="254"/>
      <c r="J32" s="254"/>
      <c r="K32" s="254"/>
      <c r="L32" s="254"/>
      <c r="M32" s="254"/>
      <c r="N32" s="254"/>
      <c r="O32" s="254"/>
      <c r="P32" s="254"/>
      <c r="Q32" s="254"/>
      <c r="R32" s="254"/>
      <c r="S32" s="254"/>
      <c r="T32" s="254"/>
      <c r="U32" s="256"/>
      <c r="V32" s="254"/>
      <c r="W32" s="254"/>
      <c r="X32" s="254"/>
      <c r="Y32" s="254"/>
      <c r="Z32" s="255"/>
      <c r="AA32" s="256"/>
      <c r="AB32" s="313"/>
      <c r="AC32" s="280"/>
      <c r="AD32" s="265"/>
      <c r="AE32" s="254"/>
      <c r="AF32" s="254"/>
      <c r="AG32" s="254"/>
      <c r="AH32" s="254"/>
      <c r="AI32" s="254"/>
      <c r="AJ32" s="254"/>
      <c r="AK32" s="254"/>
      <c r="AL32" s="254"/>
      <c r="AM32" s="254"/>
      <c r="AN32" s="254"/>
      <c r="AO32" s="254"/>
      <c r="AP32" s="254"/>
      <c r="AQ32" s="254"/>
      <c r="AR32" s="254"/>
      <c r="AS32" s="254"/>
      <c r="AT32" s="254"/>
      <c r="AU32" s="254"/>
      <c r="AV32" s="254"/>
      <c r="AW32" s="254"/>
      <c r="AX32" s="256"/>
    </row>
    <row r="33" spans="2:62" x14ac:dyDescent="0.25">
      <c r="B33" s="248" t="s">
        <v>259</v>
      </c>
      <c r="C33" s="275" t="s">
        <v>321</v>
      </c>
      <c r="D33" s="5"/>
      <c r="E33" s="2"/>
      <c r="F33" s="2"/>
      <c r="G33" s="2"/>
      <c r="H33" s="2"/>
      <c r="I33" s="2"/>
      <c r="J33" s="2"/>
      <c r="K33" s="2"/>
      <c r="L33" s="254"/>
      <c r="M33" s="254"/>
      <c r="N33" s="254"/>
      <c r="O33" s="254"/>
      <c r="P33" s="254"/>
      <c r="Q33" s="254"/>
      <c r="R33" s="254"/>
      <c r="S33" s="254"/>
      <c r="T33" s="2"/>
      <c r="U33" s="6"/>
      <c r="V33" s="243"/>
      <c r="W33" s="185" t="s">
        <v>277</v>
      </c>
      <c r="X33" s="2"/>
      <c r="Y33" s="2"/>
      <c r="Z33" s="255">
        <v>0.63</v>
      </c>
      <c r="AA33" s="6"/>
      <c r="AB33" s="304" t="s">
        <v>369</v>
      </c>
      <c r="AC33" s="307" t="s">
        <v>375</v>
      </c>
      <c r="AD33" s="254" t="s">
        <v>330</v>
      </c>
      <c r="AE33" s="2"/>
      <c r="AF33" s="2"/>
      <c r="AG33" s="253">
        <v>30.74</v>
      </c>
      <c r="AH33" s="253">
        <v>2.29</v>
      </c>
      <c r="AI33" s="283">
        <v>13.4235807860262</v>
      </c>
      <c r="AJ33" s="253">
        <v>5.4</v>
      </c>
      <c r="AK33" s="253">
        <v>5.38</v>
      </c>
      <c r="AL33" s="2">
        <v>8.7799999999999994</v>
      </c>
      <c r="AM33" s="2">
        <v>94</v>
      </c>
      <c r="AN33" s="2"/>
      <c r="AO33" s="243"/>
      <c r="AP33" s="243"/>
      <c r="AQ33" s="243"/>
      <c r="AR33" s="243"/>
      <c r="AS33" s="243"/>
      <c r="AT33" s="243"/>
      <c r="AU33" s="243"/>
      <c r="AV33" s="2"/>
      <c r="AW33" s="2"/>
      <c r="AX33" s="6"/>
    </row>
    <row r="34" spans="2:62" s="253" customFormat="1" x14ac:dyDescent="0.25">
      <c r="B34" s="248" t="s">
        <v>259</v>
      </c>
      <c r="C34" s="275" t="s">
        <v>321</v>
      </c>
      <c r="D34" s="255"/>
      <c r="E34" s="254"/>
      <c r="F34" s="254"/>
      <c r="G34" s="254"/>
      <c r="H34" s="254"/>
      <c r="I34" s="254"/>
      <c r="J34" s="254"/>
      <c r="K34" s="254"/>
      <c r="L34" s="254"/>
      <c r="M34" s="254"/>
      <c r="N34" s="254"/>
      <c r="O34" s="254"/>
      <c r="P34" s="254"/>
      <c r="Q34" s="254"/>
      <c r="R34" s="254"/>
      <c r="S34" s="254"/>
      <c r="T34" s="254"/>
      <c r="U34" s="256"/>
      <c r="V34" s="254"/>
      <c r="W34" s="254"/>
      <c r="X34" s="254"/>
      <c r="Y34" s="254"/>
      <c r="Z34" s="255"/>
      <c r="AA34" s="256"/>
      <c r="AB34" s="313"/>
      <c r="AC34" s="307" t="s">
        <v>376</v>
      </c>
      <c r="AD34" s="254" t="s">
        <v>330</v>
      </c>
      <c r="AE34" s="254"/>
      <c r="AF34" s="254"/>
      <c r="AG34" s="253">
        <v>14.76</v>
      </c>
      <c r="AH34" s="253">
        <v>1.78</v>
      </c>
      <c r="AI34" s="283">
        <v>8.2921348314606735</v>
      </c>
      <c r="AJ34" s="253">
        <v>5.41</v>
      </c>
      <c r="AK34" s="253">
        <v>5.17</v>
      </c>
      <c r="AL34" s="257">
        <v>7.51</v>
      </c>
      <c r="AM34" s="254">
        <v>90</v>
      </c>
      <c r="AN34" s="254"/>
      <c r="AO34" s="254"/>
      <c r="AP34" s="254"/>
      <c r="AQ34" s="254"/>
      <c r="AR34" s="254"/>
      <c r="AS34" s="254"/>
      <c r="AT34" s="254"/>
      <c r="AU34" s="254"/>
      <c r="AV34" s="254"/>
      <c r="AW34" s="254"/>
      <c r="AX34" s="256"/>
    </row>
    <row r="35" spans="2:62" s="253" customFormat="1" x14ac:dyDescent="0.25">
      <c r="B35" s="248" t="s">
        <v>259</v>
      </c>
      <c r="C35" s="275" t="s">
        <v>321</v>
      </c>
      <c r="D35" s="255"/>
      <c r="E35" s="254"/>
      <c r="F35" s="254"/>
      <c r="G35" s="254"/>
      <c r="H35" s="254"/>
      <c r="I35" s="254"/>
      <c r="J35" s="254"/>
      <c r="K35" s="254"/>
      <c r="L35" s="254"/>
      <c r="M35" s="254"/>
      <c r="N35" s="254"/>
      <c r="O35" s="254"/>
      <c r="P35" s="254"/>
      <c r="Q35" s="254"/>
      <c r="R35" s="254"/>
      <c r="S35" s="254"/>
      <c r="T35" s="254"/>
      <c r="U35" s="256"/>
      <c r="V35" s="254"/>
      <c r="W35" s="254"/>
      <c r="X35" s="254"/>
      <c r="Y35" s="254"/>
      <c r="Z35" s="255"/>
      <c r="AA35" s="256"/>
      <c r="AB35" s="255"/>
      <c r="AC35" s="307" t="s">
        <v>377</v>
      </c>
      <c r="AD35" s="254" t="s">
        <v>330</v>
      </c>
      <c r="AE35" s="254"/>
      <c r="AF35" s="254"/>
      <c r="AG35" s="253">
        <v>4.0599999999999996</v>
      </c>
      <c r="AH35" s="253">
        <v>0.41</v>
      </c>
      <c r="AI35" s="283">
        <v>9.9024390243902438</v>
      </c>
      <c r="AJ35" s="253">
        <v>5.71</v>
      </c>
      <c r="AK35" s="253">
        <v>5.52</v>
      </c>
      <c r="AL35" s="257">
        <v>6.21</v>
      </c>
      <c r="AM35" s="254">
        <v>91</v>
      </c>
      <c r="AN35" s="254"/>
      <c r="AO35" s="254"/>
      <c r="AP35" s="254"/>
      <c r="AQ35" s="254"/>
      <c r="AR35" s="254"/>
      <c r="AS35" s="254"/>
      <c r="AT35" s="254"/>
      <c r="AU35" s="254"/>
      <c r="AV35" s="254"/>
      <c r="AW35" s="254"/>
      <c r="AX35" s="256"/>
    </row>
    <row r="36" spans="2:62" s="253" customFormat="1" x14ac:dyDescent="0.25">
      <c r="B36" s="248" t="s">
        <v>259</v>
      </c>
      <c r="C36" s="275" t="s">
        <v>321</v>
      </c>
      <c r="D36" s="255"/>
      <c r="E36" s="254"/>
      <c r="F36" s="254"/>
      <c r="G36" s="254"/>
      <c r="H36" s="254"/>
      <c r="I36" s="254"/>
      <c r="J36" s="254"/>
      <c r="K36" s="254"/>
      <c r="L36" s="254"/>
      <c r="M36" s="254"/>
      <c r="N36" s="254"/>
      <c r="O36" s="254"/>
      <c r="P36" s="254"/>
      <c r="Q36" s="254"/>
      <c r="R36" s="254"/>
      <c r="S36" s="254"/>
      <c r="T36" s="254"/>
      <c r="U36" s="256"/>
      <c r="V36" s="254"/>
      <c r="W36" s="254"/>
      <c r="X36" s="254"/>
      <c r="Y36" s="254"/>
      <c r="Z36" s="255"/>
      <c r="AA36" s="256"/>
      <c r="AB36" s="255"/>
      <c r="AC36" s="307" t="s">
        <v>378</v>
      </c>
      <c r="AD36" s="254" t="s">
        <v>330</v>
      </c>
      <c r="AE36" s="254"/>
      <c r="AF36" s="254"/>
      <c r="AG36" s="253">
        <v>1.96</v>
      </c>
      <c r="AH36" s="253">
        <v>0.15</v>
      </c>
      <c r="AI36" s="283">
        <v>13.066666666666666</v>
      </c>
      <c r="AJ36" s="253">
        <v>5.91</v>
      </c>
      <c r="AK36" s="253">
        <v>5.38</v>
      </c>
      <c r="AL36" s="257">
        <v>9.2200000000000006</v>
      </c>
      <c r="AM36" s="254">
        <v>97</v>
      </c>
      <c r="AN36" s="254"/>
      <c r="AO36" s="254"/>
      <c r="AP36" s="254"/>
      <c r="AQ36" s="254"/>
      <c r="AR36" s="254"/>
      <c r="AS36" s="254"/>
      <c r="AT36" s="254"/>
      <c r="AU36" s="254"/>
      <c r="AV36" s="254"/>
      <c r="AW36" s="254"/>
      <c r="AX36" s="256"/>
    </row>
    <row r="37" spans="2:62" s="253" customFormat="1" x14ac:dyDescent="0.25">
      <c r="B37" s="248" t="s">
        <v>259</v>
      </c>
      <c r="C37" s="275" t="s">
        <v>321</v>
      </c>
      <c r="D37" s="255"/>
      <c r="E37" s="254"/>
      <c r="F37" s="254"/>
      <c r="G37" s="254"/>
      <c r="H37" s="254"/>
      <c r="I37" s="254"/>
      <c r="J37" s="254"/>
      <c r="K37" s="254"/>
      <c r="L37" s="254"/>
      <c r="M37" s="254"/>
      <c r="N37" s="254"/>
      <c r="O37" s="254"/>
      <c r="P37" s="254"/>
      <c r="Q37" s="254"/>
      <c r="R37" s="254"/>
      <c r="S37" s="254"/>
      <c r="T37" s="254"/>
      <c r="U37" s="256"/>
      <c r="V37" s="254"/>
      <c r="W37" s="254"/>
      <c r="X37" s="254"/>
      <c r="Y37" s="254"/>
      <c r="Z37" s="255"/>
      <c r="AA37" s="256"/>
      <c r="AB37" s="255"/>
      <c r="AC37" s="307" t="s">
        <v>379</v>
      </c>
      <c r="AD37" s="254" t="s">
        <v>330</v>
      </c>
      <c r="AE37" s="254"/>
      <c r="AF37" s="254"/>
      <c r="AG37" s="253">
        <v>1.64</v>
      </c>
      <c r="AH37" s="253">
        <v>0.12</v>
      </c>
      <c r="AI37" s="283">
        <v>13.666666666666666</v>
      </c>
      <c r="AJ37" s="253">
        <v>5.88</v>
      </c>
      <c r="AK37" s="253">
        <v>5.34</v>
      </c>
      <c r="AL37" s="257">
        <v>9.0500000000000007</v>
      </c>
      <c r="AM37" s="254">
        <v>97</v>
      </c>
      <c r="AN37" s="254"/>
      <c r="AO37" s="254"/>
      <c r="AP37" s="254"/>
      <c r="AQ37" s="254"/>
      <c r="AR37" s="254"/>
      <c r="AS37" s="254"/>
      <c r="AT37" s="254"/>
      <c r="AU37" s="254"/>
      <c r="AV37" s="254"/>
      <c r="AW37" s="254"/>
      <c r="AX37" s="256"/>
    </row>
    <row r="38" spans="2:62" s="253" customFormat="1" x14ac:dyDescent="0.25">
      <c r="B38" s="248" t="s">
        <v>259</v>
      </c>
      <c r="C38" s="275" t="s">
        <v>321</v>
      </c>
      <c r="D38" s="255"/>
      <c r="E38" s="254"/>
      <c r="F38" s="254"/>
      <c r="G38" s="254"/>
      <c r="H38" s="254"/>
      <c r="I38" s="254"/>
      <c r="J38" s="254"/>
      <c r="K38" s="254"/>
      <c r="L38" s="254"/>
      <c r="M38" s="254"/>
      <c r="N38" s="254"/>
      <c r="O38" s="254"/>
      <c r="P38" s="254"/>
      <c r="Q38" s="254"/>
      <c r="R38" s="254"/>
      <c r="S38" s="254"/>
      <c r="T38" s="254"/>
      <c r="U38" s="256"/>
      <c r="V38" s="254"/>
      <c r="W38" s="254"/>
      <c r="X38" s="254"/>
      <c r="Y38" s="254"/>
      <c r="Z38" s="255"/>
      <c r="AA38" s="256"/>
      <c r="AB38" s="255"/>
      <c r="AC38" s="307" t="s">
        <v>380</v>
      </c>
      <c r="AD38" s="254" t="s">
        <v>330</v>
      </c>
      <c r="AE38" s="254"/>
      <c r="AF38" s="254"/>
      <c r="AG38" s="253">
        <v>2.98</v>
      </c>
      <c r="AH38" s="253">
        <v>0.25</v>
      </c>
      <c r="AI38" s="283">
        <v>11.92</v>
      </c>
      <c r="AJ38" s="253">
        <v>6.08</v>
      </c>
      <c r="AK38" s="253">
        <v>5.52</v>
      </c>
      <c r="AL38" s="257">
        <v>11.190000000000001</v>
      </c>
      <c r="AM38" s="254">
        <v>94</v>
      </c>
      <c r="AN38" s="257"/>
      <c r="AO38" s="254"/>
      <c r="AP38" s="254"/>
      <c r="AQ38" s="254"/>
      <c r="AR38" s="254"/>
      <c r="AS38" s="254"/>
      <c r="AT38" s="254"/>
      <c r="AU38" s="254"/>
      <c r="AV38" s="254"/>
      <c r="AW38" s="254"/>
      <c r="AX38" s="256"/>
    </row>
    <row r="39" spans="2:62" s="253" customFormat="1" x14ac:dyDescent="0.25">
      <c r="B39" s="248" t="s">
        <v>259</v>
      </c>
      <c r="C39" s="275" t="s">
        <v>321</v>
      </c>
      <c r="D39" s="255"/>
      <c r="E39" s="254"/>
      <c r="F39" s="254"/>
      <c r="G39" s="254"/>
      <c r="H39" s="254"/>
      <c r="I39" s="254"/>
      <c r="J39" s="254"/>
      <c r="K39" s="254"/>
      <c r="L39" s="254"/>
      <c r="M39" s="254"/>
      <c r="N39" s="254"/>
      <c r="O39" s="254"/>
      <c r="P39" s="254"/>
      <c r="Q39" s="254"/>
      <c r="R39" s="254"/>
      <c r="S39" s="254"/>
      <c r="T39" s="254"/>
      <c r="U39" s="256"/>
      <c r="V39" s="254"/>
      <c r="W39" s="254"/>
      <c r="X39" s="254"/>
      <c r="Y39" s="254"/>
      <c r="Z39" s="255"/>
      <c r="AA39" s="256"/>
      <c r="AB39" s="255"/>
      <c r="AC39" s="307" t="s">
        <v>400</v>
      </c>
      <c r="AD39" s="254" t="s">
        <v>330</v>
      </c>
      <c r="AE39" s="254"/>
      <c r="AF39" s="254"/>
      <c r="AG39" s="253">
        <v>3.6</v>
      </c>
      <c r="AH39" s="253">
        <v>0.31</v>
      </c>
      <c r="AI39" s="283">
        <v>11.612903225806452</v>
      </c>
      <c r="AJ39" s="253">
        <v>6.24</v>
      </c>
      <c r="AK39" s="253">
        <v>5.75</v>
      </c>
      <c r="AL39" s="257">
        <v>12.34</v>
      </c>
      <c r="AM39" s="254">
        <v>96</v>
      </c>
      <c r="AN39" s="254"/>
      <c r="AO39" s="254"/>
      <c r="AP39" s="254"/>
      <c r="AQ39" s="254"/>
      <c r="AR39" s="254"/>
      <c r="AS39" s="254"/>
      <c r="AT39" s="254"/>
      <c r="AU39" s="254"/>
      <c r="AV39" s="254"/>
      <c r="AW39" s="254"/>
      <c r="AX39" s="256"/>
    </row>
    <row r="40" spans="2:62" ht="15.75" thickBot="1" x14ac:dyDescent="0.3">
      <c r="B40" s="74"/>
      <c r="C40" s="96"/>
      <c r="D40" s="7"/>
      <c r="E40" s="8"/>
      <c r="F40" s="8"/>
      <c r="G40" s="8"/>
      <c r="H40" s="8"/>
      <c r="I40" s="8"/>
      <c r="J40" s="8"/>
      <c r="K40" s="8"/>
      <c r="L40" s="8"/>
      <c r="M40" s="8"/>
      <c r="N40" s="8"/>
      <c r="O40" s="8"/>
      <c r="P40" s="8"/>
      <c r="Q40" s="8"/>
      <c r="R40" s="8"/>
      <c r="S40" s="8"/>
      <c r="T40" s="8"/>
      <c r="U40" s="9"/>
      <c r="V40" s="8"/>
      <c r="W40" s="8"/>
      <c r="X40" s="8"/>
      <c r="Y40" s="8"/>
      <c r="Z40" s="7"/>
      <c r="AA40" s="9"/>
      <c r="AB40" s="7"/>
      <c r="AC40" s="9"/>
      <c r="AD40" s="8"/>
      <c r="AE40" s="8"/>
      <c r="AF40" s="8"/>
      <c r="AG40" s="8"/>
      <c r="AH40" s="8"/>
      <c r="AI40" s="8"/>
      <c r="AJ40" s="8"/>
      <c r="AK40" s="8"/>
      <c r="AL40" s="8"/>
      <c r="AM40" s="8"/>
      <c r="AN40" s="8"/>
      <c r="AO40" s="8"/>
      <c r="AP40" s="8"/>
      <c r="AQ40" s="8"/>
      <c r="AR40" s="8"/>
      <c r="AS40" s="8"/>
      <c r="AT40" s="8"/>
      <c r="AU40" s="8"/>
      <c r="AV40" s="8"/>
      <c r="AW40" s="8"/>
      <c r="AX40" s="9"/>
    </row>
    <row r="42" spans="2:62" ht="18" x14ac:dyDescent="0.25">
      <c r="AE42" s="243"/>
      <c r="AF42" s="243"/>
      <c r="AG42" s="243"/>
      <c r="AH42" s="243"/>
      <c r="AI42" s="283"/>
      <c r="AJ42" s="243"/>
      <c r="AK42" s="243"/>
      <c r="AL42" s="243"/>
      <c r="AM42" s="243"/>
      <c r="BJ42" s="56"/>
    </row>
    <row r="43" spans="2:62" ht="18" x14ac:dyDescent="0.25">
      <c r="AD43" s="185"/>
      <c r="AE43" s="243"/>
      <c r="AF43" s="243"/>
      <c r="AG43" s="243"/>
      <c r="AH43" s="243"/>
      <c r="AI43" s="283"/>
      <c r="AJ43" s="243"/>
      <c r="AK43" s="243"/>
      <c r="AL43" s="243"/>
      <c r="AM43" s="243"/>
      <c r="BJ43" s="56"/>
    </row>
    <row r="44" spans="2:62" ht="18" x14ac:dyDescent="0.25">
      <c r="BJ44" s="56"/>
    </row>
    <row r="45" spans="2:62" ht="18" x14ac:dyDescent="0.25">
      <c r="BJ45" s="56"/>
    </row>
  </sheetData>
  <pageMargins left="0.70866141732283472" right="0.70866141732283472" top="0.74803149606299213" bottom="0.74803149606299213" header="0.31496062992125984" footer="0.31496062992125984"/>
  <pageSetup paperSize="8" scale="3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AT110"/>
  <sheetViews>
    <sheetView zoomScale="70" zoomScaleNormal="70" workbookViewId="0">
      <pane xSplit="4" ySplit="6" topLeftCell="U7" activePane="bottomRight" state="frozen"/>
      <selection pane="topRight" activeCell="E1" sqref="E1"/>
      <selection pane="bottomLeft" activeCell="A7" sqref="A7"/>
      <selection pane="bottomRight" activeCell="AS32" sqref="AS32"/>
    </sheetView>
  </sheetViews>
  <sheetFormatPr defaultColWidth="9.140625" defaultRowHeight="15" x14ac:dyDescent="0.25"/>
  <cols>
    <col min="1" max="1" width="12.5703125" customWidth="1"/>
    <col min="2" max="2" width="12.85546875" customWidth="1"/>
    <col min="3" max="3" width="10.140625" bestFit="1" customWidth="1"/>
    <col min="4" max="4" width="18.5703125" customWidth="1"/>
    <col min="5" max="5" width="12.7109375" style="253" customWidth="1"/>
    <col min="6" max="6" width="16.42578125" customWidth="1"/>
    <col min="7" max="7" width="12.7109375" customWidth="1"/>
    <col min="8" max="8" width="12.28515625" customWidth="1"/>
    <col min="9" max="12" width="11.28515625" customWidth="1"/>
    <col min="20" max="20" width="16.7109375" customWidth="1"/>
    <col min="21" max="21" width="22.140625" customWidth="1"/>
    <col min="22" max="22" width="34.85546875" bestFit="1" customWidth="1"/>
    <col min="23" max="24" width="14.7109375" style="253" customWidth="1"/>
    <col min="25" max="25" width="15.28515625" style="253" customWidth="1"/>
    <col min="26" max="26" width="17.85546875" customWidth="1"/>
    <col min="27" max="27" width="12.28515625" customWidth="1"/>
    <col min="28" max="28" width="11.5703125" customWidth="1"/>
    <col min="45" max="45" width="16.42578125" customWidth="1"/>
    <col min="46" max="46" width="16.28515625" customWidth="1"/>
  </cols>
  <sheetData>
    <row r="1" spans="1:46" s="16" customFormat="1" ht="27" customHeight="1" x14ac:dyDescent="0.25">
      <c r="B1" s="21" t="s">
        <v>153</v>
      </c>
    </row>
    <row r="2" spans="1:46" ht="17.25" customHeight="1" thickBot="1" x14ac:dyDescent="0.3">
      <c r="B2" s="15"/>
    </row>
    <row r="3" spans="1:46" s="16" customFormat="1" ht="19.5" thickBot="1" x14ac:dyDescent="0.3">
      <c r="B3" s="59" t="s">
        <v>25</v>
      </c>
      <c r="C3" s="103"/>
      <c r="D3" s="102" t="s">
        <v>156</v>
      </c>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4"/>
      <c r="AT3" s="105"/>
    </row>
    <row r="4" spans="1:46" s="43" customFormat="1" ht="18.75" customHeight="1" thickBot="1" x14ac:dyDescent="0.3">
      <c r="B4" s="44" t="s">
        <v>13</v>
      </c>
      <c r="C4" s="45"/>
      <c r="D4" s="44" t="s">
        <v>157</v>
      </c>
      <c r="E4" s="45"/>
      <c r="F4" s="45"/>
      <c r="G4" s="45"/>
      <c r="H4" s="45"/>
      <c r="I4" s="45"/>
      <c r="J4" s="45"/>
      <c r="K4" s="45"/>
      <c r="L4" s="45"/>
      <c r="M4" s="45"/>
      <c r="N4" s="45"/>
      <c r="O4" s="45"/>
      <c r="P4" s="45"/>
      <c r="Q4" s="45"/>
      <c r="R4" s="45"/>
      <c r="S4" s="45"/>
      <c r="T4" s="45"/>
      <c r="U4" s="46"/>
      <c r="V4" s="44" t="s">
        <v>51</v>
      </c>
      <c r="W4" s="45"/>
      <c r="X4" s="45"/>
      <c r="Y4" s="45"/>
      <c r="Z4" s="45"/>
      <c r="AA4" s="45"/>
      <c r="AB4" s="45"/>
      <c r="AC4" s="45"/>
      <c r="AD4" s="45"/>
      <c r="AE4" s="45"/>
      <c r="AF4" s="45"/>
      <c r="AG4" s="45"/>
      <c r="AH4" s="45"/>
      <c r="AI4" s="45"/>
      <c r="AJ4" s="45"/>
      <c r="AK4" s="45"/>
      <c r="AL4" s="45"/>
      <c r="AM4" s="45"/>
      <c r="AN4" s="45"/>
      <c r="AO4" s="45"/>
      <c r="AP4" s="45"/>
      <c r="AQ4" s="45"/>
      <c r="AR4" s="45"/>
      <c r="AS4" s="54" t="s">
        <v>50</v>
      </c>
      <c r="AT4" s="107"/>
    </row>
    <row r="5" spans="1:46" s="1" customFormat="1" ht="50.25" customHeight="1" x14ac:dyDescent="0.25">
      <c r="A5" s="1" t="s">
        <v>8</v>
      </c>
      <c r="B5" s="63" t="s">
        <v>21</v>
      </c>
      <c r="C5" s="70" t="s">
        <v>1</v>
      </c>
      <c r="D5" s="47" t="s">
        <v>417</v>
      </c>
      <c r="E5" s="36" t="s">
        <v>117</v>
      </c>
      <c r="F5" s="68" t="s">
        <v>255</v>
      </c>
      <c r="G5" s="36" t="s">
        <v>49</v>
      </c>
      <c r="H5" s="36" t="s">
        <v>154</v>
      </c>
      <c r="I5" s="36" t="s">
        <v>9</v>
      </c>
      <c r="J5" s="36" t="s">
        <v>10</v>
      </c>
      <c r="K5" s="36" t="s">
        <v>48</v>
      </c>
      <c r="L5" s="36" t="s">
        <v>11</v>
      </c>
      <c r="M5" s="36" t="s">
        <v>214</v>
      </c>
      <c r="N5" s="36" t="s">
        <v>166</v>
      </c>
      <c r="O5" s="36" t="s">
        <v>215</v>
      </c>
      <c r="P5" s="36" t="s">
        <v>119</v>
      </c>
      <c r="Q5" s="36" t="s">
        <v>44</v>
      </c>
      <c r="R5" s="36" t="s">
        <v>62</v>
      </c>
      <c r="S5" s="36" t="s">
        <v>46</v>
      </c>
      <c r="T5" s="36" t="s">
        <v>111</v>
      </c>
      <c r="U5" s="37" t="s">
        <v>160</v>
      </c>
      <c r="V5" s="63" t="s">
        <v>161</v>
      </c>
      <c r="W5" s="82" t="s">
        <v>173</v>
      </c>
      <c r="X5" s="82" t="s">
        <v>456</v>
      </c>
      <c r="Y5" s="82" t="s">
        <v>457</v>
      </c>
      <c r="Z5" s="82" t="s">
        <v>229</v>
      </c>
      <c r="AA5" s="69" t="s">
        <v>49</v>
      </c>
      <c r="AB5" s="69" t="s">
        <v>154</v>
      </c>
      <c r="AC5" s="69" t="s">
        <v>9</v>
      </c>
      <c r="AD5" s="69" t="s">
        <v>10</v>
      </c>
      <c r="AE5" s="69" t="s">
        <v>48</v>
      </c>
      <c r="AF5" s="69" t="s">
        <v>11</v>
      </c>
      <c r="AG5" s="69" t="s">
        <v>214</v>
      </c>
      <c r="AH5" s="69" t="s">
        <v>166</v>
      </c>
      <c r="AI5" s="69" t="s">
        <v>215</v>
      </c>
      <c r="AJ5" s="69" t="s">
        <v>119</v>
      </c>
      <c r="AK5" s="69" t="s">
        <v>62</v>
      </c>
      <c r="AL5" s="69" t="s">
        <v>120</v>
      </c>
      <c r="AM5" s="69" t="s">
        <v>111</v>
      </c>
      <c r="AN5" s="66" t="s">
        <v>216</v>
      </c>
      <c r="AO5" s="66" t="s">
        <v>217</v>
      </c>
      <c r="AP5" s="66" t="s">
        <v>162</v>
      </c>
      <c r="AQ5" s="66" t="s">
        <v>121</v>
      </c>
      <c r="AR5" s="66" t="s">
        <v>218</v>
      </c>
      <c r="AS5" s="69" t="s">
        <v>219</v>
      </c>
      <c r="AT5" s="70" t="s">
        <v>160</v>
      </c>
    </row>
    <row r="6" spans="1:46" s="1" customFormat="1" x14ac:dyDescent="0.25">
      <c r="A6" s="1" t="s">
        <v>20</v>
      </c>
      <c r="B6" s="35" t="s">
        <v>87</v>
      </c>
      <c r="C6" s="37" t="s">
        <v>93</v>
      </c>
      <c r="D6" s="61" t="s">
        <v>418</v>
      </c>
      <c r="E6" s="318" t="s">
        <v>118</v>
      </c>
      <c r="F6" s="12" t="s">
        <v>118</v>
      </c>
      <c r="G6" s="12"/>
      <c r="H6" s="12" t="s">
        <v>155</v>
      </c>
      <c r="I6" s="12" t="s">
        <v>69</v>
      </c>
      <c r="J6" s="12" t="s">
        <v>69</v>
      </c>
      <c r="K6" s="12" t="s">
        <v>69</v>
      </c>
      <c r="L6" s="12" t="s">
        <v>69</v>
      </c>
      <c r="M6" s="12" t="s">
        <v>158</v>
      </c>
      <c r="N6" s="12" t="s">
        <v>158</v>
      </c>
      <c r="O6" s="12" t="s">
        <v>159</v>
      </c>
      <c r="P6" s="12" t="s">
        <v>69</v>
      </c>
      <c r="Q6" s="12" t="s">
        <v>69</v>
      </c>
      <c r="R6" s="12" t="s">
        <v>66</v>
      </c>
      <c r="S6" s="12" t="s">
        <v>69</v>
      </c>
      <c r="T6" s="12" t="s">
        <v>69</v>
      </c>
      <c r="U6" s="106" t="s">
        <v>34</v>
      </c>
      <c r="V6" s="13"/>
      <c r="W6" s="12" t="s">
        <v>418</v>
      </c>
      <c r="X6" s="12" t="s">
        <v>93</v>
      </c>
      <c r="Y6" s="12" t="s">
        <v>140</v>
      </c>
      <c r="Z6" s="12"/>
      <c r="AA6" s="12"/>
      <c r="AB6" s="12" t="s">
        <v>155</v>
      </c>
      <c r="AC6" s="12" t="s">
        <v>69</v>
      </c>
      <c r="AD6" s="12" t="s">
        <v>69</v>
      </c>
      <c r="AE6" s="12" t="s">
        <v>69</v>
      </c>
      <c r="AF6" s="12" t="s">
        <v>69</v>
      </c>
      <c r="AG6" s="12" t="s">
        <v>158</v>
      </c>
      <c r="AH6" s="12" t="s">
        <v>158</v>
      </c>
      <c r="AI6" s="12" t="s">
        <v>159</v>
      </c>
      <c r="AJ6" s="12" t="s">
        <v>69</v>
      </c>
      <c r="AK6" s="12" t="s">
        <v>66</v>
      </c>
      <c r="AL6" s="12" t="s">
        <v>69</v>
      </c>
      <c r="AM6" s="12" t="s">
        <v>69</v>
      </c>
      <c r="AN6" s="12" t="s">
        <v>69</v>
      </c>
      <c r="AO6" s="12" t="s">
        <v>69</v>
      </c>
      <c r="AP6" s="12" t="s">
        <v>69</v>
      </c>
      <c r="AQ6" s="12" t="s">
        <v>69</v>
      </c>
      <c r="AR6" s="12" t="s">
        <v>69</v>
      </c>
      <c r="AS6" s="11" t="s">
        <v>112</v>
      </c>
      <c r="AT6" s="14" t="s">
        <v>34</v>
      </c>
    </row>
    <row r="7" spans="1:46" s="182" customFormat="1" x14ac:dyDescent="0.25">
      <c r="B7" s="180" t="s">
        <v>259</v>
      </c>
      <c r="C7" s="316" t="s">
        <v>419</v>
      </c>
      <c r="D7" s="315" t="s">
        <v>420</v>
      </c>
      <c r="E7" s="326"/>
      <c r="F7" s="283">
        <v>10.199999999999999</v>
      </c>
      <c r="G7" s="302">
        <v>6.5</v>
      </c>
      <c r="H7" s="302">
        <v>39.4</v>
      </c>
      <c r="I7" s="302">
        <v>0.752</v>
      </c>
      <c r="J7" s="302">
        <v>0.224</v>
      </c>
      <c r="K7" s="302">
        <v>1.7509999999999999</v>
      </c>
      <c r="L7" s="302">
        <v>1.081</v>
      </c>
      <c r="M7" s="302">
        <v>2.04</v>
      </c>
      <c r="N7" s="331">
        <v>1.01</v>
      </c>
      <c r="O7" s="302">
        <v>0.874</v>
      </c>
      <c r="P7" s="302">
        <v>3.21</v>
      </c>
      <c r="Q7" s="302">
        <v>0.23699999999999999</v>
      </c>
      <c r="R7" s="302">
        <v>51.843000000000004</v>
      </c>
      <c r="S7" s="302">
        <v>3.359</v>
      </c>
      <c r="T7" s="302">
        <v>5.2009999999999996</v>
      </c>
      <c r="U7" s="266" t="s">
        <v>421</v>
      </c>
      <c r="V7" s="267" t="s">
        <v>458</v>
      </c>
      <c r="W7" s="332" t="s">
        <v>422</v>
      </c>
      <c r="X7" s="332">
        <v>1</v>
      </c>
      <c r="Y7" s="265">
        <v>25</v>
      </c>
      <c r="Z7" s="265" t="s">
        <v>459</v>
      </c>
      <c r="AA7" s="302">
        <v>4.43</v>
      </c>
      <c r="AB7" s="302">
        <v>48.28</v>
      </c>
      <c r="AC7" s="302">
        <v>1</v>
      </c>
      <c r="AD7" s="302">
        <v>0.36099999999999999</v>
      </c>
      <c r="AE7" s="302">
        <v>2.169</v>
      </c>
      <c r="AF7" s="302">
        <v>0.78400000000000003</v>
      </c>
      <c r="AG7" s="302">
        <v>4.1000000000000002E-2</v>
      </c>
      <c r="AH7" s="302">
        <v>3.2000000000000001E-2</v>
      </c>
      <c r="AI7" s="302">
        <v>1.66</v>
      </c>
      <c r="AJ7" s="302">
        <v>4.5830000000000002</v>
      </c>
      <c r="AK7" s="302">
        <v>0</v>
      </c>
      <c r="AL7" s="302">
        <v>0.67900000000000005</v>
      </c>
      <c r="AM7" s="302">
        <v>25.611000000000001</v>
      </c>
      <c r="AN7" s="302">
        <v>2.5870000000000002</v>
      </c>
      <c r="AO7" s="332"/>
      <c r="AP7" s="302">
        <v>0.189</v>
      </c>
      <c r="AQ7" s="302">
        <v>0.13400000000000001</v>
      </c>
      <c r="AR7" s="302"/>
      <c r="AS7" s="332"/>
      <c r="AT7" s="266"/>
    </row>
    <row r="8" spans="1:46" s="182" customFormat="1" x14ac:dyDescent="0.25">
      <c r="B8" s="180" t="s">
        <v>259</v>
      </c>
      <c r="C8" s="316" t="s">
        <v>419</v>
      </c>
      <c r="D8" s="315" t="s">
        <v>422</v>
      </c>
      <c r="E8" s="326"/>
      <c r="F8" s="283">
        <v>33.6</v>
      </c>
      <c r="G8" s="302">
        <v>5.3</v>
      </c>
      <c r="H8" s="302">
        <v>38.1</v>
      </c>
      <c r="I8" s="302">
        <v>1.6319999999999999</v>
      </c>
      <c r="J8" s="302">
        <v>0.32300000000000001</v>
      </c>
      <c r="K8" s="302">
        <v>1.0189999999999999</v>
      </c>
      <c r="L8" s="302">
        <v>1.232</v>
      </c>
      <c r="M8" s="302">
        <v>1.202</v>
      </c>
      <c r="N8" s="331">
        <v>1.1000000000000001</v>
      </c>
      <c r="O8" s="302">
        <v>1.3919999999999999</v>
      </c>
      <c r="P8" s="302">
        <v>1.825</v>
      </c>
      <c r="Q8" s="302">
        <v>0</v>
      </c>
      <c r="R8" s="302">
        <v>8.59</v>
      </c>
      <c r="S8" s="302">
        <v>2.7639999999999998</v>
      </c>
      <c r="T8" s="302">
        <v>11.609</v>
      </c>
      <c r="U8" s="266" t="s">
        <v>421</v>
      </c>
      <c r="V8" s="267" t="s">
        <v>458</v>
      </c>
      <c r="W8" s="332" t="s">
        <v>422</v>
      </c>
      <c r="X8" s="332">
        <v>2</v>
      </c>
      <c r="Y8" s="265">
        <v>50</v>
      </c>
      <c r="Z8" s="265" t="s">
        <v>459</v>
      </c>
      <c r="AA8" s="302">
        <v>4.59</v>
      </c>
      <c r="AB8" s="302">
        <v>40.799999999999997</v>
      </c>
      <c r="AC8" s="302">
        <v>1.002</v>
      </c>
      <c r="AD8" s="302">
        <v>0.33700000000000002</v>
      </c>
      <c r="AE8" s="302">
        <v>2.1890000000000001</v>
      </c>
      <c r="AF8" s="302">
        <v>0.46600000000000003</v>
      </c>
      <c r="AG8" s="302">
        <v>3.9E-2</v>
      </c>
      <c r="AH8" s="302">
        <v>4.2000000000000003E-2</v>
      </c>
      <c r="AI8" s="302">
        <v>2.1739999999999999</v>
      </c>
      <c r="AJ8" s="302">
        <v>3.18</v>
      </c>
      <c r="AK8" s="302">
        <v>0</v>
      </c>
      <c r="AL8" s="302">
        <v>0.86899999999999999</v>
      </c>
      <c r="AM8" s="302">
        <v>16.878</v>
      </c>
      <c r="AN8" s="302">
        <v>1.68</v>
      </c>
      <c r="AO8" s="332"/>
      <c r="AP8" s="302">
        <v>4.5999999999999999E-2</v>
      </c>
      <c r="AQ8" s="302">
        <v>0.113</v>
      </c>
      <c r="AR8" s="302"/>
      <c r="AS8" s="332"/>
      <c r="AT8" s="266"/>
    </row>
    <row r="9" spans="1:46" s="182" customFormat="1" x14ac:dyDescent="0.25">
      <c r="B9" s="180" t="s">
        <v>259</v>
      </c>
      <c r="C9" s="316" t="s">
        <v>419</v>
      </c>
      <c r="D9" s="315" t="s">
        <v>423</v>
      </c>
      <c r="E9" s="326"/>
      <c r="F9" s="283">
        <v>21.1</v>
      </c>
      <c r="G9" s="302">
        <v>5.6</v>
      </c>
      <c r="H9" s="302">
        <v>30.9</v>
      </c>
      <c r="I9" s="302">
        <v>0.83799999999999997</v>
      </c>
      <c r="J9" s="302">
        <v>0.14199999999999999</v>
      </c>
      <c r="K9" s="302">
        <v>0.68799999999999994</v>
      </c>
      <c r="L9" s="302">
        <v>0.69299999999999995</v>
      </c>
      <c r="M9" s="302">
        <v>1.782</v>
      </c>
      <c r="N9" s="331">
        <v>1.044</v>
      </c>
      <c r="O9" s="302">
        <v>0.71299999999999997</v>
      </c>
      <c r="P9" s="302">
        <v>1.427</v>
      </c>
      <c r="Q9" s="302">
        <v>0</v>
      </c>
      <c r="R9" s="302">
        <v>22.391999999999999</v>
      </c>
      <c r="S9" s="302">
        <v>3.4550000000000001</v>
      </c>
      <c r="T9" s="302">
        <v>10.464</v>
      </c>
      <c r="U9" s="266" t="s">
        <v>421</v>
      </c>
      <c r="V9" s="267" t="s">
        <v>458</v>
      </c>
      <c r="W9" s="332" t="s">
        <v>423</v>
      </c>
      <c r="X9" s="332">
        <v>1</v>
      </c>
      <c r="Y9" s="265">
        <v>25</v>
      </c>
      <c r="Z9" s="265" t="s">
        <v>459</v>
      </c>
      <c r="AA9" s="302">
        <v>4.41</v>
      </c>
      <c r="AB9" s="302">
        <v>44.6</v>
      </c>
      <c r="AC9" s="302">
        <v>0.93400000000000005</v>
      </c>
      <c r="AD9" s="302">
        <v>0.34899999999999998</v>
      </c>
      <c r="AE9" s="302">
        <v>1.8140000000000001</v>
      </c>
      <c r="AF9" s="302">
        <v>0.753</v>
      </c>
      <c r="AG9" s="302">
        <v>4.2000000000000003E-2</v>
      </c>
      <c r="AH9" s="302">
        <v>3.2000000000000001E-2</v>
      </c>
      <c r="AI9" s="302">
        <v>1.63</v>
      </c>
      <c r="AJ9" s="302">
        <v>2.9350000000000001</v>
      </c>
      <c r="AK9" s="302">
        <v>0</v>
      </c>
      <c r="AL9" s="302">
        <v>0.81499999999999995</v>
      </c>
      <c r="AM9" s="302">
        <v>29.114000000000001</v>
      </c>
      <c r="AN9" s="302">
        <v>2.5139999999999998</v>
      </c>
      <c r="AO9" s="332"/>
      <c r="AP9" s="302">
        <v>0.20399999999999999</v>
      </c>
      <c r="AQ9" s="302">
        <v>0.128</v>
      </c>
      <c r="AR9" s="302"/>
      <c r="AS9" s="332"/>
      <c r="AT9" s="266"/>
    </row>
    <row r="10" spans="1:46" s="182" customFormat="1" x14ac:dyDescent="0.25">
      <c r="B10" s="180" t="s">
        <v>259</v>
      </c>
      <c r="C10" s="316" t="s">
        <v>419</v>
      </c>
      <c r="D10" s="315" t="s">
        <v>424</v>
      </c>
      <c r="E10" s="326"/>
      <c r="F10" s="283">
        <v>31.4</v>
      </c>
      <c r="G10" s="302">
        <v>5.7</v>
      </c>
      <c r="H10" s="302">
        <v>37.1</v>
      </c>
      <c r="I10" s="302">
        <v>0.91</v>
      </c>
      <c r="J10" s="302">
        <v>0.19400000000000001</v>
      </c>
      <c r="K10" s="302">
        <v>1.226</v>
      </c>
      <c r="L10" s="302">
        <v>1.407</v>
      </c>
      <c r="M10" s="302">
        <v>2.2269999999999999</v>
      </c>
      <c r="N10" s="331">
        <v>1.1970000000000001</v>
      </c>
      <c r="O10" s="302">
        <v>0.73399999999999999</v>
      </c>
      <c r="P10" s="302">
        <v>1.998</v>
      </c>
      <c r="Q10" s="302">
        <v>0</v>
      </c>
      <c r="R10" s="302">
        <v>41.249000000000002</v>
      </c>
      <c r="S10" s="302">
        <v>4.0419999999999998</v>
      </c>
      <c r="T10" s="302">
        <v>16.085999999999999</v>
      </c>
      <c r="U10" s="266" t="s">
        <v>421</v>
      </c>
      <c r="V10" s="267" t="s">
        <v>458</v>
      </c>
      <c r="W10" s="332" t="s">
        <v>423</v>
      </c>
      <c r="X10" s="332">
        <v>2</v>
      </c>
      <c r="Y10" s="265">
        <v>50</v>
      </c>
      <c r="Z10" s="265" t="s">
        <v>459</v>
      </c>
      <c r="AA10" s="302">
        <v>4.5999999999999996</v>
      </c>
      <c r="AB10" s="302">
        <v>40.5</v>
      </c>
      <c r="AC10" s="302">
        <v>1.048</v>
      </c>
      <c r="AD10" s="302">
        <v>0.32</v>
      </c>
      <c r="AE10" s="302">
        <v>1.65</v>
      </c>
      <c r="AF10" s="302">
        <v>0.46600000000000003</v>
      </c>
      <c r="AG10" s="302">
        <v>5.0999999999999997E-2</v>
      </c>
      <c r="AH10" s="302">
        <v>0.03</v>
      </c>
      <c r="AI10" s="302">
        <v>1.962</v>
      </c>
      <c r="AJ10" s="302">
        <v>3.9140000000000001</v>
      </c>
      <c r="AK10" s="302">
        <v>0</v>
      </c>
      <c r="AL10" s="302">
        <v>0.58199999999999996</v>
      </c>
      <c r="AM10" s="302">
        <v>14.16</v>
      </c>
      <c r="AN10" s="302">
        <v>1.391</v>
      </c>
      <c r="AO10" s="332"/>
      <c r="AP10" s="302">
        <v>3.5000000000000003E-2</v>
      </c>
      <c r="AQ10" s="302">
        <v>0.11700000000000001</v>
      </c>
      <c r="AR10" s="302"/>
      <c r="AS10" s="332"/>
      <c r="AT10" s="266"/>
    </row>
    <row r="11" spans="1:46" s="182" customFormat="1" x14ac:dyDescent="0.25">
      <c r="B11" s="180" t="s">
        <v>259</v>
      </c>
      <c r="C11" s="316" t="s">
        <v>419</v>
      </c>
      <c r="D11" s="315" t="s">
        <v>425</v>
      </c>
      <c r="E11" s="326"/>
      <c r="F11" s="283">
        <v>34.700000000000003</v>
      </c>
      <c r="G11" s="302">
        <v>6.4</v>
      </c>
      <c r="H11" s="302">
        <v>48.4</v>
      </c>
      <c r="I11" s="302">
        <v>1.038</v>
      </c>
      <c r="J11" s="302">
        <v>0.35399999999999998</v>
      </c>
      <c r="K11" s="302">
        <v>0.69299999999999995</v>
      </c>
      <c r="L11" s="302">
        <v>6.3230000000000004</v>
      </c>
      <c r="M11" s="302">
        <v>1.8280000000000001</v>
      </c>
      <c r="N11" s="331">
        <v>0.95</v>
      </c>
      <c r="O11" s="302">
        <v>0.63700000000000001</v>
      </c>
      <c r="P11" s="302">
        <v>1.345</v>
      </c>
      <c r="Q11" s="302">
        <v>0.184</v>
      </c>
      <c r="R11" s="302">
        <v>185.977</v>
      </c>
      <c r="S11" s="302">
        <v>3.5779999999999998</v>
      </c>
      <c r="T11" s="302">
        <v>18.312999999999999</v>
      </c>
      <c r="U11" s="266" t="s">
        <v>421</v>
      </c>
      <c r="V11" s="267" t="s">
        <v>458</v>
      </c>
      <c r="W11" s="332" t="s">
        <v>424</v>
      </c>
      <c r="X11" s="332">
        <v>1</v>
      </c>
      <c r="Y11" s="265">
        <v>25</v>
      </c>
      <c r="Z11" s="265" t="s">
        <v>459</v>
      </c>
      <c r="AA11" s="302">
        <v>4.4000000000000004</v>
      </c>
      <c r="AB11" s="302">
        <v>43.5</v>
      </c>
      <c r="AC11" s="302">
        <v>1.0569999999999999</v>
      </c>
      <c r="AD11" s="302">
        <v>0.38400000000000001</v>
      </c>
      <c r="AE11" s="302">
        <v>2.198</v>
      </c>
      <c r="AF11" s="302">
        <v>0.73699999999999999</v>
      </c>
      <c r="AG11" s="302">
        <v>3.1E-2</v>
      </c>
      <c r="AH11" s="302">
        <v>5.1999999999999998E-2</v>
      </c>
      <c r="AI11" s="302">
        <v>1.7529999999999999</v>
      </c>
      <c r="AJ11" s="302">
        <v>2.823</v>
      </c>
      <c r="AK11" s="302">
        <v>0</v>
      </c>
      <c r="AL11" s="302">
        <v>0.78900000000000003</v>
      </c>
      <c r="AM11" s="302">
        <v>27.56</v>
      </c>
      <c r="AN11" s="302">
        <v>3.1469999999999998</v>
      </c>
      <c r="AO11" s="332"/>
      <c r="AP11" s="302">
        <v>0.28499999999999998</v>
      </c>
      <c r="AQ11" s="302">
        <v>0.14299999999999999</v>
      </c>
      <c r="AR11" s="302"/>
      <c r="AS11" s="332"/>
      <c r="AT11" s="266"/>
    </row>
    <row r="12" spans="1:46" s="182" customFormat="1" x14ac:dyDescent="0.25">
      <c r="B12" s="180" t="s">
        <v>259</v>
      </c>
      <c r="C12" s="316" t="s">
        <v>419</v>
      </c>
      <c r="D12" s="315" t="s">
        <v>426</v>
      </c>
      <c r="E12" s="326"/>
      <c r="F12" s="283">
        <v>79.7</v>
      </c>
      <c r="G12" s="302">
        <v>6.2</v>
      </c>
      <c r="H12" s="302">
        <v>24.4</v>
      </c>
      <c r="I12" s="302">
        <v>0.872</v>
      </c>
      <c r="J12" s="302">
        <v>0.28499999999999998</v>
      </c>
      <c r="K12" s="302">
        <v>0.53200000000000003</v>
      </c>
      <c r="L12" s="302">
        <v>3.2559999999999998</v>
      </c>
      <c r="M12" s="302">
        <v>0.33300000000000002</v>
      </c>
      <c r="N12" s="331">
        <v>0.23799999999999999</v>
      </c>
      <c r="O12" s="302">
        <v>0.33800000000000002</v>
      </c>
      <c r="P12" s="302">
        <v>0.82899999999999996</v>
      </c>
      <c r="Q12" s="302">
        <v>0</v>
      </c>
      <c r="R12" s="302">
        <v>88.78</v>
      </c>
      <c r="S12" s="302">
        <v>1.1859999999999999</v>
      </c>
      <c r="T12" s="302">
        <v>20.728999999999999</v>
      </c>
      <c r="U12" s="266" t="s">
        <v>421</v>
      </c>
      <c r="V12" s="267" t="s">
        <v>458</v>
      </c>
      <c r="W12" s="332" t="s">
        <v>424</v>
      </c>
      <c r="X12" s="332">
        <v>2</v>
      </c>
      <c r="Y12" s="265">
        <v>50</v>
      </c>
      <c r="Z12" s="265" t="s">
        <v>459</v>
      </c>
      <c r="AA12" s="302">
        <v>4.5999999999999996</v>
      </c>
      <c r="AB12" s="302">
        <v>38.799999999999997</v>
      </c>
      <c r="AC12" s="302">
        <v>1.2130000000000001</v>
      </c>
      <c r="AD12" s="302">
        <v>0.34200000000000003</v>
      </c>
      <c r="AE12" s="302">
        <v>1.9359999999999999</v>
      </c>
      <c r="AF12" s="302">
        <v>0.629</v>
      </c>
      <c r="AG12" s="302">
        <v>0.03</v>
      </c>
      <c r="AH12" s="302">
        <v>3.7999999999999999E-2</v>
      </c>
      <c r="AI12" s="302">
        <v>1.927</v>
      </c>
      <c r="AJ12" s="302">
        <v>3.4780000000000002</v>
      </c>
      <c r="AK12" s="302">
        <v>0</v>
      </c>
      <c r="AL12" s="302">
        <v>0.48699999999999999</v>
      </c>
      <c r="AM12" s="302">
        <v>12.38</v>
      </c>
      <c r="AN12" s="302">
        <v>1.47</v>
      </c>
      <c r="AO12" s="332"/>
      <c r="AP12" s="302">
        <v>3.3000000000000002E-2</v>
      </c>
      <c r="AQ12" s="302">
        <v>0.126</v>
      </c>
      <c r="AR12" s="302"/>
      <c r="AS12" s="332"/>
      <c r="AT12" s="266"/>
    </row>
    <row r="13" spans="1:46" s="182" customFormat="1" x14ac:dyDescent="0.25">
      <c r="B13" s="180" t="s">
        <v>259</v>
      </c>
      <c r="C13" s="316" t="s">
        <v>419</v>
      </c>
      <c r="D13" s="315" t="s">
        <v>427</v>
      </c>
      <c r="E13" s="326"/>
      <c r="F13" s="283">
        <v>168.2</v>
      </c>
      <c r="G13" s="302">
        <v>6.1</v>
      </c>
      <c r="H13" s="302">
        <v>18.7</v>
      </c>
      <c r="I13" s="302">
        <v>0.57899999999999996</v>
      </c>
      <c r="J13" s="302">
        <v>0.13</v>
      </c>
      <c r="K13" s="302">
        <v>0.34899999999999998</v>
      </c>
      <c r="L13" s="302">
        <v>1.3380000000000001</v>
      </c>
      <c r="M13" s="302">
        <v>0.96599999999999997</v>
      </c>
      <c r="N13" s="331">
        <v>0.47699999999999998</v>
      </c>
      <c r="O13" s="302">
        <v>0.33400000000000002</v>
      </c>
      <c r="P13" s="302">
        <v>0.45500000000000002</v>
      </c>
      <c r="Q13" s="302">
        <v>0.124</v>
      </c>
      <c r="R13" s="302">
        <v>49.078000000000003</v>
      </c>
      <c r="S13" s="302">
        <v>1.8160000000000001</v>
      </c>
      <c r="T13" s="302">
        <v>8.83</v>
      </c>
      <c r="U13" s="266" t="s">
        <v>421</v>
      </c>
      <c r="V13" s="267" t="s">
        <v>458</v>
      </c>
      <c r="W13" s="332" t="s">
        <v>425</v>
      </c>
      <c r="X13" s="332">
        <v>1</v>
      </c>
      <c r="Y13" s="265">
        <v>25</v>
      </c>
      <c r="Z13" s="265" t="s">
        <v>459</v>
      </c>
      <c r="AA13" s="302">
        <v>4.33</v>
      </c>
      <c r="AB13" s="302">
        <v>49.57</v>
      </c>
      <c r="AC13" s="302">
        <v>1.024</v>
      </c>
      <c r="AD13" s="302">
        <v>0.38300000000000001</v>
      </c>
      <c r="AE13" s="302">
        <v>2.2029999999999998</v>
      </c>
      <c r="AF13" s="302">
        <v>0.91600000000000004</v>
      </c>
      <c r="AG13" s="302">
        <v>3.2000000000000001E-2</v>
      </c>
      <c r="AH13" s="302">
        <v>2.7E-2</v>
      </c>
      <c r="AI13" s="302">
        <v>1.8129999999999999</v>
      </c>
      <c r="AJ13" s="302">
        <v>2.532</v>
      </c>
      <c r="AK13" s="302">
        <v>0</v>
      </c>
      <c r="AL13" s="302">
        <v>0.85</v>
      </c>
      <c r="AM13" s="302">
        <v>36.691000000000003</v>
      </c>
      <c r="AN13" s="302">
        <v>3.0720000000000001</v>
      </c>
      <c r="AO13" s="332"/>
      <c r="AP13" s="302">
        <v>0.39700000000000002</v>
      </c>
      <c r="AQ13" s="302">
        <v>0.14399999999999999</v>
      </c>
      <c r="AR13" s="302"/>
      <c r="AS13" s="332"/>
      <c r="AT13" s="266"/>
    </row>
    <row r="14" spans="1:46" s="182" customFormat="1" x14ac:dyDescent="0.25">
      <c r="B14" s="180" t="s">
        <v>259</v>
      </c>
      <c r="C14" s="316" t="s">
        <v>419</v>
      </c>
      <c r="D14" s="315" t="s">
        <v>428</v>
      </c>
      <c r="E14" s="326"/>
      <c r="F14" s="283">
        <v>74.900000000000006</v>
      </c>
      <c r="G14" s="302">
        <v>4.8</v>
      </c>
      <c r="H14" s="302">
        <v>26.7</v>
      </c>
      <c r="I14" s="302">
        <v>0.86799999999999999</v>
      </c>
      <c r="J14" s="302">
        <v>0.17199999999999999</v>
      </c>
      <c r="K14" s="302">
        <v>0.29199999999999998</v>
      </c>
      <c r="L14" s="302">
        <v>1.216</v>
      </c>
      <c r="M14" s="302">
        <v>0.67600000000000005</v>
      </c>
      <c r="N14" s="331">
        <v>1.1339999999999999</v>
      </c>
      <c r="O14" s="302">
        <v>0.34</v>
      </c>
      <c r="P14" s="302">
        <v>0.51100000000000001</v>
      </c>
      <c r="Q14" s="302">
        <v>9.4E-2</v>
      </c>
      <c r="R14" s="302">
        <v>0</v>
      </c>
      <c r="S14" s="302">
        <v>2.1040000000000001</v>
      </c>
      <c r="T14" s="302">
        <v>10.268000000000001</v>
      </c>
      <c r="U14" s="266" t="s">
        <v>421</v>
      </c>
      <c r="V14" s="267" t="s">
        <v>458</v>
      </c>
      <c r="W14" s="332" t="s">
        <v>425</v>
      </c>
      <c r="X14" s="332">
        <v>2</v>
      </c>
      <c r="Y14" s="265">
        <v>50</v>
      </c>
      <c r="Z14" s="265" t="s">
        <v>459</v>
      </c>
      <c r="AA14" s="302">
        <v>4.7</v>
      </c>
      <c r="AB14" s="302">
        <v>35.799999999999997</v>
      </c>
      <c r="AC14" s="302">
        <v>1.4790000000000001</v>
      </c>
      <c r="AD14" s="302">
        <v>0.317</v>
      </c>
      <c r="AE14" s="302">
        <v>2</v>
      </c>
      <c r="AF14" s="302">
        <v>0.72599999999999998</v>
      </c>
      <c r="AG14" s="302">
        <v>1.9E-2</v>
      </c>
      <c r="AH14" s="302">
        <v>4.9000000000000002E-2</v>
      </c>
      <c r="AI14" s="302">
        <v>1.7629999999999999</v>
      </c>
      <c r="AJ14" s="302">
        <v>3.093</v>
      </c>
      <c r="AK14" s="302">
        <v>0</v>
      </c>
      <c r="AL14" s="302">
        <v>0.433</v>
      </c>
      <c r="AM14" s="302">
        <v>12.16</v>
      </c>
      <c r="AN14" s="302">
        <v>1.1140000000000001</v>
      </c>
      <c r="AO14" s="332"/>
      <c r="AP14" s="302">
        <v>3.1E-2</v>
      </c>
      <c r="AQ14" s="302">
        <v>0.109</v>
      </c>
      <c r="AR14" s="302"/>
      <c r="AS14" s="332"/>
      <c r="AT14" s="266"/>
    </row>
    <row r="15" spans="1:46" s="182" customFormat="1" x14ac:dyDescent="0.25">
      <c r="B15" s="180" t="s">
        <v>259</v>
      </c>
      <c r="C15" s="316" t="s">
        <v>419</v>
      </c>
      <c r="D15" s="315" t="s">
        <v>429</v>
      </c>
      <c r="E15" s="326"/>
      <c r="F15" s="283">
        <v>9.9</v>
      </c>
      <c r="G15" s="351">
        <v>5.6</v>
      </c>
      <c r="H15" s="302">
        <v>59.6</v>
      </c>
      <c r="I15" s="302">
        <v>2.7130000000000001</v>
      </c>
      <c r="J15" s="302">
        <v>0.75800000000000001</v>
      </c>
      <c r="K15" s="302">
        <v>1.093</v>
      </c>
      <c r="L15" s="302">
        <v>6.133</v>
      </c>
      <c r="M15" s="302">
        <v>0.73699999999999999</v>
      </c>
      <c r="N15" s="331">
        <v>2.2989999999999999</v>
      </c>
      <c r="O15" s="302">
        <v>1.022</v>
      </c>
      <c r="P15" s="302">
        <v>2.073</v>
      </c>
      <c r="Q15" s="302">
        <v>0.30599999999999999</v>
      </c>
      <c r="R15" s="302">
        <v>63.222000000000001</v>
      </c>
      <c r="S15" s="302">
        <v>4.0860000000000003</v>
      </c>
      <c r="T15" s="302">
        <v>29.738</v>
      </c>
      <c r="U15" s="266" t="s">
        <v>421</v>
      </c>
      <c r="V15" s="267" t="s">
        <v>458</v>
      </c>
      <c r="W15" s="332" t="s">
        <v>426</v>
      </c>
      <c r="X15" s="332">
        <v>1</v>
      </c>
      <c r="Y15" s="265">
        <v>25</v>
      </c>
      <c r="Z15" s="265" t="s">
        <v>459</v>
      </c>
      <c r="AA15" s="302">
        <v>4.3099999999999996</v>
      </c>
      <c r="AB15" s="302">
        <v>48.03</v>
      </c>
      <c r="AC15" s="302">
        <v>1.024</v>
      </c>
      <c r="AD15" s="302">
        <v>0.38400000000000001</v>
      </c>
      <c r="AE15" s="302">
        <v>2.6429999999999998</v>
      </c>
      <c r="AF15" s="302">
        <v>0.77100000000000002</v>
      </c>
      <c r="AG15" s="302">
        <v>3.5000000000000003E-2</v>
      </c>
      <c r="AH15" s="302">
        <v>2.7E-2</v>
      </c>
      <c r="AI15" s="302">
        <v>1.9790000000000001</v>
      </c>
      <c r="AJ15" s="302">
        <v>2.0390000000000001</v>
      </c>
      <c r="AK15" s="302">
        <v>0</v>
      </c>
      <c r="AL15" s="302">
        <v>0.95</v>
      </c>
      <c r="AM15" s="302">
        <v>45.787999999999997</v>
      </c>
      <c r="AN15" s="302">
        <v>3.2810000000000001</v>
      </c>
      <c r="AO15" s="332"/>
      <c r="AP15" s="302">
        <v>0.34100000000000003</v>
      </c>
      <c r="AQ15" s="302">
        <v>0.155</v>
      </c>
      <c r="AR15" s="302"/>
      <c r="AS15" s="332"/>
      <c r="AT15" s="266"/>
    </row>
    <row r="16" spans="1:46" s="182" customFormat="1" x14ac:dyDescent="0.25">
      <c r="B16" s="180" t="s">
        <v>259</v>
      </c>
      <c r="C16" s="316" t="s">
        <v>419</v>
      </c>
      <c r="D16" s="315" t="s">
        <v>430</v>
      </c>
      <c r="E16" s="326"/>
      <c r="F16" s="283">
        <v>100.5</v>
      </c>
      <c r="G16" s="302">
        <v>5.5</v>
      </c>
      <c r="H16" s="302">
        <v>20.7</v>
      </c>
      <c r="I16" s="302">
        <v>0.88</v>
      </c>
      <c r="J16" s="302">
        <v>0.23100000000000001</v>
      </c>
      <c r="K16" s="302">
        <v>1.052</v>
      </c>
      <c r="L16" s="302">
        <v>2.448</v>
      </c>
      <c r="M16" s="302">
        <v>7.1999999999999995E-2</v>
      </c>
      <c r="N16" s="331">
        <v>0.39600000000000002</v>
      </c>
      <c r="O16" s="302">
        <v>0.30399999999999999</v>
      </c>
      <c r="P16" s="302">
        <v>1.5549999999999999</v>
      </c>
      <c r="Q16" s="302">
        <v>0</v>
      </c>
      <c r="R16" s="302">
        <v>22.765999999999998</v>
      </c>
      <c r="S16" s="302">
        <v>0.90100000000000002</v>
      </c>
      <c r="T16" s="302">
        <v>14.829000000000001</v>
      </c>
      <c r="U16" s="266" t="s">
        <v>421</v>
      </c>
      <c r="V16" s="267" t="s">
        <v>458</v>
      </c>
      <c r="W16" s="332" t="s">
        <v>426</v>
      </c>
      <c r="X16" s="332">
        <v>2</v>
      </c>
      <c r="Y16" s="265">
        <v>50</v>
      </c>
      <c r="Z16" s="265" t="s">
        <v>459</v>
      </c>
      <c r="AA16" s="302">
        <v>4.9000000000000004</v>
      </c>
      <c r="AB16" s="302">
        <v>34.700000000000003</v>
      </c>
      <c r="AC16" s="302">
        <v>0.997</v>
      </c>
      <c r="AD16" s="302">
        <v>0.216</v>
      </c>
      <c r="AE16" s="302">
        <v>1.6479999999999999</v>
      </c>
      <c r="AF16" s="302">
        <v>1.1419999999999999</v>
      </c>
      <c r="AG16" s="302">
        <v>3.9E-2</v>
      </c>
      <c r="AH16" s="302">
        <v>3.1E-2</v>
      </c>
      <c r="AI16" s="302">
        <v>1.6120000000000001</v>
      </c>
      <c r="AJ16" s="302">
        <v>2.238</v>
      </c>
      <c r="AK16" s="302">
        <v>0</v>
      </c>
      <c r="AL16" s="302">
        <v>0.48499999999999999</v>
      </c>
      <c r="AM16" s="302">
        <v>19.940000000000001</v>
      </c>
      <c r="AN16" s="302">
        <v>1.5980000000000001</v>
      </c>
      <c r="AO16" s="332"/>
      <c r="AP16" s="302">
        <v>5.8999999999999997E-2</v>
      </c>
      <c r="AQ16" s="302">
        <v>9.4E-2</v>
      </c>
      <c r="AR16" s="327"/>
      <c r="AS16" s="332"/>
      <c r="AT16" s="266"/>
    </row>
    <row r="17" spans="2:46" s="182" customFormat="1" x14ac:dyDescent="0.25">
      <c r="B17" s="180" t="s">
        <v>259</v>
      </c>
      <c r="C17" s="316" t="s">
        <v>419</v>
      </c>
      <c r="D17" s="315" t="s">
        <v>431</v>
      </c>
      <c r="E17" s="326"/>
      <c r="F17" s="283">
        <v>23.1</v>
      </c>
      <c r="G17" s="302">
        <v>5.0999999999999996</v>
      </c>
      <c r="H17" s="302">
        <v>35.6</v>
      </c>
      <c r="I17" s="302">
        <v>1.5660000000000001</v>
      </c>
      <c r="J17" s="302">
        <v>0.31900000000000001</v>
      </c>
      <c r="K17" s="302">
        <v>1.1200000000000001</v>
      </c>
      <c r="L17" s="302">
        <v>1.7070000000000001</v>
      </c>
      <c r="M17" s="302">
        <v>0.78600000000000003</v>
      </c>
      <c r="N17" s="331">
        <v>1.2949999999999999</v>
      </c>
      <c r="O17" s="302">
        <v>0.92900000000000005</v>
      </c>
      <c r="P17" s="302">
        <v>2.2040000000000002</v>
      </c>
      <c r="Q17" s="302">
        <v>8.1000000000000003E-2</v>
      </c>
      <c r="R17" s="302">
        <v>66.66</v>
      </c>
      <c r="S17" s="302">
        <v>2.649</v>
      </c>
      <c r="T17" s="302">
        <v>9.49</v>
      </c>
      <c r="U17" s="266" t="s">
        <v>421</v>
      </c>
      <c r="V17" s="267" t="s">
        <v>458</v>
      </c>
      <c r="W17" s="332" t="s">
        <v>427</v>
      </c>
      <c r="X17" s="332">
        <v>1</v>
      </c>
      <c r="Y17" s="265">
        <v>25</v>
      </c>
      <c r="Z17" s="265" t="s">
        <v>459</v>
      </c>
      <c r="AA17" s="302">
        <v>4.47</v>
      </c>
      <c r="AB17" s="302">
        <v>37.26</v>
      </c>
      <c r="AC17" s="302">
        <v>0.77900000000000003</v>
      </c>
      <c r="AD17" s="302">
        <v>0.23899999999999999</v>
      </c>
      <c r="AE17" s="302">
        <v>1.7250000000000001</v>
      </c>
      <c r="AF17" s="302">
        <v>0.74299999999999999</v>
      </c>
      <c r="AG17" s="302">
        <v>2.5000000000000001E-2</v>
      </c>
      <c r="AH17" s="302">
        <v>2.8000000000000001E-2</v>
      </c>
      <c r="AI17" s="302">
        <v>1.6830000000000001</v>
      </c>
      <c r="AJ17" s="302">
        <v>0.89300000000000002</v>
      </c>
      <c r="AK17" s="302">
        <v>0</v>
      </c>
      <c r="AL17" s="302">
        <v>0.746</v>
      </c>
      <c r="AM17" s="302">
        <v>34.04</v>
      </c>
      <c r="AN17" s="302">
        <v>2.7189999999999999</v>
      </c>
      <c r="AO17" s="332"/>
      <c r="AP17" s="302">
        <v>0.26900000000000002</v>
      </c>
      <c r="AQ17" s="302">
        <v>0.107</v>
      </c>
      <c r="AR17" s="327"/>
      <c r="AS17" s="332"/>
      <c r="AT17" s="266"/>
    </row>
    <row r="18" spans="2:46" s="182" customFormat="1" x14ac:dyDescent="0.25">
      <c r="B18" s="180" t="s">
        <v>259</v>
      </c>
      <c r="C18" s="316" t="s">
        <v>419</v>
      </c>
      <c r="D18" s="315" t="s">
        <v>432</v>
      </c>
      <c r="E18" s="326"/>
      <c r="F18" s="283">
        <v>45.7</v>
      </c>
      <c r="G18" s="302">
        <v>5.0999999999999996</v>
      </c>
      <c r="H18" s="302">
        <v>28.2</v>
      </c>
      <c r="I18" s="302">
        <v>1.18</v>
      </c>
      <c r="J18" s="302">
        <v>0.20899999999999999</v>
      </c>
      <c r="K18" s="302">
        <v>0.86399999999999999</v>
      </c>
      <c r="L18" s="302">
        <v>1.1080000000000001</v>
      </c>
      <c r="M18" s="302">
        <v>0.58699999999999997</v>
      </c>
      <c r="N18" s="331">
        <v>1.0269999999999999</v>
      </c>
      <c r="O18" s="302">
        <v>0.63400000000000001</v>
      </c>
      <c r="P18" s="302">
        <v>1.5669999999999999</v>
      </c>
      <c r="Q18" s="302">
        <v>0</v>
      </c>
      <c r="R18" s="302">
        <v>0</v>
      </c>
      <c r="S18" s="302">
        <v>1.9370000000000001</v>
      </c>
      <c r="T18" s="302">
        <v>7.444</v>
      </c>
      <c r="U18" s="266" t="s">
        <v>421</v>
      </c>
      <c r="V18" s="267" t="s">
        <v>458</v>
      </c>
      <c r="W18" s="332" t="s">
        <v>427</v>
      </c>
      <c r="X18" s="332">
        <v>2</v>
      </c>
      <c r="Y18" s="265">
        <v>50</v>
      </c>
      <c r="Z18" s="265" t="s">
        <v>459</v>
      </c>
      <c r="AA18" s="302">
        <v>4.5599999999999996</v>
      </c>
      <c r="AB18" s="302">
        <v>36.74</v>
      </c>
      <c r="AC18" s="302">
        <v>0.78300000000000003</v>
      </c>
      <c r="AD18" s="302">
        <v>0.23699999999999999</v>
      </c>
      <c r="AE18" s="302">
        <v>1.742</v>
      </c>
      <c r="AF18" s="302">
        <v>0.68500000000000005</v>
      </c>
      <c r="AG18" s="302">
        <v>2.9000000000000001E-2</v>
      </c>
      <c r="AH18" s="302">
        <v>2.5000000000000001E-2</v>
      </c>
      <c r="AI18" s="302">
        <v>2.3079999999999998</v>
      </c>
      <c r="AJ18" s="302">
        <v>0.84699999999999998</v>
      </c>
      <c r="AK18" s="302">
        <v>0</v>
      </c>
      <c r="AL18" s="302">
        <v>0.52700000000000002</v>
      </c>
      <c r="AM18" s="302">
        <v>22.187000000000001</v>
      </c>
      <c r="AN18" s="302">
        <v>2.1150000000000002</v>
      </c>
      <c r="AO18" s="332"/>
      <c r="AP18" s="302">
        <v>0.09</v>
      </c>
      <c r="AQ18" s="302">
        <v>9.4E-2</v>
      </c>
      <c r="AR18" s="327"/>
      <c r="AS18" s="332"/>
      <c r="AT18" s="266"/>
    </row>
    <row r="19" spans="2:46" s="182" customFormat="1" x14ac:dyDescent="0.25">
      <c r="B19" s="180" t="s">
        <v>259</v>
      </c>
      <c r="C19" s="316" t="s">
        <v>419</v>
      </c>
      <c r="D19" s="315" t="s">
        <v>420</v>
      </c>
      <c r="E19" s="326"/>
      <c r="F19" s="283">
        <v>8.6</v>
      </c>
      <c r="G19" s="302">
        <v>4.5999999999999996</v>
      </c>
      <c r="H19" s="302">
        <v>49.5</v>
      </c>
      <c r="I19" s="302">
        <v>0.79900000000000004</v>
      </c>
      <c r="J19" s="302">
        <v>0.30099999999999999</v>
      </c>
      <c r="K19" s="302">
        <v>2.177</v>
      </c>
      <c r="L19" s="302">
        <v>0.2</v>
      </c>
      <c r="M19" s="302">
        <v>1.4119999999999999</v>
      </c>
      <c r="N19" s="331">
        <v>1.385</v>
      </c>
      <c r="O19" s="302">
        <v>1.218</v>
      </c>
      <c r="P19" s="302">
        <v>4.2249999999999996</v>
      </c>
      <c r="Q19" s="302">
        <v>0</v>
      </c>
      <c r="R19" s="302">
        <v>0</v>
      </c>
      <c r="S19" s="302">
        <v>3.1269999999999998</v>
      </c>
      <c r="T19" s="302">
        <v>4.3</v>
      </c>
      <c r="U19" s="266" t="s">
        <v>433</v>
      </c>
      <c r="V19" s="267" t="s">
        <v>458</v>
      </c>
      <c r="W19" s="332" t="s">
        <v>428</v>
      </c>
      <c r="X19" s="332">
        <v>1</v>
      </c>
      <c r="Y19" s="265">
        <v>25</v>
      </c>
      <c r="Z19" s="265" t="s">
        <v>459</v>
      </c>
      <c r="AA19" s="302">
        <v>4.37</v>
      </c>
      <c r="AB19" s="302">
        <v>40.18</v>
      </c>
      <c r="AC19" s="302">
        <v>0.76300000000000001</v>
      </c>
      <c r="AD19" s="302">
        <v>0.26900000000000002</v>
      </c>
      <c r="AE19" s="302">
        <v>1.7430000000000001</v>
      </c>
      <c r="AF19" s="302">
        <v>0.46899999999999997</v>
      </c>
      <c r="AG19" s="302">
        <v>8.9999999999999993E-3</v>
      </c>
      <c r="AH19" s="302">
        <v>1.6E-2</v>
      </c>
      <c r="AI19" s="302">
        <v>1.873</v>
      </c>
      <c r="AJ19" s="302">
        <v>0.95399999999999996</v>
      </c>
      <c r="AK19" s="302">
        <v>0</v>
      </c>
      <c r="AL19" s="302">
        <v>0.69399999999999995</v>
      </c>
      <c r="AM19" s="302">
        <v>34.874000000000002</v>
      </c>
      <c r="AN19" s="302">
        <v>2.6960000000000002</v>
      </c>
      <c r="AO19" s="332"/>
      <c r="AP19" s="302">
        <v>0.28399999999999997</v>
      </c>
      <c r="AQ19" s="302">
        <v>0.13800000000000001</v>
      </c>
      <c r="AR19" s="327"/>
      <c r="AS19" s="332"/>
      <c r="AT19" s="266"/>
    </row>
    <row r="20" spans="2:46" s="182" customFormat="1" x14ac:dyDescent="0.25">
      <c r="B20" s="180" t="s">
        <v>259</v>
      </c>
      <c r="C20" s="316" t="s">
        <v>419</v>
      </c>
      <c r="D20" s="315" t="s">
        <v>422</v>
      </c>
      <c r="E20" s="326"/>
      <c r="F20" s="283">
        <v>59.4</v>
      </c>
      <c r="G20" s="302">
        <v>5.6</v>
      </c>
      <c r="H20" s="302">
        <v>16</v>
      </c>
      <c r="I20" s="302">
        <v>0.64600000000000002</v>
      </c>
      <c r="J20" s="302">
        <v>4.2000000000000003E-2</v>
      </c>
      <c r="K20" s="302">
        <v>0.32500000000000001</v>
      </c>
      <c r="L20" s="302">
        <v>0.14799999999999999</v>
      </c>
      <c r="M20" s="302">
        <v>0.89100000000000001</v>
      </c>
      <c r="N20" s="331">
        <v>0.64100000000000001</v>
      </c>
      <c r="O20" s="302">
        <v>0.49</v>
      </c>
      <c r="P20" s="302">
        <v>0.49099999999999999</v>
      </c>
      <c r="Q20" s="302">
        <v>0</v>
      </c>
      <c r="R20" s="302">
        <v>10.43</v>
      </c>
      <c r="S20" s="302">
        <v>1.83</v>
      </c>
      <c r="T20" s="302">
        <v>3.1709999999999998</v>
      </c>
      <c r="U20" s="266" t="s">
        <v>433</v>
      </c>
      <c r="V20" s="267" t="s">
        <v>458</v>
      </c>
      <c r="W20" s="332" t="s">
        <v>428</v>
      </c>
      <c r="X20" s="332">
        <v>2</v>
      </c>
      <c r="Y20" s="265">
        <v>50</v>
      </c>
      <c r="Z20" s="265" t="s">
        <v>459</v>
      </c>
      <c r="AA20" s="302">
        <v>4.5599999999999996</v>
      </c>
      <c r="AB20" s="302">
        <v>37.21</v>
      </c>
      <c r="AC20" s="302">
        <v>0.73899999999999999</v>
      </c>
      <c r="AD20" s="302">
        <v>0.23599999999999999</v>
      </c>
      <c r="AE20" s="302">
        <v>1.748</v>
      </c>
      <c r="AF20" s="302">
        <v>0.80900000000000005</v>
      </c>
      <c r="AG20" s="302">
        <v>1.0999999999999999E-2</v>
      </c>
      <c r="AH20" s="302">
        <v>3.6999999999999998E-2</v>
      </c>
      <c r="AI20" s="302">
        <v>2.2389999999999999</v>
      </c>
      <c r="AJ20" s="302">
        <v>1.202</v>
      </c>
      <c r="AK20" s="302">
        <v>0</v>
      </c>
      <c r="AL20" s="302">
        <v>0.45600000000000002</v>
      </c>
      <c r="AM20" s="302">
        <v>20.523</v>
      </c>
      <c r="AN20" s="302">
        <v>1.758</v>
      </c>
      <c r="AO20" s="332"/>
      <c r="AP20" s="302">
        <v>7.0000000000000007E-2</v>
      </c>
      <c r="AQ20" s="302">
        <v>9.7000000000000003E-2</v>
      </c>
      <c r="AR20" s="327"/>
      <c r="AS20" s="332"/>
      <c r="AT20" s="266"/>
    </row>
    <row r="21" spans="2:46" s="182" customFormat="1" x14ac:dyDescent="0.25">
      <c r="B21" s="180" t="s">
        <v>259</v>
      </c>
      <c r="C21" s="316" t="s">
        <v>419</v>
      </c>
      <c r="D21" s="315" t="s">
        <v>423</v>
      </c>
      <c r="E21" s="326"/>
      <c r="F21" s="283">
        <v>28.4</v>
      </c>
      <c r="G21" s="302">
        <v>6.5</v>
      </c>
      <c r="H21" s="302">
        <v>31.7</v>
      </c>
      <c r="I21" s="302">
        <v>1.1040000000000001</v>
      </c>
      <c r="J21" s="302">
        <v>8.5999999999999993E-2</v>
      </c>
      <c r="K21" s="302">
        <v>0.56000000000000005</v>
      </c>
      <c r="L21" s="302">
        <v>0.40100000000000002</v>
      </c>
      <c r="M21" s="302">
        <v>1.966</v>
      </c>
      <c r="N21" s="331">
        <v>0.80600000000000005</v>
      </c>
      <c r="O21" s="302">
        <v>0.79200000000000004</v>
      </c>
      <c r="P21" s="302">
        <v>0.872</v>
      </c>
      <c r="Q21" s="302">
        <v>0.33600000000000002</v>
      </c>
      <c r="R21" s="302">
        <v>87.5</v>
      </c>
      <c r="S21" s="302">
        <v>3.9660000000000002</v>
      </c>
      <c r="T21" s="302">
        <v>4.5940000000000003</v>
      </c>
      <c r="U21" s="266" t="s">
        <v>433</v>
      </c>
      <c r="V21" s="267" t="s">
        <v>458</v>
      </c>
      <c r="W21" s="332" t="s">
        <v>460</v>
      </c>
      <c r="X21" s="332">
        <v>1</v>
      </c>
      <c r="Y21" s="265">
        <v>25</v>
      </c>
      <c r="Z21" s="265" t="s">
        <v>459</v>
      </c>
      <c r="AA21" s="302">
        <v>4.34</v>
      </c>
      <c r="AB21" s="302">
        <v>45.49</v>
      </c>
      <c r="AC21" s="302">
        <v>1.0449999999999999</v>
      </c>
      <c r="AD21" s="302">
        <v>0.32700000000000001</v>
      </c>
      <c r="AE21" s="302">
        <v>2.3170000000000002</v>
      </c>
      <c r="AF21" s="302">
        <v>0.32</v>
      </c>
      <c r="AG21" s="302">
        <v>2.5999999999999999E-2</v>
      </c>
      <c r="AH21" s="302">
        <v>3.9E-2</v>
      </c>
      <c r="AI21" s="302">
        <v>1.7789999999999999</v>
      </c>
      <c r="AJ21" s="302">
        <v>1.6479999999999999</v>
      </c>
      <c r="AK21" s="302">
        <v>0</v>
      </c>
      <c r="AL21" s="302">
        <v>1.085</v>
      </c>
      <c r="AM21" s="302">
        <v>43.341000000000001</v>
      </c>
      <c r="AN21" s="302">
        <v>3.14</v>
      </c>
      <c r="AO21" s="332"/>
      <c r="AP21" s="302">
        <v>0.46</v>
      </c>
      <c r="AQ21" s="302">
        <v>0.17499999999999999</v>
      </c>
      <c r="AR21" s="327"/>
      <c r="AS21" s="332"/>
      <c r="AT21" s="266"/>
    </row>
    <row r="22" spans="2:46" s="182" customFormat="1" x14ac:dyDescent="0.25">
      <c r="B22" s="180" t="s">
        <v>259</v>
      </c>
      <c r="C22" s="316" t="s">
        <v>419</v>
      </c>
      <c r="D22" s="315" t="s">
        <v>424</v>
      </c>
      <c r="E22" s="326"/>
      <c r="F22" s="283">
        <v>51.7</v>
      </c>
      <c r="G22" s="302">
        <v>7.2</v>
      </c>
      <c r="H22" s="302">
        <v>52.9</v>
      </c>
      <c r="I22" s="302">
        <v>1.204</v>
      </c>
      <c r="J22" s="302">
        <v>0.20300000000000001</v>
      </c>
      <c r="K22" s="302">
        <v>0.66600000000000004</v>
      </c>
      <c r="L22" s="302">
        <v>0.96699999999999997</v>
      </c>
      <c r="M22" s="302">
        <v>4.391</v>
      </c>
      <c r="N22" s="331">
        <v>0.77</v>
      </c>
      <c r="O22" s="302">
        <v>0.93300000000000005</v>
      </c>
      <c r="P22" s="302">
        <v>1.085</v>
      </c>
      <c r="Q22" s="302">
        <v>0.60699999999999998</v>
      </c>
      <c r="R22" s="302">
        <v>273.55500000000001</v>
      </c>
      <c r="S22" s="302">
        <v>7.0229999999999997</v>
      </c>
      <c r="T22" s="302">
        <v>4.78</v>
      </c>
      <c r="U22" s="266" t="s">
        <v>433</v>
      </c>
      <c r="V22" s="267" t="s">
        <v>458</v>
      </c>
      <c r="W22" s="332" t="s">
        <v>460</v>
      </c>
      <c r="X22" s="332">
        <v>2</v>
      </c>
      <c r="Y22" s="265">
        <v>50</v>
      </c>
      <c r="Z22" s="265" t="s">
        <v>459</v>
      </c>
      <c r="AA22" s="302">
        <v>4.96</v>
      </c>
      <c r="AB22" s="302">
        <v>45.33</v>
      </c>
      <c r="AC22" s="302">
        <v>3.0270000000000001</v>
      </c>
      <c r="AD22" s="302">
        <v>0.38700000000000001</v>
      </c>
      <c r="AE22" s="302">
        <v>2.4870000000000001</v>
      </c>
      <c r="AF22" s="302">
        <v>0.93</v>
      </c>
      <c r="AG22" s="302">
        <v>0.20300000000000001</v>
      </c>
      <c r="AH22" s="302">
        <v>0.108</v>
      </c>
      <c r="AI22" s="302">
        <v>2.056</v>
      </c>
      <c r="AJ22" s="302">
        <v>2.621</v>
      </c>
      <c r="AK22" s="302">
        <v>0</v>
      </c>
      <c r="AL22" s="302">
        <v>1.1160000000000001</v>
      </c>
      <c r="AM22" s="302">
        <v>28.902999999999999</v>
      </c>
      <c r="AN22" s="302">
        <v>3.5659999999999998</v>
      </c>
      <c r="AO22" s="332"/>
      <c r="AP22" s="302">
        <v>0.26500000000000001</v>
      </c>
      <c r="AQ22" s="302">
        <v>0.251</v>
      </c>
      <c r="AR22" s="327"/>
      <c r="AS22" s="332"/>
      <c r="AT22" s="266"/>
    </row>
    <row r="23" spans="2:46" s="182" customFormat="1" x14ac:dyDescent="0.25">
      <c r="B23" s="180" t="s">
        <v>259</v>
      </c>
      <c r="C23" s="316" t="s">
        <v>419</v>
      </c>
      <c r="D23" s="315" t="s">
        <v>425</v>
      </c>
      <c r="E23" s="326"/>
      <c r="F23" s="283">
        <v>34.9</v>
      </c>
      <c r="G23" s="302">
        <v>6.7</v>
      </c>
      <c r="H23" s="302">
        <v>31</v>
      </c>
      <c r="I23" s="302">
        <v>0.81299999999999994</v>
      </c>
      <c r="J23" s="302">
        <v>0.13</v>
      </c>
      <c r="K23" s="302">
        <v>0.31</v>
      </c>
      <c r="L23" s="302">
        <v>0.86299999999999999</v>
      </c>
      <c r="M23" s="302">
        <v>2.427</v>
      </c>
      <c r="N23" s="331">
        <v>0.67</v>
      </c>
      <c r="O23" s="302">
        <v>0.61</v>
      </c>
      <c r="P23" s="302">
        <v>0.437</v>
      </c>
      <c r="Q23" s="302">
        <v>0.215</v>
      </c>
      <c r="R23" s="302">
        <v>135.203</v>
      </c>
      <c r="S23" s="302">
        <v>3.4710000000000001</v>
      </c>
      <c r="T23" s="302">
        <v>3.016</v>
      </c>
      <c r="U23" s="266" t="s">
        <v>433</v>
      </c>
      <c r="V23" s="267" t="s">
        <v>458</v>
      </c>
      <c r="W23" s="332" t="s">
        <v>430</v>
      </c>
      <c r="X23" s="332">
        <v>1</v>
      </c>
      <c r="Y23" s="265">
        <v>25</v>
      </c>
      <c r="Z23" s="265" t="s">
        <v>459</v>
      </c>
      <c r="AA23" s="302">
        <v>4.46</v>
      </c>
      <c r="AB23" s="302">
        <v>37.25</v>
      </c>
      <c r="AC23" s="302">
        <v>0.67800000000000005</v>
      </c>
      <c r="AD23" s="302">
        <v>0.28499999999999998</v>
      </c>
      <c r="AE23" s="302">
        <v>1.964</v>
      </c>
      <c r="AF23" s="302">
        <v>0.41199999999999998</v>
      </c>
      <c r="AG23" s="302">
        <v>1.6E-2</v>
      </c>
      <c r="AH23" s="302">
        <v>4.1000000000000002E-2</v>
      </c>
      <c r="AI23" s="302">
        <v>1.627</v>
      </c>
      <c r="AJ23" s="302">
        <v>1.5</v>
      </c>
      <c r="AK23" s="302">
        <v>0</v>
      </c>
      <c r="AL23" s="302">
        <v>0.74099999999999999</v>
      </c>
      <c r="AM23" s="302">
        <v>26.446000000000002</v>
      </c>
      <c r="AN23" s="302">
        <v>2.3639999999999999</v>
      </c>
      <c r="AO23" s="332"/>
      <c r="AP23" s="302">
        <v>0.20399999999999999</v>
      </c>
      <c r="AQ23" s="302">
        <v>0.123</v>
      </c>
      <c r="AR23" s="327"/>
      <c r="AS23" s="332"/>
      <c r="AT23" s="266"/>
    </row>
    <row r="24" spans="2:46" s="182" customFormat="1" x14ac:dyDescent="0.25">
      <c r="B24" s="180" t="s">
        <v>259</v>
      </c>
      <c r="C24" s="316" t="s">
        <v>419</v>
      </c>
      <c r="D24" s="315" t="s">
        <v>426</v>
      </c>
      <c r="E24" s="326"/>
      <c r="F24" s="283">
        <v>117.6</v>
      </c>
      <c r="G24" s="302">
        <v>5.9</v>
      </c>
      <c r="H24" s="302">
        <v>8.3000000000000007</v>
      </c>
      <c r="I24" s="302">
        <v>0.34399999999999997</v>
      </c>
      <c r="J24" s="302">
        <v>0.05</v>
      </c>
      <c r="K24" s="302">
        <v>0.19</v>
      </c>
      <c r="L24" s="302">
        <v>0</v>
      </c>
      <c r="M24" s="302">
        <v>0.45900000000000002</v>
      </c>
      <c r="N24" s="331">
        <v>0.26300000000000001</v>
      </c>
      <c r="O24" s="302">
        <v>0.27600000000000002</v>
      </c>
      <c r="P24" s="302">
        <v>0.2</v>
      </c>
      <c r="Q24" s="302">
        <v>8.5000000000000006E-2</v>
      </c>
      <c r="R24" s="302">
        <v>18.975000000000001</v>
      </c>
      <c r="S24" s="302">
        <v>0.82899999999999996</v>
      </c>
      <c r="T24" s="302">
        <v>1.1639999999999999</v>
      </c>
      <c r="U24" s="266" t="s">
        <v>433</v>
      </c>
      <c r="V24" s="267" t="s">
        <v>458</v>
      </c>
      <c r="W24" s="332" t="s">
        <v>430</v>
      </c>
      <c r="X24" s="332">
        <v>2</v>
      </c>
      <c r="Y24" s="265">
        <v>50</v>
      </c>
      <c r="Z24" s="265" t="s">
        <v>459</v>
      </c>
      <c r="AA24" s="302">
        <v>4.49</v>
      </c>
      <c r="AB24" s="302">
        <v>39.619999999999997</v>
      </c>
      <c r="AC24" s="302">
        <v>0.67800000000000005</v>
      </c>
      <c r="AD24" s="302">
        <v>0.28100000000000003</v>
      </c>
      <c r="AE24" s="302">
        <v>2.0369999999999999</v>
      </c>
      <c r="AF24" s="302">
        <v>0.55100000000000005</v>
      </c>
      <c r="AG24" s="302">
        <v>1.4999999999999999E-2</v>
      </c>
      <c r="AH24" s="302">
        <v>3.1E-2</v>
      </c>
      <c r="AI24" s="302">
        <v>2.2839999999999998</v>
      </c>
      <c r="AJ24" s="302">
        <v>1.76</v>
      </c>
      <c r="AK24" s="302">
        <v>0</v>
      </c>
      <c r="AL24" s="302">
        <v>0.64</v>
      </c>
      <c r="AM24" s="302">
        <v>19.931999999999999</v>
      </c>
      <c r="AN24" s="302">
        <v>2.0409999999999999</v>
      </c>
      <c r="AO24" s="332"/>
      <c r="AP24" s="302">
        <v>8.5999999999999993E-2</v>
      </c>
      <c r="AQ24" s="302">
        <v>9.8000000000000004E-2</v>
      </c>
      <c r="AR24" s="327"/>
      <c r="AS24" s="332"/>
      <c r="AT24" s="266"/>
    </row>
    <row r="25" spans="2:46" s="182" customFormat="1" x14ac:dyDescent="0.25">
      <c r="B25" s="180" t="s">
        <v>259</v>
      </c>
      <c r="C25" s="316" t="s">
        <v>419</v>
      </c>
      <c r="D25" s="315" t="s">
        <v>427</v>
      </c>
      <c r="E25" s="326"/>
      <c r="F25" s="283">
        <v>203</v>
      </c>
      <c r="G25" s="302">
        <v>5.8</v>
      </c>
      <c r="H25" s="302">
        <v>8</v>
      </c>
      <c r="I25" s="302">
        <v>0.19700000000000001</v>
      </c>
      <c r="J25" s="302">
        <v>0.02</v>
      </c>
      <c r="K25" s="302">
        <v>0.193</v>
      </c>
      <c r="L25" s="302">
        <v>0.13</v>
      </c>
      <c r="M25" s="302">
        <v>0.51700000000000002</v>
      </c>
      <c r="N25" s="331">
        <v>0.28000000000000003</v>
      </c>
      <c r="O25" s="302">
        <v>0.23699999999999999</v>
      </c>
      <c r="P25" s="302">
        <v>0.153</v>
      </c>
      <c r="Q25" s="302">
        <v>7.0000000000000007E-2</v>
      </c>
      <c r="R25" s="302">
        <v>23.376000000000001</v>
      </c>
      <c r="S25" s="302">
        <v>0.94099999999999995</v>
      </c>
      <c r="T25" s="302">
        <v>1.0229999999999999</v>
      </c>
      <c r="U25" s="266" t="s">
        <v>433</v>
      </c>
      <c r="V25" s="267" t="s">
        <v>458</v>
      </c>
      <c r="W25" s="332" t="s">
        <v>431</v>
      </c>
      <c r="X25" s="332">
        <v>1</v>
      </c>
      <c r="Y25" s="265">
        <v>25</v>
      </c>
      <c r="Z25" s="265" t="s">
        <v>459</v>
      </c>
      <c r="AA25" s="302">
        <v>4.46</v>
      </c>
      <c r="AB25" s="302">
        <v>36.880000000000003</v>
      </c>
      <c r="AC25" s="302">
        <v>0.80500000000000005</v>
      </c>
      <c r="AD25" s="302">
        <v>0.31</v>
      </c>
      <c r="AE25" s="302">
        <v>1.6950000000000001</v>
      </c>
      <c r="AF25" s="302">
        <v>0.374</v>
      </c>
      <c r="AG25" s="302">
        <v>2.5999999999999999E-2</v>
      </c>
      <c r="AH25" s="302">
        <v>3.4000000000000002E-2</v>
      </c>
      <c r="AI25" s="302">
        <v>1.641</v>
      </c>
      <c r="AJ25" s="302">
        <v>1.845</v>
      </c>
      <c r="AK25" s="302">
        <v>0</v>
      </c>
      <c r="AL25" s="302">
        <v>0.69899999999999995</v>
      </c>
      <c r="AM25" s="302">
        <v>24.946999999999999</v>
      </c>
      <c r="AN25" s="302">
        <v>2.1280000000000001</v>
      </c>
      <c r="AO25" s="332"/>
      <c r="AP25" s="302">
        <v>0.192</v>
      </c>
      <c r="AQ25" s="302">
        <v>0.122</v>
      </c>
      <c r="AR25" s="327"/>
      <c r="AS25" s="332"/>
      <c r="AT25" s="266"/>
    </row>
    <row r="26" spans="2:46" s="182" customFormat="1" x14ac:dyDescent="0.25">
      <c r="B26" s="180" t="s">
        <v>259</v>
      </c>
      <c r="C26" s="316" t="s">
        <v>419</v>
      </c>
      <c r="D26" s="315" t="s">
        <v>428</v>
      </c>
      <c r="E26" s="326"/>
      <c r="F26" s="283">
        <v>91.1</v>
      </c>
      <c r="G26" s="302">
        <v>5.9</v>
      </c>
      <c r="H26" s="302">
        <v>9.6999999999999993</v>
      </c>
      <c r="I26" s="302">
        <v>0.51300000000000001</v>
      </c>
      <c r="J26" s="302">
        <v>4.2999999999999997E-2</v>
      </c>
      <c r="K26" s="302">
        <v>0.183</v>
      </c>
      <c r="L26" s="302">
        <v>0.11</v>
      </c>
      <c r="M26" s="302">
        <v>0.46</v>
      </c>
      <c r="N26" s="331">
        <v>0.38700000000000001</v>
      </c>
      <c r="O26" s="302">
        <v>0.27700000000000002</v>
      </c>
      <c r="P26" s="302">
        <v>0.21</v>
      </c>
      <c r="Q26" s="302">
        <v>0</v>
      </c>
      <c r="R26" s="302">
        <v>22.837</v>
      </c>
      <c r="S26" s="302">
        <v>0.89900000000000002</v>
      </c>
      <c r="T26" s="302">
        <v>0.92400000000000004</v>
      </c>
      <c r="U26" s="266" t="s">
        <v>433</v>
      </c>
      <c r="V26" s="267" t="s">
        <v>458</v>
      </c>
      <c r="W26" s="332" t="s">
        <v>431</v>
      </c>
      <c r="X26" s="332">
        <v>2</v>
      </c>
      <c r="Y26" s="265">
        <v>50</v>
      </c>
      <c r="Z26" s="265" t="s">
        <v>459</v>
      </c>
      <c r="AA26" s="302">
        <v>4.6100000000000003</v>
      </c>
      <c r="AB26" s="302">
        <v>35.69</v>
      </c>
      <c r="AC26" s="302">
        <v>1.0349999999999999</v>
      </c>
      <c r="AD26" s="302">
        <v>0.313</v>
      </c>
      <c r="AE26" s="302">
        <v>1.605</v>
      </c>
      <c r="AF26" s="302">
        <v>0.54900000000000004</v>
      </c>
      <c r="AG26" s="302">
        <v>2.3E-2</v>
      </c>
      <c r="AH26" s="302">
        <v>2.9000000000000001E-2</v>
      </c>
      <c r="AI26" s="302">
        <v>1.927</v>
      </c>
      <c r="AJ26" s="302">
        <v>2.1440000000000001</v>
      </c>
      <c r="AK26" s="302">
        <v>0</v>
      </c>
      <c r="AL26" s="302">
        <v>0.52500000000000002</v>
      </c>
      <c r="AM26" s="302">
        <v>17.664999999999999</v>
      </c>
      <c r="AN26" s="302">
        <v>1.625</v>
      </c>
      <c r="AO26" s="332"/>
      <c r="AP26" s="302">
        <v>7.5999999999999998E-2</v>
      </c>
      <c r="AQ26" s="302">
        <v>9.6000000000000002E-2</v>
      </c>
      <c r="AR26" s="327"/>
      <c r="AS26" s="332"/>
      <c r="AT26" s="266"/>
    </row>
    <row r="27" spans="2:46" s="182" customFormat="1" x14ac:dyDescent="0.25">
      <c r="B27" s="180" t="s">
        <v>259</v>
      </c>
      <c r="C27" s="316" t="s">
        <v>419</v>
      </c>
      <c r="D27" s="315" t="s">
        <v>429</v>
      </c>
      <c r="E27" s="326"/>
      <c r="F27" s="283">
        <v>18.399999999999999</v>
      </c>
      <c r="G27" s="302">
        <v>5.9</v>
      </c>
      <c r="H27" s="302">
        <v>25.1</v>
      </c>
      <c r="I27" s="302">
        <v>1.131</v>
      </c>
      <c r="J27" s="302">
        <v>0.13400000000000001</v>
      </c>
      <c r="K27" s="302">
        <v>0.48399999999999999</v>
      </c>
      <c r="L27" s="302">
        <v>0.27700000000000002</v>
      </c>
      <c r="M27" s="302">
        <v>1.3540000000000001</v>
      </c>
      <c r="N27" s="331">
        <v>1.052</v>
      </c>
      <c r="O27" s="302">
        <v>0.76700000000000002</v>
      </c>
      <c r="P27" s="302">
        <v>0.76600000000000001</v>
      </c>
      <c r="Q27" s="302">
        <v>0.218</v>
      </c>
      <c r="R27" s="302">
        <v>53.091000000000001</v>
      </c>
      <c r="S27" s="302">
        <v>2.8050000000000002</v>
      </c>
      <c r="T27" s="302">
        <v>2.073</v>
      </c>
      <c r="U27" s="266" t="s">
        <v>433</v>
      </c>
      <c r="V27" s="267"/>
      <c r="W27" s="332"/>
      <c r="X27" s="332"/>
      <c r="Y27" s="265"/>
      <c r="Z27" s="265"/>
      <c r="AA27" s="302"/>
      <c r="AB27" s="302"/>
      <c r="AC27" s="302"/>
      <c r="AD27" s="302"/>
      <c r="AE27" s="302"/>
      <c r="AF27" s="302"/>
      <c r="AG27" s="302"/>
      <c r="AH27" s="302"/>
      <c r="AI27" s="302"/>
      <c r="AJ27" s="302"/>
      <c r="AK27" s="302"/>
      <c r="AL27" s="302"/>
      <c r="AM27" s="302"/>
      <c r="AN27" s="302"/>
      <c r="AO27" s="332"/>
      <c r="AP27" s="302"/>
      <c r="AQ27" s="302"/>
      <c r="AR27" s="327"/>
      <c r="AS27" s="236"/>
      <c r="AT27" s="266"/>
    </row>
    <row r="28" spans="2:46" s="182" customFormat="1" x14ac:dyDescent="0.25">
      <c r="B28" s="180" t="s">
        <v>259</v>
      </c>
      <c r="C28" s="316" t="s">
        <v>419</v>
      </c>
      <c r="D28" s="315" t="s">
        <v>430</v>
      </c>
      <c r="E28" s="326"/>
      <c r="F28" s="283">
        <v>132.6</v>
      </c>
      <c r="G28" s="302">
        <v>5.7</v>
      </c>
      <c r="H28" s="302">
        <v>10.5</v>
      </c>
      <c r="I28" s="302">
        <v>0.32600000000000001</v>
      </c>
      <c r="J28" s="302">
        <v>4.2999999999999997E-2</v>
      </c>
      <c r="K28" s="302">
        <v>0.46</v>
      </c>
      <c r="L28" s="302">
        <v>0</v>
      </c>
      <c r="M28" s="302">
        <v>0.28000000000000003</v>
      </c>
      <c r="N28" s="331">
        <v>0.36599999999999999</v>
      </c>
      <c r="O28" s="302">
        <v>0.247</v>
      </c>
      <c r="P28" s="302">
        <v>0.56299999999999994</v>
      </c>
      <c r="Q28" s="302">
        <v>0</v>
      </c>
      <c r="R28" s="302">
        <v>0</v>
      </c>
      <c r="S28" s="302">
        <v>0.71399999999999997</v>
      </c>
      <c r="T28" s="302">
        <v>0.79</v>
      </c>
      <c r="U28" s="266" t="s">
        <v>433</v>
      </c>
      <c r="V28" s="267"/>
      <c r="W28" s="332"/>
      <c r="X28" s="332"/>
      <c r="Y28" s="265"/>
      <c r="Z28" s="265"/>
      <c r="AA28" s="302"/>
      <c r="AB28" s="302"/>
      <c r="AC28" s="302"/>
      <c r="AD28" s="302"/>
      <c r="AE28" s="302"/>
      <c r="AF28" s="302"/>
      <c r="AG28" s="302"/>
      <c r="AH28" s="302"/>
      <c r="AI28" s="302"/>
      <c r="AJ28" s="302"/>
      <c r="AK28" s="302"/>
      <c r="AL28" s="302"/>
      <c r="AM28" s="302"/>
      <c r="AN28" s="302"/>
      <c r="AO28" s="332"/>
      <c r="AP28" s="302"/>
      <c r="AQ28" s="302"/>
      <c r="AR28" s="327"/>
      <c r="AS28" s="236"/>
      <c r="AT28" s="266"/>
    </row>
    <row r="29" spans="2:46" s="182" customFormat="1" x14ac:dyDescent="0.25">
      <c r="B29" s="180" t="s">
        <v>259</v>
      </c>
      <c r="C29" s="316" t="s">
        <v>419</v>
      </c>
      <c r="D29" s="315" t="s">
        <v>431</v>
      </c>
      <c r="E29" s="326"/>
      <c r="F29" s="283">
        <v>27.4</v>
      </c>
      <c r="G29" s="302">
        <v>4.5999999999999996</v>
      </c>
      <c r="H29" s="302">
        <v>22.9</v>
      </c>
      <c r="I29" s="302">
        <v>0.39700000000000002</v>
      </c>
      <c r="J29" s="302">
        <v>9.2999999999999999E-2</v>
      </c>
      <c r="K29" s="302">
        <v>0.53</v>
      </c>
      <c r="L29" s="302">
        <v>0</v>
      </c>
      <c r="M29" s="302">
        <v>0.44</v>
      </c>
      <c r="N29" s="331">
        <v>0.71599999999999997</v>
      </c>
      <c r="O29" s="302">
        <v>0.436</v>
      </c>
      <c r="P29" s="302">
        <v>0.86</v>
      </c>
      <c r="Q29" s="302">
        <v>0</v>
      </c>
      <c r="R29" s="302">
        <v>0</v>
      </c>
      <c r="S29" s="302">
        <v>1.383</v>
      </c>
      <c r="T29" s="302">
        <v>1.042</v>
      </c>
      <c r="U29" s="266" t="s">
        <v>433</v>
      </c>
      <c r="V29" s="267"/>
      <c r="W29" s="332"/>
      <c r="X29" s="332"/>
      <c r="Y29" s="265"/>
      <c r="Z29" s="265"/>
      <c r="AA29" s="302"/>
      <c r="AB29" s="302"/>
      <c r="AC29" s="302"/>
      <c r="AD29" s="302"/>
      <c r="AE29" s="302"/>
      <c r="AF29" s="302"/>
      <c r="AG29" s="302"/>
      <c r="AH29" s="302"/>
      <c r="AI29" s="302"/>
      <c r="AJ29" s="302"/>
      <c r="AK29" s="302"/>
      <c r="AL29" s="302"/>
      <c r="AM29" s="302"/>
      <c r="AN29" s="302"/>
      <c r="AO29" s="332"/>
      <c r="AP29" s="302"/>
      <c r="AQ29" s="302"/>
      <c r="AR29" s="327"/>
      <c r="AS29" s="236"/>
      <c r="AT29" s="266"/>
    </row>
    <row r="30" spans="2:46" s="182" customFormat="1" x14ac:dyDescent="0.25">
      <c r="B30" s="180" t="s">
        <v>259</v>
      </c>
      <c r="C30" s="316" t="s">
        <v>419</v>
      </c>
      <c r="D30" s="315" t="s">
        <v>432</v>
      </c>
      <c r="E30" s="326"/>
      <c r="F30" s="283">
        <v>72.3</v>
      </c>
      <c r="G30" s="302">
        <v>4.7</v>
      </c>
      <c r="H30" s="302">
        <v>17.3</v>
      </c>
      <c r="I30" s="302">
        <v>0.34</v>
      </c>
      <c r="J30" s="302">
        <v>5.2999999999999999E-2</v>
      </c>
      <c r="K30" s="302">
        <v>0.45300000000000001</v>
      </c>
      <c r="L30" s="302">
        <v>0</v>
      </c>
      <c r="M30" s="302">
        <v>0.27300000000000002</v>
      </c>
      <c r="N30" s="331">
        <v>0.503</v>
      </c>
      <c r="O30" s="302">
        <v>0.27300000000000002</v>
      </c>
      <c r="P30" s="302">
        <v>0.73</v>
      </c>
      <c r="Q30" s="302">
        <v>0</v>
      </c>
      <c r="R30" s="302">
        <v>0</v>
      </c>
      <c r="S30" s="302">
        <v>0.80400000000000005</v>
      </c>
      <c r="T30" s="302">
        <v>0.82499999999999996</v>
      </c>
      <c r="U30" s="266" t="s">
        <v>433</v>
      </c>
      <c r="V30" s="267"/>
      <c r="W30" s="332"/>
      <c r="X30" s="332"/>
      <c r="Y30" s="265"/>
      <c r="Z30" s="265"/>
      <c r="AA30" s="302"/>
      <c r="AB30" s="302"/>
      <c r="AC30" s="302"/>
      <c r="AD30" s="302"/>
      <c r="AE30" s="302"/>
      <c r="AF30" s="302"/>
      <c r="AG30" s="302"/>
      <c r="AH30" s="302"/>
      <c r="AI30" s="302"/>
      <c r="AJ30" s="302"/>
      <c r="AK30" s="302"/>
      <c r="AL30" s="302"/>
      <c r="AM30" s="302"/>
      <c r="AN30" s="302"/>
      <c r="AO30" s="332"/>
      <c r="AP30" s="302"/>
      <c r="AQ30" s="302"/>
      <c r="AR30" s="327"/>
      <c r="AS30" s="236"/>
      <c r="AT30" s="266"/>
    </row>
    <row r="31" spans="2:46" s="182" customFormat="1" x14ac:dyDescent="0.25">
      <c r="B31" s="180" t="s">
        <v>259</v>
      </c>
      <c r="C31" s="316" t="s">
        <v>434</v>
      </c>
      <c r="D31" s="315" t="s">
        <v>435</v>
      </c>
      <c r="E31" s="326"/>
      <c r="F31" s="283">
        <v>2.1</v>
      </c>
      <c r="G31" s="302">
        <v>4.3</v>
      </c>
      <c r="H31" s="302">
        <v>143.5</v>
      </c>
      <c r="I31" s="302">
        <v>4.9370000000000003</v>
      </c>
      <c r="J31" s="302">
        <v>1.21</v>
      </c>
      <c r="K31" s="302">
        <v>3.1960000000000002</v>
      </c>
      <c r="L31" s="302">
        <v>5.569</v>
      </c>
      <c r="M31" s="302">
        <v>2.206</v>
      </c>
      <c r="N31" s="331">
        <v>2.0790000000000002</v>
      </c>
      <c r="O31" s="302">
        <v>7.6840000000000002</v>
      </c>
      <c r="P31" s="302">
        <v>10.510999999999999</v>
      </c>
      <c r="Q31" s="302">
        <v>0.05</v>
      </c>
      <c r="R31" s="302">
        <v>0</v>
      </c>
      <c r="S31" s="302">
        <v>4.9240000000000004</v>
      </c>
      <c r="T31" s="302">
        <v>14.859</v>
      </c>
      <c r="U31" s="266" t="s">
        <v>421</v>
      </c>
      <c r="V31" s="267" t="s">
        <v>458</v>
      </c>
      <c r="W31" s="332" t="s">
        <v>423</v>
      </c>
      <c r="X31" s="332">
        <v>1</v>
      </c>
      <c r="Y31" s="265">
        <v>25</v>
      </c>
      <c r="Z31" s="265" t="s">
        <v>459</v>
      </c>
      <c r="AA31" s="302">
        <v>4.55</v>
      </c>
      <c r="AB31" s="302">
        <v>45.08</v>
      </c>
      <c r="AC31" s="302">
        <v>1.131</v>
      </c>
      <c r="AD31" s="302">
        <v>0.90900000000000003</v>
      </c>
      <c r="AE31" s="302">
        <v>1.4810000000000001</v>
      </c>
      <c r="AF31" s="302">
        <v>1.4219999999999999</v>
      </c>
      <c r="AG31" s="302">
        <v>6.6000000000000003E-2</v>
      </c>
      <c r="AH31" s="302">
        <v>0.182</v>
      </c>
      <c r="AI31" s="302">
        <v>2.7650000000000001</v>
      </c>
      <c r="AJ31" s="302">
        <v>2.1419999999999999</v>
      </c>
      <c r="AK31" s="302">
        <v>0</v>
      </c>
      <c r="AL31" s="302">
        <v>0.95099999999999996</v>
      </c>
      <c r="AM31" s="302">
        <v>18.195</v>
      </c>
      <c r="AN31" s="302">
        <v>1.756</v>
      </c>
      <c r="AO31" s="332"/>
      <c r="AP31" s="302">
        <v>0.11</v>
      </c>
      <c r="AQ31" s="302">
        <v>0.16200000000000001</v>
      </c>
      <c r="AR31" s="333"/>
      <c r="AS31" s="332"/>
      <c r="AT31" s="266"/>
    </row>
    <row r="32" spans="2:46" s="182" customFormat="1" x14ac:dyDescent="0.25">
      <c r="B32" s="180" t="s">
        <v>259</v>
      </c>
      <c r="C32" s="316" t="s">
        <v>434</v>
      </c>
      <c r="D32" s="315" t="s">
        <v>436</v>
      </c>
      <c r="E32" s="326"/>
      <c r="F32" s="283">
        <v>31.6</v>
      </c>
      <c r="G32" s="302">
        <v>4.5999999999999996</v>
      </c>
      <c r="H32" s="302">
        <v>46.5</v>
      </c>
      <c r="I32" s="302">
        <v>1.657</v>
      </c>
      <c r="J32" s="302">
        <v>0.36</v>
      </c>
      <c r="K32" s="302">
        <v>1.0569999999999999</v>
      </c>
      <c r="L32" s="302">
        <v>1.893</v>
      </c>
      <c r="M32" s="302">
        <v>0.79600000000000004</v>
      </c>
      <c r="N32" s="331">
        <v>0.84799999999999998</v>
      </c>
      <c r="O32" s="302">
        <v>2</v>
      </c>
      <c r="P32" s="302">
        <v>2.3050000000000002</v>
      </c>
      <c r="Q32" s="302">
        <v>0</v>
      </c>
      <c r="R32" s="302">
        <v>0</v>
      </c>
      <c r="S32" s="302">
        <v>2.0150000000000001</v>
      </c>
      <c r="T32" s="302">
        <v>8.0679999999999996</v>
      </c>
      <c r="U32" s="266" t="s">
        <v>421</v>
      </c>
      <c r="V32" s="267" t="s">
        <v>458</v>
      </c>
      <c r="W32" s="332" t="s">
        <v>423</v>
      </c>
      <c r="X32" s="332">
        <v>2</v>
      </c>
      <c r="Y32" s="265">
        <v>50</v>
      </c>
      <c r="Z32" s="265" t="s">
        <v>459</v>
      </c>
      <c r="AA32" s="302">
        <v>4.7</v>
      </c>
      <c r="AB32" s="302">
        <v>45.9</v>
      </c>
      <c r="AC32" s="302">
        <v>1.3080000000000001</v>
      </c>
      <c r="AD32" s="302">
        <v>0.875</v>
      </c>
      <c r="AE32" s="302">
        <v>1.6759999999999999</v>
      </c>
      <c r="AF32" s="302">
        <v>0.94199999999999995</v>
      </c>
      <c r="AG32" s="302">
        <v>0.157</v>
      </c>
      <c r="AH32" s="302">
        <v>0.40200000000000002</v>
      </c>
      <c r="AI32" s="302">
        <v>3.3460000000000001</v>
      </c>
      <c r="AJ32" s="302">
        <v>2.2229999999999999</v>
      </c>
      <c r="AK32" s="302">
        <v>0</v>
      </c>
      <c r="AL32" s="302">
        <v>1.1000000000000001</v>
      </c>
      <c r="AM32" s="302">
        <v>10.32</v>
      </c>
      <c r="AN32" s="302">
        <v>0.96499999999999997</v>
      </c>
      <c r="AO32" s="332"/>
      <c r="AP32" s="302">
        <v>3.2000000000000001E-2</v>
      </c>
      <c r="AQ32" s="302">
        <v>0.16</v>
      </c>
      <c r="AR32" s="333"/>
      <c r="AS32" s="332"/>
      <c r="AT32" s="266"/>
    </row>
    <row r="33" spans="2:46" s="182" customFormat="1" x14ac:dyDescent="0.25">
      <c r="B33" s="180" t="s">
        <v>259</v>
      </c>
      <c r="C33" s="316" t="s">
        <v>434</v>
      </c>
      <c r="D33" s="315" t="s">
        <v>423</v>
      </c>
      <c r="E33" s="326"/>
      <c r="F33" s="283">
        <v>31.1</v>
      </c>
      <c r="G33" s="302">
        <v>6.3</v>
      </c>
      <c r="H33" s="302">
        <v>31.3</v>
      </c>
      <c r="I33" s="302">
        <v>0.998</v>
      </c>
      <c r="J33" s="302">
        <v>0.152</v>
      </c>
      <c r="K33" s="302">
        <v>0.502</v>
      </c>
      <c r="L33" s="302">
        <v>0.80700000000000005</v>
      </c>
      <c r="M33" s="302">
        <v>1.917</v>
      </c>
      <c r="N33" s="331">
        <v>0.97599999999999998</v>
      </c>
      <c r="O33" s="302">
        <v>1.05</v>
      </c>
      <c r="P33" s="302">
        <v>1.0189999999999999</v>
      </c>
      <c r="Q33" s="302">
        <v>0</v>
      </c>
      <c r="R33" s="302">
        <v>34.909999999999997</v>
      </c>
      <c r="S33" s="302">
        <v>3.3530000000000002</v>
      </c>
      <c r="T33" s="302">
        <v>5.4290000000000003</v>
      </c>
      <c r="U33" s="266" t="s">
        <v>421</v>
      </c>
      <c r="V33" s="267" t="s">
        <v>458</v>
      </c>
      <c r="W33" s="332" t="s">
        <v>437</v>
      </c>
      <c r="X33" s="332">
        <v>1</v>
      </c>
      <c r="Y33" s="265">
        <v>25</v>
      </c>
      <c r="Z33" s="265" t="s">
        <v>459</v>
      </c>
      <c r="AA33" s="302">
        <v>4.5</v>
      </c>
      <c r="AB33" s="302">
        <v>43.93</v>
      </c>
      <c r="AC33" s="302">
        <v>1.0860000000000001</v>
      </c>
      <c r="AD33" s="302">
        <v>0.83</v>
      </c>
      <c r="AE33" s="302">
        <v>1.6319999999999999</v>
      </c>
      <c r="AF33" s="302">
        <v>2.004</v>
      </c>
      <c r="AG33" s="302">
        <v>4.9000000000000002E-2</v>
      </c>
      <c r="AH33" s="302">
        <v>0.104</v>
      </c>
      <c r="AI33" s="302">
        <v>2.48</v>
      </c>
      <c r="AJ33" s="302">
        <v>2.177</v>
      </c>
      <c r="AK33" s="302">
        <v>0</v>
      </c>
      <c r="AL33" s="302">
        <v>0.91</v>
      </c>
      <c r="AM33" s="302">
        <v>21.997</v>
      </c>
      <c r="AN33" s="302">
        <v>2.2229999999999999</v>
      </c>
      <c r="AO33" s="332"/>
      <c r="AP33" s="302">
        <v>0.16400000000000001</v>
      </c>
      <c r="AQ33" s="302">
        <v>0.158</v>
      </c>
      <c r="AR33" s="333"/>
      <c r="AS33" s="332"/>
      <c r="AT33" s="266"/>
    </row>
    <row r="34" spans="2:46" s="182" customFormat="1" x14ac:dyDescent="0.25">
      <c r="B34" s="180" t="s">
        <v>259</v>
      </c>
      <c r="C34" s="316" t="s">
        <v>434</v>
      </c>
      <c r="D34" s="315" t="s">
        <v>437</v>
      </c>
      <c r="E34" s="326"/>
      <c r="F34" s="283">
        <v>44</v>
      </c>
      <c r="G34" s="302">
        <v>6.3</v>
      </c>
      <c r="H34" s="302">
        <v>27.2</v>
      </c>
      <c r="I34" s="302">
        <v>1.2</v>
      </c>
      <c r="J34" s="302">
        <v>0.17699999999999999</v>
      </c>
      <c r="K34" s="302">
        <v>0.54600000000000004</v>
      </c>
      <c r="L34" s="302">
        <v>1.032</v>
      </c>
      <c r="M34" s="302">
        <v>1.4339999999999999</v>
      </c>
      <c r="N34" s="331">
        <v>0.68899999999999995</v>
      </c>
      <c r="O34" s="302">
        <v>0.73899999999999999</v>
      </c>
      <c r="P34" s="302">
        <v>1.196</v>
      </c>
      <c r="Q34" s="302">
        <v>5.8000000000000003E-2</v>
      </c>
      <c r="R34" s="302">
        <v>26.253</v>
      </c>
      <c r="S34" s="302">
        <v>2.456</v>
      </c>
      <c r="T34" s="302">
        <v>6.9880000000000004</v>
      </c>
      <c r="U34" s="266" t="s">
        <v>421</v>
      </c>
      <c r="V34" s="267" t="s">
        <v>458</v>
      </c>
      <c r="W34" s="332" t="s">
        <v>437</v>
      </c>
      <c r="X34" s="332">
        <v>2</v>
      </c>
      <c r="Y34" s="265">
        <v>50</v>
      </c>
      <c r="Z34" s="265" t="s">
        <v>459</v>
      </c>
      <c r="AA34" s="302">
        <v>4.5999999999999996</v>
      </c>
      <c r="AB34" s="302">
        <v>47.8</v>
      </c>
      <c r="AC34" s="302">
        <v>1.58</v>
      </c>
      <c r="AD34" s="302">
        <v>0.95499999999999996</v>
      </c>
      <c r="AE34" s="302">
        <v>1.796</v>
      </c>
      <c r="AF34" s="302">
        <v>1.157</v>
      </c>
      <c r="AG34" s="302">
        <v>6.9000000000000006E-2</v>
      </c>
      <c r="AH34" s="302">
        <v>0.35499999999999998</v>
      </c>
      <c r="AI34" s="302">
        <v>3.2280000000000002</v>
      </c>
      <c r="AJ34" s="302">
        <v>2.4889999999999999</v>
      </c>
      <c r="AK34" s="302">
        <v>0</v>
      </c>
      <c r="AL34" s="302">
        <v>0.86</v>
      </c>
      <c r="AM34" s="302">
        <v>9.9700000000000006</v>
      </c>
      <c r="AN34" s="302">
        <v>1.2350000000000001</v>
      </c>
      <c r="AO34" s="332"/>
      <c r="AP34" s="302">
        <v>3.5999999999999997E-2</v>
      </c>
      <c r="AQ34" s="302">
        <v>0.17799999999999999</v>
      </c>
      <c r="AR34" s="333"/>
      <c r="AS34" s="332"/>
      <c r="AT34" s="266"/>
    </row>
    <row r="35" spans="2:46" s="182" customFormat="1" x14ac:dyDescent="0.25">
      <c r="B35" s="180" t="s">
        <v>259</v>
      </c>
      <c r="C35" s="316" t="s">
        <v>434</v>
      </c>
      <c r="D35" s="315" t="s">
        <v>438</v>
      </c>
      <c r="E35" s="326"/>
      <c r="F35" s="283">
        <v>42.3</v>
      </c>
      <c r="G35" s="302">
        <v>6.8</v>
      </c>
      <c r="H35" s="302">
        <v>103.5</v>
      </c>
      <c r="I35" s="302">
        <v>1.306</v>
      </c>
      <c r="J35" s="302">
        <v>0.92300000000000004</v>
      </c>
      <c r="K35" s="302">
        <v>0.46100000000000002</v>
      </c>
      <c r="L35" s="302">
        <v>10.928000000000001</v>
      </c>
      <c r="M35" s="302">
        <v>6.3259999999999996</v>
      </c>
      <c r="N35" s="331">
        <v>0.126</v>
      </c>
      <c r="O35" s="302">
        <v>0.81200000000000006</v>
      </c>
      <c r="P35" s="302">
        <v>0.59199999999999997</v>
      </c>
      <c r="Q35" s="302">
        <v>1.835</v>
      </c>
      <c r="R35" s="302">
        <v>718.63300000000004</v>
      </c>
      <c r="S35" s="302">
        <v>7.9459999999999997</v>
      </c>
      <c r="T35" s="302">
        <v>16.939</v>
      </c>
      <c r="U35" s="266" t="s">
        <v>421</v>
      </c>
      <c r="V35" s="267" t="s">
        <v>458</v>
      </c>
      <c r="W35" s="332" t="s">
        <v>438</v>
      </c>
      <c r="X35" s="332">
        <v>1</v>
      </c>
      <c r="Y35" s="265">
        <v>25</v>
      </c>
      <c r="Z35" s="265" t="s">
        <v>459</v>
      </c>
      <c r="AA35" s="302">
        <v>4.5999999999999996</v>
      </c>
      <c r="AB35" s="302">
        <v>38.69</v>
      </c>
      <c r="AC35" s="302">
        <v>0.93200000000000005</v>
      </c>
      <c r="AD35" s="302">
        <v>0.68799999999999994</v>
      </c>
      <c r="AE35" s="302">
        <v>1.4410000000000001</v>
      </c>
      <c r="AF35" s="302">
        <v>1.593</v>
      </c>
      <c r="AG35" s="302">
        <v>2.1999999999999999E-2</v>
      </c>
      <c r="AH35" s="302">
        <v>2.3E-2</v>
      </c>
      <c r="AI35" s="302">
        <v>2.21</v>
      </c>
      <c r="AJ35" s="302">
        <v>1.423</v>
      </c>
      <c r="AK35" s="302">
        <v>0</v>
      </c>
      <c r="AL35" s="302">
        <v>0.82499999999999996</v>
      </c>
      <c r="AM35" s="302">
        <v>23.02</v>
      </c>
      <c r="AN35" s="302">
        <v>2.1389999999999998</v>
      </c>
      <c r="AO35" s="332"/>
      <c r="AP35" s="302">
        <v>0.17499999999999999</v>
      </c>
      <c r="AQ35" s="302">
        <v>0.13100000000000001</v>
      </c>
      <c r="AR35" s="333"/>
      <c r="AS35" s="332"/>
      <c r="AT35" s="266"/>
    </row>
    <row r="36" spans="2:46" s="182" customFormat="1" x14ac:dyDescent="0.25">
      <c r="B36" s="180" t="s">
        <v>259</v>
      </c>
      <c r="C36" s="316" t="s">
        <v>434</v>
      </c>
      <c r="D36" s="315" t="s">
        <v>439</v>
      </c>
      <c r="E36" s="326"/>
      <c r="F36" s="283">
        <v>106.8</v>
      </c>
      <c r="G36" s="302">
        <v>6.2</v>
      </c>
      <c r="H36" s="302">
        <v>23.1</v>
      </c>
      <c r="I36" s="302">
        <v>0.92500000000000004</v>
      </c>
      <c r="J36" s="302">
        <v>0.246</v>
      </c>
      <c r="K36" s="302">
        <v>0.23</v>
      </c>
      <c r="L36" s="302">
        <v>2.2879999999999998</v>
      </c>
      <c r="M36" s="302">
        <v>0.77700000000000002</v>
      </c>
      <c r="N36" s="331">
        <v>0.48799999999999999</v>
      </c>
      <c r="O36" s="302">
        <v>0.58599999999999997</v>
      </c>
      <c r="P36" s="302">
        <v>0.51</v>
      </c>
      <c r="Q36" s="302">
        <v>0.113</v>
      </c>
      <c r="R36" s="302">
        <v>61.526000000000003</v>
      </c>
      <c r="S36" s="302">
        <v>1.7210000000000001</v>
      </c>
      <c r="T36" s="302">
        <v>8.9120000000000008</v>
      </c>
      <c r="U36" s="266" t="s">
        <v>421</v>
      </c>
      <c r="V36" s="267" t="s">
        <v>458</v>
      </c>
      <c r="W36" s="332" t="s">
        <v>438</v>
      </c>
      <c r="X36" s="332">
        <v>2</v>
      </c>
      <c r="Y36" s="265">
        <v>50</v>
      </c>
      <c r="Z36" s="265" t="s">
        <v>459</v>
      </c>
      <c r="AA36" s="302">
        <v>4.7</v>
      </c>
      <c r="AB36" s="302">
        <v>42.3</v>
      </c>
      <c r="AC36" s="302">
        <v>1.228</v>
      </c>
      <c r="AD36" s="302">
        <v>0.75900000000000001</v>
      </c>
      <c r="AE36" s="302">
        <v>1.6279999999999999</v>
      </c>
      <c r="AF36" s="302">
        <v>1.246</v>
      </c>
      <c r="AG36" s="302">
        <v>5.8000000000000003E-2</v>
      </c>
      <c r="AH36" s="302">
        <v>6.7000000000000004E-2</v>
      </c>
      <c r="AI36" s="302">
        <v>3.214</v>
      </c>
      <c r="AJ36" s="302">
        <v>1.472</v>
      </c>
      <c r="AK36" s="302">
        <v>0</v>
      </c>
      <c r="AL36" s="302">
        <v>0.32600000000000001</v>
      </c>
      <c r="AM36" s="302">
        <v>5.35</v>
      </c>
      <c r="AN36" s="302">
        <v>1.032</v>
      </c>
      <c r="AO36" s="332"/>
      <c r="AP36" s="302">
        <v>3.7999999999999999E-2</v>
      </c>
      <c r="AQ36" s="302">
        <v>0.14399999999999999</v>
      </c>
      <c r="AR36" s="333"/>
      <c r="AS36" s="332"/>
      <c r="AT36" s="266"/>
    </row>
    <row r="37" spans="2:46" s="182" customFormat="1" x14ac:dyDescent="0.25">
      <c r="B37" s="180" t="s">
        <v>259</v>
      </c>
      <c r="C37" s="316" t="s">
        <v>434</v>
      </c>
      <c r="D37" s="315" t="s">
        <v>440</v>
      </c>
      <c r="E37" s="326"/>
      <c r="F37" s="283">
        <v>61.1</v>
      </c>
      <c r="G37" s="302">
        <v>6.7</v>
      </c>
      <c r="H37" s="302">
        <v>26.1</v>
      </c>
      <c r="I37" s="302">
        <v>0.876</v>
      </c>
      <c r="J37" s="302">
        <v>0.182</v>
      </c>
      <c r="K37" s="302">
        <v>0.253</v>
      </c>
      <c r="L37" s="302">
        <v>1.7050000000000001</v>
      </c>
      <c r="M37" s="302">
        <v>1.2450000000000001</v>
      </c>
      <c r="N37" s="331">
        <v>0.498</v>
      </c>
      <c r="O37" s="302">
        <v>0.53400000000000003</v>
      </c>
      <c r="P37" s="302">
        <v>0.502</v>
      </c>
      <c r="Q37" s="302">
        <v>0.21</v>
      </c>
      <c r="R37" s="302">
        <v>79.438999999999993</v>
      </c>
      <c r="S37" s="302">
        <v>2.2509999999999999</v>
      </c>
      <c r="T37" s="302">
        <v>6.5410000000000004</v>
      </c>
      <c r="U37" s="266" t="s">
        <v>421</v>
      </c>
      <c r="V37" s="267" t="s">
        <v>458</v>
      </c>
      <c r="W37" s="332" t="s">
        <v>439</v>
      </c>
      <c r="X37" s="332">
        <v>1</v>
      </c>
      <c r="Y37" s="265">
        <v>25</v>
      </c>
      <c r="Z37" s="265" t="s">
        <v>459</v>
      </c>
      <c r="AA37" s="302">
        <v>4.57</v>
      </c>
      <c r="AB37" s="302">
        <v>36.869999999999997</v>
      </c>
      <c r="AC37" s="302">
        <v>0.78800000000000003</v>
      </c>
      <c r="AD37" s="302">
        <v>0.60799999999999998</v>
      </c>
      <c r="AE37" s="302">
        <v>1.228</v>
      </c>
      <c r="AF37" s="302">
        <v>1.3029999999999999</v>
      </c>
      <c r="AG37" s="302">
        <v>2.5999999999999999E-2</v>
      </c>
      <c r="AH37" s="302">
        <v>2.1000000000000001E-2</v>
      </c>
      <c r="AI37" s="302">
        <v>2.464</v>
      </c>
      <c r="AJ37" s="302">
        <v>0.52700000000000002</v>
      </c>
      <c r="AK37" s="302">
        <v>0</v>
      </c>
      <c r="AL37" s="302">
        <v>0.80500000000000005</v>
      </c>
      <c r="AM37" s="302">
        <v>22.507000000000001</v>
      </c>
      <c r="AN37" s="302">
        <v>1.9370000000000001</v>
      </c>
      <c r="AO37" s="332"/>
      <c r="AP37" s="302">
        <v>0.15</v>
      </c>
      <c r="AQ37" s="302">
        <v>0.10100000000000001</v>
      </c>
      <c r="AR37" s="333"/>
      <c r="AS37" s="332"/>
      <c r="AT37" s="266"/>
    </row>
    <row r="38" spans="2:46" s="182" customFormat="1" x14ac:dyDescent="0.25">
      <c r="B38" s="180" t="s">
        <v>259</v>
      </c>
      <c r="C38" s="316" t="s">
        <v>434</v>
      </c>
      <c r="D38" s="315" t="s">
        <v>441</v>
      </c>
      <c r="E38" s="326"/>
      <c r="F38" s="283">
        <v>86.1</v>
      </c>
      <c r="G38" s="302">
        <v>6.5</v>
      </c>
      <c r="H38" s="302">
        <v>23.4</v>
      </c>
      <c r="I38" s="302">
        <v>0.84899999999999998</v>
      </c>
      <c r="J38" s="302">
        <v>0.151</v>
      </c>
      <c r="K38" s="302">
        <v>0.20100000000000001</v>
      </c>
      <c r="L38" s="302">
        <v>1.615</v>
      </c>
      <c r="M38" s="302">
        <v>1.0289999999999999</v>
      </c>
      <c r="N38" s="331">
        <v>0.51200000000000001</v>
      </c>
      <c r="O38" s="302">
        <v>0.53</v>
      </c>
      <c r="P38" s="302">
        <v>0.45200000000000001</v>
      </c>
      <c r="Q38" s="302">
        <v>0.14399999999999999</v>
      </c>
      <c r="R38" s="302">
        <v>63.473999999999997</v>
      </c>
      <c r="S38" s="302">
        <v>1.921</v>
      </c>
      <c r="T38" s="302">
        <v>6.9740000000000002</v>
      </c>
      <c r="U38" s="266" t="s">
        <v>421</v>
      </c>
      <c r="V38" s="267" t="s">
        <v>458</v>
      </c>
      <c r="W38" s="332" t="s">
        <v>439</v>
      </c>
      <c r="X38" s="332">
        <v>2</v>
      </c>
      <c r="Y38" s="265">
        <v>50</v>
      </c>
      <c r="Z38" s="265" t="s">
        <v>459</v>
      </c>
      <c r="AA38" s="302">
        <v>4.7</v>
      </c>
      <c r="AB38" s="302">
        <v>44.9</v>
      </c>
      <c r="AC38" s="302">
        <v>1.2949999999999999</v>
      </c>
      <c r="AD38" s="302">
        <v>0.73099999999999998</v>
      </c>
      <c r="AE38" s="302">
        <v>2.2010000000000001</v>
      </c>
      <c r="AF38" s="302">
        <v>1.1879999999999999</v>
      </c>
      <c r="AG38" s="302">
        <v>0.111</v>
      </c>
      <c r="AH38" s="302">
        <v>0.05</v>
      </c>
      <c r="AI38" s="302">
        <v>3.859</v>
      </c>
      <c r="AJ38" s="302">
        <v>1.2929999999999999</v>
      </c>
      <c r="AK38" s="302">
        <v>0</v>
      </c>
      <c r="AL38" s="302">
        <v>0.59399999999999997</v>
      </c>
      <c r="AM38" s="302">
        <v>11.57</v>
      </c>
      <c r="AN38" s="302">
        <v>1.0169999999999999</v>
      </c>
      <c r="AO38" s="332"/>
      <c r="AP38" s="302">
        <v>3.5999999999999997E-2</v>
      </c>
      <c r="AQ38" s="302">
        <v>0.11</v>
      </c>
      <c r="AR38" s="333"/>
      <c r="AS38" s="332"/>
      <c r="AT38" s="266"/>
    </row>
    <row r="39" spans="2:46" s="182" customFormat="1" x14ac:dyDescent="0.25">
      <c r="B39" s="180" t="s">
        <v>259</v>
      </c>
      <c r="C39" s="316" t="s">
        <v>434</v>
      </c>
      <c r="D39" s="315" t="s">
        <v>442</v>
      </c>
      <c r="E39" s="326"/>
      <c r="F39" s="283">
        <v>97</v>
      </c>
      <c r="G39" s="302">
        <v>6.5</v>
      </c>
      <c r="H39" s="302">
        <v>20.8</v>
      </c>
      <c r="I39" s="302">
        <v>0.96399999999999997</v>
      </c>
      <c r="J39" s="302">
        <v>0.21099999999999999</v>
      </c>
      <c r="K39" s="302">
        <v>0.318</v>
      </c>
      <c r="L39" s="302">
        <v>2.077</v>
      </c>
      <c r="M39" s="302">
        <v>0.52900000000000003</v>
      </c>
      <c r="N39" s="331">
        <v>0.40600000000000003</v>
      </c>
      <c r="O39" s="302">
        <v>0.44</v>
      </c>
      <c r="P39" s="302">
        <v>0.64200000000000002</v>
      </c>
      <c r="Q39" s="302">
        <v>0.29799999999999999</v>
      </c>
      <c r="R39" s="302">
        <v>48.215000000000003</v>
      </c>
      <c r="S39" s="302">
        <v>1.4159999999999999</v>
      </c>
      <c r="T39" s="302">
        <v>7.266</v>
      </c>
      <c r="U39" s="266" t="s">
        <v>421</v>
      </c>
      <c r="V39" s="267" t="s">
        <v>458</v>
      </c>
      <c r="W39" s="332" t="s">
        <v>440</v>
      </c>
      <c r="X39" s="332">
        <v>1</v>
      </c>
      <c r="Y39" s="265">
        <v>25</v>
      </c>
      <c r="Z39" s="265" t="s">
        <v>459</v>
      </c>
      <c r="AA39" s="302">
        <v>4.53</v>
      </c>
      <c r="AB39" s="302">
        <v>36.19</v>
      </c>
      <c r="AC39" s="302">
        <v>0.68700000000000006</v>
      </c>
      <c r="AD39" s="302">
        <v>0.52700000000000002</v>
      </c>
      <c r="AE39" s="302">
        <v>1.1779999999999999</v>
      </c>
      <c r="AF39" s="302">
        <v>1.054</v>
      </c>
      <c r="AG39" s="302">
        <v>4.5999999999999999E-2</v>
      </c>
      <c r="AH39" s="302">
        <v>0.04</v>
      </c>
      <c r="AI39" s="302">
        <v>2.3319999999999999</v>
      </c>
      <c r="AJ39" s="302">
        <v>0.249</v>
      </c>
      <c r="AK39" s="302">
        <v>0</v>
      </c>
      <c r="AL39" s="302">
        <v>0.94399999999999995</v>
      </c>
      <c r="AM39" s="302">
        <v>23.353000000000002</v>
      </c>
      <c r="AN39" s="302">
        <v>2.161</v>
      </c>
      <c r="AO39" s="332"/>
      <c r="AP39" s="302">
        <v>0.17199999999999999</v>
      </c>
      <c r="AQ39" s="302">
        <v>8.6999999999999994E-2</v>
      </c>
      <c r="AR39" s="333"/>
      <c r="AS39" s="332"/>
      <c r="AT39" s="266"/>
    </row>
    <row r="40" spans="2:46" s="182" customFormat="1" x14ac:dyDescent="0.25">
      <c r="B40" s="180" t="s">
        <v>259</v>
      </c>
      <c r="C40" s="316" t="s">
        <v>434</v>
      </c>
      <c r="D40" s="315" t="s">
        <v>443</v>
      </c>
      <c r="E40" s="326"/>
      <c r="F40" s="283">
        <v>58.9</v>
      </c>
      <c r="G40" s="302">
        <v>6.1</v>
      </c>
      <c r="H40" s="302">
        <v>45.2</v>
      </c>
      <c r="I40" s="302">
        <v>1.7549999999999999</v>
      </c>
      <c r="J40" s="302">
        <v>0.83599999999999997</v>
      </c>
      <c r="K40" s="302">
        <v>0.57699999999999996</v>
      </c>
      <c r="L40" s="302">
        <v>6.3330000000000002</v>
      </c>
      <c r="M40" s="302">
        <v>0.23200000000000001</v>
      </c>
      <c r="N40" s="331">
        <v>0.28399999999999997</v>
      </c>
      <c r="O40" s="302">
        <v>0.54700000000000004</v>
      </c>
      <c r="P40" s="302">
        <v>2.6320000000000001</v>
      </c>
      <c r="Q40" s="302">
        <v>3.9670000000000001</v>
      </c>
      <c r="R40" s="302">
        <v>63.021000000000001</v>
      </c>
      <c r="S40" s="302">
        <v>0.95</v>
      </c>
      <c r="T40" s="302">
        <v>13.291</v>
      </c>
      <c r="U40" s="266" t="s">
        <v>421</v>
      </c>
      <c r="V40" s="267" t="s">
        <v>458</v>
      </c>
      <c r="W40" s="332" t="s">
        <v>440</v>
      </c>
      <c r="X40" s="332">
        <v>2</v>
      </c>
      <c r="Y40" s="265">
        <v>50</v>
      </c>
      <c r="Z40" s="265" t="s">
        <v>459</v>
      </c>
      <c r="AA40" s="302">
        <v>4.5999999999999996</v>
      </c>
      <c r="AB40" s="302">
        <v>41.9</v>
      </c>
      <c r="AC40" s="302">
        <v>1.097</v>
      </c>
      <c r="AD40" s="302">
        <v>0.61299999999999999</v>
      </c>
      <c r="AE40" s="302">
        <v>1.61</v>
      </c>
      <c r="AF40" s="302">
        <v>0.71299999999999997</v>
      </c>
      <c r="AG40" s="302">
        <v>4.2999999999999997E-2</v>
      </c>
      <c r="AH40" s="302">
        <v>5.8999999999999997E-2</v>
      </c>
      <c r="AI40" s="302">
        <v>3.625</v>
      </c>
      <c r="AJ40" s="302">
        <v>0.67400000000000004</v>
      </c>
      <c r="AK40" s="302">
        <v>0</v>
      </c>
      <c r="AL40" s="302">
        <v>0.51400000000000001</v>
      </c>
      <c r="AM40" s="302">
        <v>9.8699999999999992</v>
      </c>
      <c r="AN40" s="302">
        <v>1.103</v>
      </c>
      <c r="AO40" s="332"/>
      <c r="AP40" s="302">
        <v>3.1E-2</v>
      </c>
      <c r="AQ40" s="302">
        <v>0.1</v>
      </c>
      <c r="AR40" s="333"/>
      <c r="AS40" s="332"/>
      <c r="AT40" s="266"/>
    </row>
    <row r="41" spans="2:46" s="182" customFormat="1" x14ac:dyDescent="0.25">
      <c r="B41" s="180" t="s">
        <v>259</v>
      </c>
      <c r="C41" s="316" t="s">
        <v>434</v>
      </c>
      <c r="D41" s="315" t="s">
        <v>444</v>
      </c>
      <c r="E41" s="326"/>
      <c r="F41" s="283">
        <v>46.8</v>
      </c>
      <c r="G41" s="302">
        <v>5.8</v>
      </c>
      <c r="H41" s="302">
        <v>27.9</v>
      </c>
      <c r="I41" s="302">
        <v>1.294</v>
      </c>
      <c r="J41" s="302">
        <v>0.28999999999999998</v>
      </c>
      <c r="K41" s="302">
        <v>0.60199999999999998</v>
      </c>
      <c r="L41" s="302">
        <v>1.619</v>
      </c>
      <c r="M41" s="302">
        <v>0.75900000000000001</v>
      </c>
      <c r="N41" s="331">
        <v>0.53800000000000003</v>
      </c>
      <c r="O41" s="302">
        <v>0.92900000000000005</v>
      </c>
      <c r="P41" s="302">
        <v>1.5569999999999999</v>
      </c>
      <c r="Q41" s="302">
        <v>0.41699999999999998</v>
      </c>
      <c r="R41" s="302">
        <v>32.320999999999998</v>
      </c>
      <c r="S41" s="302">
        <v>1.8069999999999999</v>
      </c>
      <c r="T41" s="302">
        <v>6.5720000000000001</v>
      </c>
      <c r="U41" s="266" t="s">
        <v>421</v>
      </c>
      <c r="V41" s="267" t="s">
        <v>458</v>
      </c>
      <c r="W41" s="332" t="s">
        <v>441</v>
      </c>
      <c r="X41" s="332">
        <v>1</v>
      </c>
      <c r="Y41" s="265">
        <v>25</v>
      </c>
      <c r="Z41" s="265" t="s">
        <v>459</v>
      </c>
      <c r="AA41" s="302">
        <v>4.5</v>
      </c>
      <c r="AB41" s="302">
        <v>41.24</v>
      </c>
      <c r="AC41" s="302">
        <v>0.98099999999999998</v>
      </c>
      <c r="AD41" s="302">
        <v>0.57799999999999996</v>
      </c>
      <c r="AE41" s="302">
        <v>0.97599999999999998</v>
      </c>
      <c r="AF41" s="302">
        <v>0.877</v>
      </c>
      <c r="AG41" s="302">
        <v>3.6999999999999998E-2</v>
      </c>
      <c r="AH41" s="302">
        <v>3.3000000000000002E-2</v>
      </c>
      <c r="AI41" s="302">
        <v>2.7469999999999999</v>
      </c>
      <c r="AJ41" s="302">
        <v>0.52500000000000002</v>
      </c>
      <c r="AK41" s="302">
        <v>0</v>
      </c>
      <c r="AL41" s="302">
        <v>0.877</v>
      </c>
      <c r="AM41" s="302">
        <v>22.238</v>
      </c>
      <c r="AN41" s="302">
        <v>2.0430000000000001</v>
      </c>
      <c r="AO41" s="332"/>
      <c r="AP41" s="302">
        <v>0.128</v>
      </c>
      <c r="AQ41" s="302">
        <v>9.4E-2</v>
      </c>
      <c r="AR41" s="333"/>
      <c r="AS41" s="332"/>
      <c r="AT41" s="266"/>
    </row>
    <row r="42" spans="2:46" s="182" customFormat="1" x14ac:dyDescent="0.25">
      <c r="B42" s="180" t="s">
        <v>259</v>
      </c>
      <c r="C42" s="316" t="s">
        <v>434</v>
      </c>
      <c r="D42" s="315" t="s">
        <v>445</v>
      </c>
      <c r="E42" s="326"/>
      <c r="F42" s="283">
        <v>41.2</v>
      </c>
      <c r="G42" s="302">
        <v>5.2</v>
      </c>
      <c r="H42" s="302">
        <v>30.8</v>
      </c>
      <c r="I42" s="302">
        <v>1.0609999999999999</v>
      </c>
      <c r="J42" s="302">
        <v>0.247</v>
      </c>
      <c r="K42" s="302">
        <v>0.71299999999999997</v>
      </c>
      <c r="L42" s="302">
        <v>2.2749999999999999</v>
      </c>
      <c r="M42" s="302">
        <v>0.48699999999999999</v>
      </c>
      <c r="N42" s="331">
        <v>0.53900000000000003</v>
      </c>
      <c r="O42" s="302">
        <v>1.073</v>
      </c>
      <c r="P42" s="302">
        <v>1.2789999999999999</v>
      </c>
      <c r="Q42" s="302">
        <v>0.104</v>
      </c>
      <c r="R42" s="302">
        <v>0</v>
      </c>
      <c r="S42" s="302">
        <v>1.52</v>
      </c>
      <c r="T42" s="302">
        <v>12.279</v>
      </c>
      <c r="U42" s="266" t="s">
        <v>421</v>
      </c>
      <c r="V42" s="267" t="s">
        <v>458</v>
      </c>
      <c r="W42" s="332" t="s">
        <v>441</v>
      </c>
      <c r="X42" s="332">
        <v>2</v>
      </c>
      <c r="Y42" s="265">
        <v>50</v>
      </c>
      <c r="Z42" s="265" t="s">
        <v>459</v>
      </c>
      <c r="AA42" s="302">
        <v>4.7</v>
      </c>
      <c r="AB42" s="302">
        <v>49.5</v>
      </c>
      <c r="AC42" s="302">
        <v>1.0980000000000001</v>
      </c>
      <c r="AD42" s="302">
        <v>0.63800000000000001</v>
      </c>
      <c r="AE42" s="302">
        <v>2.8759999999999999</v>
      </c>
      <c r="AF42" s="302">
        <v>0.59199999999999997</v>
      </c>
      <c r="AG42" s="302">
        <v>5.8999999999999997E-2</v>
      </c>
      <c r="AH42" s="302">
        <v>6.6000000000000003E-2</v>
      </c>
      <c r="AI42" s="302">
        <v>3.7810000000000001</v>
      </c>
      <c r="AJ42" s="302">
        <v>2.3719999999999999</v>
      </c>
      <c r="AK42" s="302">
        <v>0</v>
      </c>
      <c r="AL42" s="302">
        <v>0.77800000000000002</v>
      </c>
      <c r="AM42" s="302">
        <v>11</v>
      </c>
      <c r="AN42" s="302">
        <v>0.93899999999999995</v>
      </c>
      <c r="AO42" s="332"/>
      <c r="AP42" s="302">
        <v>2.4E-2</v>
      </c>
      <c r="AQ42" s="265">
        <v>0.1</v>
      </c>
      <c r="AR42" s="333"/>
      <c r="AS42" s="332"/>
      <c r="AT42" s="266"/>
    </row>
    <row r="43" spans="2:46" s="182" customFormat="1" x14ac:dyDescent="0.25">
      <c r="B43" s="180" t="s">
        <v>259</v>
      </c>
      <c r="C43" s="316" t="s">
        <v>434</v>
      </c>
      <c r="D43" s="315" t="s">
        <v>435</v>
      </c>
      <c r="E43" s="326"/>
      <c r="F43" s="283">
        <v>2.8</v>
      </c>
      <c r="G43" s="302">
        <v>4.4000000000000004</v>
      </c>
      <c r="H43" s="302">
        <v>69.400000000000006</v>
      </c>
      <c r="I43" s="302">
        <v>1.6639999999999999</v>
      </c>
      <c r="J43" s="302">
        <v>0.26800000000000002</v>
      </c>
      <c r="K43" s="302">
        <v>2.1240000000000001</v>
      </c>
      <c r="L43" s="302">
        <v>0.25</v>
      </c>
      <c r="M43" s="302">
        <v>2.4510000000000001</v>
      </c>
      <c r="N43" s="331">
        <v>2.11</v>
      </c>
      <c r="O43" s="302">
        <v>2.2410000000000001</v>
      </c>
      <c r="P43" s="302">
        <v>4.0010000000000003</v>
      </c>
      <c r="Q43" s="302">
        <v>0</v>
      </c>
      <c r="R43" s="302">
        <v>0</v>
      </c>
      <c r="S43" s="302">
        <v>4.7880000000000003</v>
      </c>
      <c r="T43" s="302">
        <v>5.3339999999999996</v>
      </c>
      <c r="U43" s="266" t="s">
        <v>433</v>
      </c>
      <c r="V43" s="267" t="s">
        <v>458</v>
      </c>
      <c r="W43" s="332" t="s">
        <v>442</v>
      </c>
      <c r="X43" s="332">
        <v>1</v>
      </c>
      <c r="Y43" s="265">
        <v>25</v>
      </c>
      <c r="Z43" s="265" t="s">
        <v>459</v>
      </c>
      <c r="AA43" s="302">
        <v>4.5599999999999996</v>
      </c>
      <c r="AB43" s="302">
        <v>32.979999999999997</v>
      </c>
      <c r="AC43" s="302">
        <v>0.80600000000000005</v>
      </c>
      <c r="AD43" s="302">
        <v>0.56499999999999995</v>
      </c>
      <c r="AE43" s="302">
        <v>0.997</v>
      </c>
      <c r="AF43" s="302">
        <v>0.83299999999999996</v>
      </c>
      <c r="AG43" s="302">
        <v>1.7000000000000001E-2</v>
      </c>
      <c r="AH43" s="302">
        <v>1.4E-2</v>
      </c>
      <c r="AI43" s="302">
        <v>2.016</v>
      </c>
      <c r="AJ43" s="302">
        <v>0.46700000000000003</v>
      </c>
      <c r="AK43" s="302">
        <v>0</v>
      </c>
      <c r="AL43" s="302">
        <v>0.871</v>
      </c>
      <c r="AM43" s="302">
        <v>20.053999999999998</v>
      </c>
      <c r="AN43" s="302">
        <v>1.7989999999999999</v>
      </c>
      <c r="AO43" s="332"/>
      <c r="AP43" s="302">
        <v>0.13800000000000001</v>
      </c>
      <c r="AQ43" s="265">
        <v>0.09</v>
      </c>
      <c r="AR43" s="333"/>
      <c r="AS43" s="332"/>
      <c r="AT43" s="266"/>
    </row>
    <row r="44" spans="2:46" s="182" customFormat="1" x14ac:dyDescent="0.25">
      <c r="B44" s="180" t="s">
        <v>259</v>
      </c>
      <c r="C44" s="316" t="s">
        <v>434</v>
      </c>
      <c r="D44" s="315" t="s">
        <v>436</v>
      </c>
      <c r="E44" s="326"/>
      <c r="F44" s="283">
        <v>43.6</v>
      </c>
      <c r="G44" s="302">
        <v>5.0999999999999996</v>
      </c>
      <c r="H44" s="302">
        <v>16.399999999999999</v>
      </c>
      <c r="I44" s="302">
        <v>0.41699999999999998</v>
      </c>
      <c r="J44" s="302">
        <v>0.04</v>
      </c>
      <c r="K44" s="302">
        <v>0.48599999999999999</v>
      </c>
      <c r="L44" s="302">
        <v>0.14699999999999999</v>
      </c>
      <c r="M44" s="302">
        <v>0.65300000000000002</v>
      </c>
      <c r="N44" s="331">
        <v>0.54300000000000004</v>
      </c>
      <c r="O44" s="302">
        <v>0.47299999999999998</v>
      </c>
      <c r="P44" s="302">
        <v>0.66600000000000004</v>
      </c>
      <c r="Q44" s="302">
        <v>0</v>
      </c>
      <c r="R44" s="302">
        <v>0</v>
      </c>
      <c r="S44" s="302">
        <v>1.296</v>
      </c>
      <c r="T44" s="302">
        <v>1.4</v>
      </c>
      <c r="U44" s="266" t="s">
        <v>433</v>
      </c>
      <c r="V44" s="267" t="s">
        <v>458</v>
      </c>
      <c r="W44" s="332" t="s">
        <v>442</v>
      </c>
      <c r="X44" s="332">
        <v>2</v>
      </c>
      <c r="Y44" s="265">
        <v>50</v>
      </c>
      <c r="Z44" s="265" t="s">
        <v>459</v>
      </c>
      <c r="AA44" s="302">
        <v>4.5999999999999996</v>
      </c>
      <c r="AB44" s="302">
        <v>39</v>
      </c>
      <c r="AC44" s="302">
        <v>1.1919999999999999</v>
      </c>
      <c r="AD44" s="302">
        <v>0.58799999999999997</v>
      </c>
      <c r="AE44" s="302">
        <v>1.3169999999999999</v>
      </c>
      <c r="AF44" s="302">
        <v>0.82399999999999995</v>
      </c>
      <c r="AG44" s="302">
        <v>3.4000000000000002E-2</v>
      </c>
      <c r="AH44" s="302">
        <v>3.3000000000000002E-2</v>
      </c>
      <c r="AI44" s="302">
        <v>3.1859999999999999</v>
      </c>
      <c r="AJ44" s="302">
        <v>0.64</v>
      </c>
      <c r="AK44" s="302">
        <v>0</v>
      </c>
      <c r="AL44" s="302">
        <v>0.54100000000000004</v>
      </c>
      <c r="AM44" s="302">
        <v>9.3800000000000008</v>
      </c>
      <c r="AN44" s="302">
        <v>0.92900000000000005</v>
      </c>
      <c r="AO44" s="332"/>
      <c r="AP44" s="302">
        <v>3.7999999999999999E-2</v>
      </c>
      <c r="AQ44" s="265">
        <v>0.1</v>
      </c>
      <c r="AR44" s="333"/>
      <c r="AS44" s="332"/>
      <c r="AT44" s="266"/>
    </row>
    <row r="45" spans="2:46" s="182" customFormat="1" x14ac:dyDescent="0.25">
      <c r="B45" s="180" t="s">
        <v>259</v>
      </c>
      <c r="C45" s="316" t="s">
        <v>434</v>
      </c>
      <c r="D45" s="315" t="s">
        <v>423</v>
      </c>
      <c r="E45" s="326"/>
      <c r="F45" s="283">
        <v>43.7</v>
      </c>
      <c r="G45" s="302">
        <v>6.3</v>
      </c>
      <c r="H45" s="302">
        <v>19.399999999999999</v>
      </c>
      <c r="I45" s="302">
        <v>0.52</v>
      </c>
      <c r="J45" s="302">
        <v>0.06</v>
      </c>
      <c r="K45" s="302">
        <v>0.68600000000000005</v>
      </c>
      <c r="L45" s="302">
        <v>0.25</v>
      </c>
      <c r="M45" s="302">
        <v>1.4239999999999999</v>
      </c>
      <c r="N45" s="331">
        <v>0.70699999999999996</v>
      </c>
      <c r="O45" s="302">
        <v>0.57999999999999996</v>
      </c>
      <c r="P45" s="302">
        <v>0.47599999999999998</v>
      </c>
      <c r="Q45" s="302">
        <v>0</v>
      </c>
      <c r="R45" s="302">
        <v>34.515000000000001</v>
      </c>
      <c r="S45" s="302">
        <v>2.3809999999999998</v>
      </c>
      <c r="T45" s="302">
        <v>1.992</v>
      </c>
      <c r="U45" s="266" t="s">
        <v>433</v>
      </c>
      <c r="V45" s="267" t="s">
        <v>458</v>
      </c>
      <c r="W45" s="332" t="s">
        <v>443</v>
      </c>
      <c r="X45" s="332">
        <v>1</v>
      </c>
      <c r="Y45" s="265">
        <v>25</v>
      </c>
      <c r="Z45" s="265" t="s">
        <v>459</v>
      </c>
      <c r="AA45" s="302">
        <v>4.5999999999999996</v>
      </c>
      <c r="AB45" s="302">
        <v>32.64</v>
      </c>
      <c r="AC45" s="302">
        <v>0.81399999999999995</v>
      </c>
      <c r="AD45" s="302">
        <v>0.61</v>
      </c>
      <c r="AE45" s="302">
        <v>0.83899999999999997</v>
      </c>
      <c r="AF45" s="302">
        <v>0.82399999999999995</v>
      </c>
      <c r="AG45" s="302">
        <v>3.2000000000000001E-2</v>
      </c>
      <c r="AH45" s="302">
        <v>2.5999999999999999E-2</v>
      </c>
      <c r="AI45" s="302">
        <v>1.845</v>
      </c>
      <c r="AJ45" s="302">
        <v>1.2050000000000001</v>
      </c>
      <c r="AK45" s="302">
        <v>0</v>
      </c>
      <c r="AL45" s="302">
        <v>0.78100000000000003</v>
      </c>
      <c r="AM45" s="302">
        <v>17.866</v>
      </c>
      <c r="AN45" s="302">
        <v>1.585</v>
      </c>
      <c r="AO45" s="332"/>
      <c r="AP45" s="302">
        <v>0.106</v>
      </c>
      <c r="AQ45" s="265">
        <v>9.2999999999999999E-2</v>
      </c>
      <c r="AR45" s="333"/>
      <c r="AS45" s="332"/>
      <c r="AT45" s="266"/>
    </row>
    <row r="46" spans="2:46" s="182" customFormat="1" x14ac:dyDescent="0.25">
      <c r="B46" s="180" t="s">
        <v>259</v>
      </c>
      <c r="C46" s="316" t="s">
        <v>434</v>
      </c>
      <c r="D46" s="315" t="s">
        <v>437</v>
      </c>
      <c r="E46" s="326"/>
      <c r="F46" s="283">
        <v>56.6</v>
      </c>
      <c r="G46" s="302">
        <v>6.3</v>
      </c>
      <c r="H46" s="302">
        <v>17.3</v>
      </c>
      <c r="I46" s="302">
        <v>0.499</v>
      </c>
      <c r="J46" s="302">
        <v>0.09</v>
      </c>
      <c r="K46" s="302">
        <v>0.34699999999999998</v>
      </c>
      <c r="L46" s="302">
        <v>0.23100000000000001</v>
      </c>
      <c r="M46" s="302">
        <v>1.054</v>
      </c>
      <c r="N46" s="331">
        <v>0.48699999999999999</v>
      </c>
      <c r="O46" s="302">
        <v>0.47299999999999998</v>
      </c>
      <c r="P46" s="302">
        <v>0.63700000000000001</v>
      </c>
      <c r="Q46" s="302">
        <v>5.3999999999999999E-2</v>
      </c>
      <c r="R46" s="302">
        <v>35.58</v>
      </c>
      <c r="S46" s="302">
        <v>1.6240000000000001</v>
      </c>
      <c r="T46" s="302">
        <v>1.591</v>
      </c>
      <c r="U46" s="266" t="s">
        <v>433</v>
      </c>
      <c r="V46" s="267" t="s">
        <v>458</v>
      </c>
      <c r="W46" s="332" t="s">
        <v>443</v>
      </c>
      <c r="X46" s="332">
        <v>2</v>
      </c>
      <c r="Y46" s="265">
        <v>50</v>
      </c>
      <c r="Z46" s="265" t="s">
        <v>459</v>
      </c>
      <c r="AA46" s="302">
        <v>4.71</v>
      </c>
      <c r="AB46" s="302">
        <v>38.08</v>
      </c>
      <c r="AC46" s="302">
        <v>1.0069999999999999</v>
      </c>
      <c r="AD46" s="302">
        <v>0.55900000000000005</v>
      </c>
      <c r="AE46" s="302">
        <v>1.224</v>
      </c>
      <c r="AF46" s="302">
        <v>0.91100000000000003</v>
      </c>
      <c r="AG46" s="302">
        <v>4.1000000000000002E-2</v>
      </c>
      <c r="AH46" s="302">
        <v>3.5000000000000003E-2</v>
      </c>
      <c r="AI46" s="302">
        <v>2.9729999999999999</v>
      </c>
      <c r="AJ46" s="302">
        <v>1.2549999999999999</v>
      </c>
      <c r="AK46" s="302">
        <v>0</v>
      </c>
      <c r="AL46" s="302">
        <v>0.53300000000000003</v>
      </c>
      <c r="AM46" s="302">
        <v>9.1419999999999995</v>
      </c>
      <c r="AN46" s="302">
        <v>0.94399999999999995</v>
      </c>
      <c r="AO46" s="332"/>
      <c r="AP46" s="302">
        <v>2.9000000000000001E-2</v>
      </c>
      <c r="AQ46" s="265">
        <v>0.10199999999999999</v>
      </c>
      <c r="AR46" s="333"/>
      <c r="AS46" s="332"/>
      <c r="AT46" s="266"/>
    </row>
    <row r="47" spans="2:46" s="182" customFormat="1" x14ac:dyDescent="0.25">
      <c r="B47" s="180" t="s">
        <v>259</v>
      </c>
      <c r="C47" s="316" t="s">
        <v>434</v>
      </c>
      <c r="D47" s="315" t="s">
        <v>438</v>
      </c>
      <c r="E47" s="326"/>
      <c r="F47" s="283">
        <v>41.4</v>
      </c>
      <c r="G47" s="302">
        <v>5.6</v>
      </c>
      <c r="H47" s="302">
        <v>17.100000000000001</v>
      </c>
      <c r="I47" s="302">
        <v>0.74</v>
      </c>
      <c r="J47" s="302">
        <v>9.7000000000000003E-2</v>
      </c>
      <c r="K47" s="302">
        <v>0.34300000000000003</v>
      </c>
      <c r="L47" s="302">
        <v>0.79</v>
      </c>
      <c r="M47" s="302">
        <v>0.58899999999999997</v>
      </c>
      <c r="N47" s="331">
        <v>0.51300000000000001</v>
      </c>
      <c r="O47" s="302">
        <v>0.52</v>
      </c>
      <c r="P47" s="302">
        <v>0.47299999999999998</v>
      </c>
      <c r="Q47" s="302">
        <v>7.1999999999999995E-2</v>
      </c>
      <c r="R47" s="302">
        <v>37.779000000000003</v>
      </c>
      <c r="S47" s="302">
        <v>1.4059999999999999</v>
      </c>
      <c r="T47" s="302">
        <v>2.6440000000000001</v>
      </c>
      <c r="U47" s="266" t="s">
        <v>433</v>
      </c>
      <c r="V47" s="267" t="s">
        <v>458</v>
      </c>
      <c r="W47" s="332" t="s">
        <v>444</v>
      </c>
      <c r="X47" s="332">
        <v>1</v>
      </c>
      <c r="Y47" s="265">
        <v>25</v>
      </c>
      <c r="Z47" s="265" t="s">
        <v>459</v>
      </c>
      <c r="AA47" s="302">
        <v>4.62</v>
      </c>
      <c r="AB47" s="302">
        <v>33.409999999999997</v>
      </c>
      <c r="AC47" s="302">
        <v>0.86699999999999999</v>
      </c>
      <c r="AD47" s="302">
        <v>0.64200000000000002</v>
      </c>
      <c r="AE47" s="302">
        <v>1.242</v>
      </c>
      <c r="AF47" s="302">
        <v>0.80200000000000005</v>
      </c>
      <c r="AG47" s="302">
        <v>0.05</v>
      </c>
      <c r="AH47" s="302">
        <v>2.8000000000000001E-2</v>
      </c>
      <c r="AI47" s="302">
        <v>1.5449999999999999</v>
      </c>
      <c r="AJ47" s="302">
        <v>2.2690000000000001</v>
      </c>
      <c r="AK47" s="302">
        <v>0</v>
      </c>
      <c r="AL47" s="302">
        <v>0.77200000000000002</v>
      </c>
      <c r="AM47" s="302">
        <v>18.081</v>
      </c>
      <c r="AN47" s="302">
        <v>1.6539999999999999</v>
      </c>
      <c r="AO47" s="332"/>
      <c r="AP47" s="302">
        <v>0.11899999999999999</v>
      </c>
      <c r="AQ47" s="265">
        <v>9.2999999999999999E-2</v>
      </c>
      <c r="AR47" s="333"/>
      <c r="AS47" s="332"/>
      <c r="AT47" s="266"/>
    </row>
    <row r="48" spans="2:46" s="182" customFormat="1" x14ac:dyDescent="0.25">
      <c r="B48" s="180" t="s">
        <v>259</v>
      </c>
      <c r="C48" s="316" t="s">
        <v>434</v>
      </c>
      <c r="D48" s="315" t="s">
        <v>439</v>
      </c>
      <c r="E48" s="326"/>
      <c r="F48" s="283">
        <v>141.30000000000001</v>
      </c>
      <c r="G48" s="302">
        <v>6.4</v>
      </c>
      <c r="H48" s="302">
        <v>11.7</v>
      </c>
      <c r="I48" s="302">
        <v>0.30399999999999999</v>
      </c>
      <c r="J48" s="302">
        <v>0.05</v>
      </c>
      <c r="K48" s="302">
        <v>0.127</v>
      </c>
      <c r="L48" s="302">
        <v>0.16</v>
      </c>
      <c r="M48" s="302">
        <v>0.78700000000000003</v>
      </c>
      <c r="N48" s="331">
        <v>0.32700000000000001</v>
      </c>
      <c r="O48" s="302">
        <v>0.45300000000000001</v>
      </c>
      <c r="P48" s="302">
        <v>0.2</v>
      </c>
      <c r="Q48" s="302">
        <v>6.2E-2</v>
      </c>
      <c r="R48" s="302">
        <v>30.16</v>
      </c>
      <c r="S48" s="302">
        <v>1.1679999999999999</v>
      </c>
      <c r="T48" s="302">
        <v>1.0209999999999999</v>
      </c>
      <c r="U48" s="266" t="s">
        <v>433</v>
      </c>
      <c r="V48" s="267" t="s">
        <v>458</v>
      </c>
      <c r="W48" s="332" t="s">
        <v>444</v>
      </c>
      <c r="X48" s="332">
        <v>2</v>
      </c>
      <c r="Y48" s="265">
        <v>50</v>
      </c>
      <c r="Z48" s="265" t="s">
        <v>459</v>
      </c>
      <c r="AA48" s="302">
        <v>4.7</v>
      </c>
      <c r="AB48" s="302">
        <v>38.5</v>
      </c>
      <c r="AC48" s="302">
        <v>1.2330000000000001</v>
      </c>
      <c r="AD48" s="302">
        <v>0.61099999999999999</v>
      </c>
      <c r="AE48" s="302">
        <v>1.411</v>
      </c>
      <c r="AF48" s="302">
        <v>0.90100000000000002</v>
      </c>
      <c r="AG48" s="302">
        <v>6.5000000000000002E-2</v>
      </c>
      <c r="AH48" s="302">
        <v>3.2000000000000001E-2</v>
      </c>
      <c r="AI48" s="302">
        <v>2.73</v>
      </c>
      <c r="AJ48" s="302">
        <v>2.1880000000000002</v>
      </c>
      <c r="AK48" s="302">
        <v>0</v>
      </c>
      <c r="AL48" s="302">
        <v>0.46600000000000003</v>
      </c>
      <c r="AM48" s="302">
        <v>8.57</v>
      </c>
      <c r="AN48" s="302">
        <v>0.91700000000000004</v>
      </c>
      <c r="AO48" s="332"/>
      <c r="AP48" s="302">
        <v>3.1E-2</v>
      </c>
      <c r="AQ48" s="265">
        <v>0.104</v>
      </c>
      <c r="AR48" s="333"/>
      <c r="AS48" s="332"/>
      <c r="AT48" s="266"/>
    </row>
    <row r="49" spans="2:46" s="182" customFormat="1" x14ac:dyDescent="0.25">
      <c r="B49" s="180" t="s">
        <v>259</v>
      </c>
      <c r="C49" s="316" t="s">
        <v>434</v>
      </c>
      <c r="D49" s="315" t="s">
        <v>440</v>
      </c>
      <c r="E49" s="326"/>
      <c r="F49" s="283">
        <v>89.4</v>
      </c>
      <c r="G49" s="302">
        <v>5.7</v>
      </c>
      <c r="H49" s="302">
        <v>9</v>
      </c>
      <c r="I49" s="302">
        <v>0.45100000000000001</v>
      </c>
      <c r="J49" s="302">
        <v>4.7E-2</v>
      </c>
      <c r="K49" s="302">
        <v>0.17</v>
      </c>
      <c r="L49" s="302">
        <v>0</v>
      </c>
      <c r="M49" s="302">
        <v>0.40300000000000002</v>
      </c>
      <c r="N49" s="331">
        <v>0.33700000000000002</v>
      </c>
      <c r="O49" s="302">
        <v>0.35699999999999998</v>
      </c>
      <c r="P49" s="302">
        <v>0.22700000000000001</v>
      </c>
      <c r="Q49" s="302">
        <v>0</v>
      </c>
      <c r="R49" s="302">
        <v>10.442</v>
      </c>
      <c r="S49" s="302">
        <v>0.879</v>
      </c>
      <c r="T49" s="302">
        <v>1.2</v>
      </c>
      <c r="U49" s="266" t="s">
        <v>433</v>
      </c>
      <c r="V49" s="267"/>
      <c r="W49" s="332"/>
      <c r="X49" s="332"/>
      <c r="Y49" s="265"/>
      <c r="Z49" s="265"/>
      <c r="AA49" s="302"/>
      <c r="AB49" s="302"/>
      <c r="AC49" s="302"/>
      <c r="AD49" s="302"/>
      <c r="AE49" s="302"/>
      <c r="AF49" s="302"/>
      <c r="AG49" s="302"/>
      <c r="AH49" s="302"/>
      <c r="AI49" s="302"/>
      <c r="AJ49" s="302"/>
      <c r="AK49" s="302"/>
      <c r="AL49" s="302"/>
      <c r="AM49" s="302"/>
      <c r="AN49" s="302"/>
      <c r="AO49" s="332"/>
      <c r="AP49" s="302"/>
      <c r="AQ49" s="265"/>
      <c r="AR49" s="334"/>
      <c r="AS49" s="236"/>
      <c r="AT49" s="266"/>
    </row>
    <row r="50" spans="2:46" s="182" customFormat="1" x14ac:dyDescent="0.25">
      <c r="B50" s="180" t="s">
        <v>259</v>
      </c>
      <c r="C50" s="316" t="s">
        <v>434</v>
      </c>
      <c r="D50" s="315" t="s">
        <v>441</v>
      </c>
      <c r="E50" s="326"/>
      <c r="F50" s="283">
        <v>113.4</v>
      </c>
      <c r="G50" s="302">
        <v>6.2</v>
      </c>
      <c r="H50" s="302">
        <v>9.6</v>
      </c>
      <c r="I50" s="302">
        <v>0.32</v>
      </c>
      <c r="J50" s="302">
        <v>3.3000000000000002E-2</v>
      </c>
      <c r="K50" s="302">
        <v>0.14399999999999999</v>
      </c>
      <c r="L50" s="302">
        <v>0.185</v>
      </c>
      <c r="M50" s="302">
        <v>0.55000000000000004</v>
      </c>
      <c r="N50" s="331">
        <v>0.26300000000000001</v>
      </c>
      <c r="O50" s="302">
        <v>0.32</v>
      </c>
      <c r="P50" s="302">
        <v>0.223</v>
      </c>
      <c r="Q50" s="302">
        <v>0</v>
      </c>
      <c r="R50" s="302">
        <v>18.863</v>
      </c>
      <c r="S50" s="302">
        <v>0.91800000000000004</v>
      </c>
      <c r="T50" s="302">
        <v>1.2709999999999999</v>
      </c>
      <c r="U50" s="266" t="s">
        <v>433</v>
      </c>
      <c r="V50" s="267"/>
      <c r="W50" s="332"/>
      <c r="X50" s="332"/>
      <c r="Y50" s="265"/>
      <c r="Z50" s="265"/>
      <c r="AA50" s="302"/>
      <c r="AB50" s="302"/>
      <c r="AC50" s="302"/>
      <c r="AD50" s="302"/>
      <c r="AE50" s="302"/>
      <c r="AF50" s="302"/>
      <c r="AG50" s="302"/>
      <c r="AH50" s="302"/>
      <c r="AI50" s="302"/>
      <c r="AJ50" s="302"/>
      <c r="AK50" s="302"/>
      <c r="AL50" s="302"/>
      <c r="AM50" s="302"/>
      <c r="AN50" s="302"/>
      <c r="AO50" s="332"/>
      <c r="AP50" s="302"/>
      <c r="AQ50" s="265"/>
      <c r="AR50" s="334"/>
      <c r="AS50" s="236"/>
      <c r="AT50" s="266"/>
    </row>
    <row r="51" spans="2:46" s="182" customFormat="1" x14ac:dyDescent="0.25">
      <c r="B51" s="180" t="s">
        <v>259</v>
      </c>
      <c r="C51" s="316" t="s">
        <v>434</v>
      </c>
      <c r="D51" s="315" t="s">
        <v>442</v>
      </c>
      <c r="E51" s="326"/>
      <c r="F51" s="283">
        <v>114.3</v>
      </c>
      <c r="G51" s="302">
        <v>5.4</v>
      </c>
      <c r="H51" s="302">
        <v>8.6999999999999993</v>
      </c>
      <c r="I51" s="302">
        <v>0.371</v>
      </c>
      <c r="J51" s="302">
        <v>3.6999999999999998E-2</v>
      </c>
      <c r="K51" s="302">
        <v>0.18</v>
      </c>
      <c r="L51" s="302">
        <v>0.11</v>
      </c>
      <c r="M51" s="302">
        <v>0.35699999999999998</v>
      </c>
      <c r="N51" s="331">
        <v>0.313</v>
      </c>
      <c r="O51" s="302">
        <v>0.29699999999999999</v>
      </c>
      <c r="P51" s="302">
        <v>0.22</v>
      </c>
      <c r="Q51" s="302">
        <v>0</v>
      </c>
      <c r="R51" s="302">
        <v>9.4</v>
      </c>
      <c r="S51" s="302">
        <v>0.85899999999999999</v>
      </c>
      <c r="T51" s="302">
        <v>1.0569999999999999</v>
      </c>
      <c r="U51" s="266" t="s">
        <v>433</v>
      </c>
      <c r="V51" s="267"/>
      <c r="W51" s="332"/>
      <c r="X51" s="332"/>
      <c r="Y51" s="265"/>
      <c r="Z51" s="265"/>
      <c r="AA51" s="302"/>
      <c r="AB51" s="302"/>
      <c r="AC51" s="302"/>
      <c r="AD51" s="302"/>
      <c r="AE51" s="302"/>
      <c r="AF51" s="302"/>
      <c r="AG51" s="302"/>
      <c r="AH51" s="302"/>
      <c r="AI51" s="302"/>
      <c r="AJ51" s="302"/>
      <c r="AK51" s="302"/>
      <c r="AL51" s="302"/>
      <c r="AM51" s="302"/>
      <c r="AN51" s="302"/>
      <c r="AO51" s="332"/>
      <c r="AP51" s="302"/>
      <c r="AQ51" s="265"/>
      <c r="AR51" s="334"/>
      <c r="AS51" s="236"/>
      <c r="AT51" s="266"/>
    </row>
    <row r="52" spans="2:46" s="182" customFormat="1" x14ac:dyDescent="0.25">
      <c r="B52" s="180" t="s">
        <v>259</v>
      </c>
      <c r="C52" s="316" t="s">
        <v>434</v>
      </c>
      <c r="D52" s="315" t="s">
        <v>443</v>
      </c>
      <c r="E52" s="326"/>
      <c r="F52" s="283">
        <v>73.2</v>
      </c>
      <c r="G52" s="302">
        <v>5.7</v>
      </c>
      <c r="H52" s="302">
        <v>12.6</v>
      </c>
      <c r="I52" s="302">
        <v>0.42799999999999999</v>
      </c>
      <c r="J52" s="302">
        <v>9.7000000000000003E-2</v>
      </c>
      <c r="K52" s="302">
        <v>0.38600000000000001</v>
      </c>
      <c r="L52" s="302">
        <v>0.31900000000000001</v>
      </c>
      <c r="M52" s="302">
        <v>0.44</v>
      </c>
      <c r="N52" s="331">
        <v>0.38300000000000001</v>
      </c>
      <c r="O52" s="302">
        <v>0.373</v>
      </c>
      <c r="P52" s="302">
        <v>0.90600000000000003</v>
      </c>
      <c r="Q52" s="302">
        <v>0</v>
      </c>
      <c r="R52" s="302">
        <v>0</v>
      </c>
      <c r="S52" s="302">
        <v>1.012</v>
      </c>
      <c r="T52" s="302">
        <v>1.3959999999999999</v>
      </c>
      <c r="U52" s="266" t="s">
        <v>433</v>
      </c>
      <c r="V52" s="267"/>
      <c r="W52" s="332"/>
      <c r="X52" s="332"/>
      <c r="Y52" s="265"/>
      <c r="Z52" s="265"/>
      <c r="AA52" s="302"/>
      <c r="AB52" s="302"/>
      <c r="AC52" s="302"/>
      <c r="AD52" s="302"/>
      <c r="AE52" s="302"/>
      <c r="AF52" s="302"/>
      <c r="AG52" s="302"/>
      <c r="AH52" s="302"/>
      <c r="AI52" s="302"/>
      <c r="AJ52" s="302"/>
      <c r="AK52" s="302"/>
      <c r="AL52" s="302"/>
      <c r="AM52" s="302"/>
      <c r="AN52" s="302"/>
      <c r="AO52" s="332"/>
      <c r="AP52" s="302"/>
      <c r="AQ52" s="265"/>
      <c r="AR52" s="334"/>
      <c r="AS52" s="236"/>
      <c r="AT52" s="266"/>
    </row>
    <row r="53" spans="2:46" s="182" customFormat="1" x14ac:dyDescent="0.25">
      <c r="B53" s="180" t="s">
        <v>259</v>
      </c>
      <c r="C53" s="316" t="s">
        <v>434</v>
      </c>
      <c r="D53" s="315" t="s">
        <v>444</v>
      </c>
      <c r="E53" s="326"/>
      <c r="F53" s="283">
        <v>53.1</v>
      </c>
      <c r="G53" s="302">
        <v>6.2</v>
      </c>
      <c r="H53" s="302">
        <v>19.5</v>
      </c>
      <c r="I53" s="302">
        <v>1.206</v>
      </c>
      <c r="J53" s="302">
        <v>0.193</v>
      </c>
      <c r="K53" s="302">
        <v>0.51700000000000002</v>
      </c>
      <c r="L53" s="302">
        <v>0.20599999999999999</v>
      </c>
      <c r="M53" s="302">
        <v>0.58099999999999996</v>
      </c>
      <c r="N53" s="331">
        <v>0.50700000000000001</v>
      </c>
      <c r="O53" s="302">
        <v>0.63800000000000001</v>
      </c>
      <c r="P53" s="302">
        <v>1.5289999999999999</v>
      </c>
      <c r="Q53" s="302">
        <v>0</v>
      </c>
      <c r="R53" s="302">
        <v>11.273</v>
      </c>
      <c r="S53" s="302">
        <v>1.44</v>
      </c>
      <c r="T53" s="302">
        <v>1.9410000000000001</v>
      </c>
      <c r="U53" s="266" t="s">
        <v>433</v>
      </c>
      <c r="V53" s="267"/>
      <c r="W53" s="332"/>
      <c r="X53" s="332"/>
      <c r="Y53" s="265"/>
      <c r="Z53" s="265"/>
      <c r="AA53" s="302"/>
      <c r="AB53" s="302"/>
      <c r="AC53" s="302"/>
      <c r="AD53" s="302"/>
      <c r="AE53" s="302"/>
      <c r="AF53" s="302"/>
      <c r="AG53" s="302"/>
      <c r="AH53" s="302"/>
      <c r="AI53" s="302"/>
      <c r="AJ53" s="302"/>
      <c r="AK53" s="302"/>
      <c r="AL53" s="302"/>
      <c r="AM53" s="302"/>
      <c r="AN53" s="302"/>
      <c r="AO53" s="332"/>
      <c r="AP53" s="302"/>
      <c r="AQ53" s="265"/>
      <c r="AR53" s="334"/>
      <c r="AS53" s="236"/>
      <c r="AT53" s="266"/>
    </row>
    <row r="54" spans="2:46" s="182" customFormat="1" x14ac:dyDescent="0.25">
      <c r="B54" s="180" t="s">
        <v>259</v>
      </c>
      <c r="C54" s="316" t="s">
        <v>434</v>
      </c>
      <c r="D54" s="315" t="s">
        <v>445</v>
      </c>
      <c r="E54" s="326"/>
      <c r="F54" s="283">
        <v>50.8</v>
      </c>
      <c r="G54" s="302">
        <v>5.2</v>
      </c>
      <c r="H54" s="302">
        <v>13.4</v>
      </c>
      <c r="I54" s="302">
        <v>0.28699999999999998</v>
      </c>
      <c r="J54" s="302">
        <v>5.7000000000000002E-2</v>
      </c>
      <c r="K54" s="302">
        <v>0.45700000000000002</v>
      </c>
      <c r="L54" s="302">
        <v>0</v>
      </c>
      <c r="M54" s="302">
        <v>0.48</v>
      </c>
      <c r="N54" s="331">
        <v>0.45</v>
      </c>
      <c r="O54" s="302">
        <v>0.40300000000000002</v>
      </c>
      <c r="P54" s="302">
        <v>0.69299999999999995</v>
      </c>
      <c r="Q54" s="302">
        <v>0</v>
      </c>
      <c r="R54" s="302">
        <v>0</v>
      </c>
      <c r="S54" s="302">
        <v>1.0389999999999999</v>
      </c>
      <c r="T54" s="302">
        <v>1.2709999999999999</v>
      </c>
      <c r="U54" s="266" t="s">
        <v>433</v>
      </c>
      <c r="V54" s="267"/>
      <c r="W54" s="332"/>
      <c r="X54" s="332"/>
      <c r="Y54" s="265"/>
      <c r="Z54" s="265"/>
      <c r="AA54" s="302"/>
      <c r="AB54" s="302"/>
      <c r="AC54" s="302"/>
      <c r="AD54" s="302"/>
      <c r="AE54" s="302"/>
      <c r="AF54" s="302"/>
      <c r="AG54" s="302"/>
      <c r="AH54" s="302"/>
      <c r="AI54" s="302"/>
      <c r="AJ54" s="302"/>
      <c r="AK54" s="302"/>
      <c r="AL54" s="302"/>
      <c r="AM54" s="302"/>
      <c r="AN54" s="302"/>
      <c r="AO54" s="332"/>
      <c r="AP54" s="302"/>
      <c r="AQ54" s="265"/>
      <c r="AR54" s="334"/>
      <c r="AS54" s="236"/>
      <c r="AT54" s="266"/>
    </row>
    <row r="55" spans="2:46" s="182" customFormat="1" x14ac:dyDescent="0.25">
      <c r="B55" s="180" t="s">
        <v>259</v>
      </c>
      <c r="C55" s="316" t="s">
        <v>446</v>
      </c>
      <c r="D55" s="315" t="s">
        <v>447</v>
      </c>
      <c r="E55" s="326"/>
      <c r="F55" s="283">
        <v>18.7</v>
      </c>
      <c r="G55" s="302">
        <v>4.8</v>
      </c>
      <c r="H55" s="302">
        <v>25</v>
      </c>
      <c r="I55" s="302">
        <v>0.66400000000000003</v>
      </c>
      <c r="J55" s="302">
        <v>0.14499999999999999</v>
      </c>
      <c r="K55" s="302">
        <v>0.97399999999999998</v>
      </c>
      <c r="L55" s="302">
        <v>1.427</v>
      </c>
      <c r="M55" s="302">
        <v>0.217</v>
      </c>
      <c r="N55" s="331">
        <v>0.501</v>
      </c>
      <c r="O55" s="302">
        <v>0.56499999999999995</v>
      </c>
      <c r="P55" s="302">
        <v>1.948</v>
      </c>
      <c r="Q55" s="302">
        <v>0</v>
      </c>
      <c r="R55" s="302">
        <v>0</v>
      </c>
      <c r="S55" s="302">
        <v>0.93400000000000005</v>
      </c>
      <c r="T55" s="302">
        <v>5.25</v>
      </c>
      <c r="U55" s="266" t="s">
        <v>421</v>
      </c>
      <c r="V55" s="267" t="s">
        <v>458</v>
      </c>
      <c r="W55" s="332" t="s">
        <v>450</v>
      </c>
      <c r="X55" s="332">
        <v>1</v>
      </c>
      <c r="Y55" s="265">
        <v>25</v>
      </c>
      <c r="Z55" s="265" t="s">
        <v>461</v>
      </c>
      <c r="AA55" s="302">
        <v>4.49</v>
      </c>
      <c r="AB55" s="302">
        <v>36.92</v>
      </c>
      <c r="AC55" s="302">
        <v>0.91600000000000004</v>
      </c>
      <c r="AD55" s="302">
        <v>0.81699999999999995</v>
      </c>
      <c r="AE55" s="302">
        <v>1.1739999999999999</v>
      </c>
      <c r="AF55" s="302">
        <v>0.501</v>
      </c>
      <c r="AG55" s="302">
        <v>2.9000000000000001E-2</v>
      </c>
      <c r="AH55" s="302">
        <v>9.8000000000000004E-2</v>
      </c>
      <c r="AI55" s="302">
        <v>1.891</v>
      </c>
      <c r="AJ55" s="302">
        <v>2.3639999999999999</v>
      </c>
      <c r="AK55" s="302">
        <v>0</v>
      </c>
      <c r="AL55" s="302">
        <v>0.63100000000000001</v>
      </c>
      <c r="AM55" s="302">
        <v>14.967000000000001</v>
      </c>
      <c r="AN55" s="302">
        <v>1.889</v>
      </c>
      <c r="AO55" s="332"/>
      <c r="AP55" s="302">
        <v>9.7000000000000003E-2</v>
      </c>
      <c r="AQ55" s="265">
        <v>0.105</v>
      </c>
      <c r="AR55" s="333"/>
      <c r="AS55" s="332"/>
      <c r="AT55" s="186"/>
    </row>
    <row r="56" spans="2:46" s="182" customFormat="1" x14ac:dyDescent="0.25">
      <c r="B56" s="180" t="s">
        <v>259</v>
      </c>
      <c r="C56" s="316" t="s">
        <v>446</v>
      </c>
      <c r="D56" s="315" t="s">
        <v>448</v>
      </c>
      <c r="E56" s="326"/>
      <c r="F56" s="283">
        <v>8.4</v>
      </c>
      <c r="G56" s="302">
        <v>4.7</v>
      </c>
      <c r="H56" s="302">
        <v>121.6</v>
      </c>
      <c r="I56" s="302">
        <v>3.6909999999999998</v>
      </c>
      <c r="J56" s="302">
        <v>1.413</v>
      </c>
      <c r="K56" s="302">
        <v>1.4430000000000001</v>
      </c>
      <c r="L56" s="302">
        <v>19.422999999999998</v>
      </c>
      <c r="M56" s="302">
        <v>0.13800000000000001</v>
      </c>
      <c r="N56" s="331">
        <v>2.64</v>
      </c>
      <c r="O56" s="302">
        <v>5.3029999999999999</v>
      </c>
      <c r="P56" s="302">
        <v>7.8710000000000004</v>
      </c>
      <c r="Q56" s="302">
        <v>0.125</v>
      </c>
      <c r="R56" s="302">
        <v>22.518000000000001</v>
      </c>
      <c r="S56" s="302">
        <v>4.2089999999999996</v>
      </c>
      <c r="T56" s="302">
        <v>47.192</v>
      </c>
      <c r="U56" s="266" t="s">
        <v>421</v>
      </c>
      <c r="V56" s="267" t="s">
        <v>458</v>
      </c>
      <c r="W56" s="332" t="s">
        <v>450</v>
      </c>
      <c r="X56" s="332">
        <v>2</v>
      </c>
      <c r="Y56" s="265">
        <v>50</v>
      </c>
      <c r="Z56" s="265" t="s">
        <v>461</v>
      </c>
      <c r="AA56" s="302">
        <v>4.53</v>
      </c>
      <c r="AB56" s="302">
        <v>46.17</v>
      </c>
      <c r="AC56" s="302">
        <v>1.4239999999999999</v>
      </c>
      <c r="AD56" s="302">
        <v>0.90900000000000003</v>
      </c>
      <c r="AE56" s="302">
        <v>1.554</v>
      </c>
      <c r="AF56" s="302">
        <v>0.41799999999999998</v>
      </c>
      <c r="AG56" s="302">
        <v>0.03</v>
      </c>
      <c r="AH56" s="302">
        <v>0.38500000000000001</v>
      </c>
      <c r="AI56" s="302">
        <v>3.335</v>
      </c>
      <c r="AJ56" s="302">
        <v>2.0459999999999998</v>
      </c>
      <c r="AK56" s="302">
        <v>0</v>
      </c>
      <c r="AL56" s="302">
        <v>0.76700000000000002</v>
      </c>
      <c r="AM56" s="302">
        <v>8.9890000000000008</v>
      </c>
      <c r="AN56" s="302">
        <v>1.554</v>
      </c>
      <c r="AO56" s="332"/>
      <c r="AP56" s="302">
        <v>3.5999999999999997E-2</v>
      </c>
      <c r="AQ56" s="265">
        <v>0.182</v>
      </c>
      <c r="AR56" s="333"/>
      <c r="AS56" s="332"/>
      <c r="AT56" s="186"/>
    </row>
    <row r="57" spans="2:46" s="182" customFormat="1" x14ac:dyDescent="0.25">
      <c r="B57" s="180" t="s">
        <v>259</v>
      </c>
      <c r="C57" s="316" t="s">
        <v>446</v>
      </c>
      <c r="D57" s="315" t="s">
        <v>449</v>
      </c>
      <c r="E57" s="326"/>
      <c r="F57" s="283">
        <v>6.3</v>
      </c>
      <c r="G57" s="302">
        <v>5</v>
      </c>
      <c r="H57" s="302">
        <v>89.7</v>
      </c>
      <c r="I57" s="302">
        <v>2.085</v>
      </c>
      <c r="J57" s="302">
        <v>0.86499999999999999</v>
      </c>
      <c r="K57" s="302">
        <v>1.101</v>
      </c>
      <c r="L57" s="302">
        <v>13.297000000000001</v>
      </c>
      <c r="M57" s="302">
        <v>0.58899999999999997</v>
      </c>
      <c r="N57" s="331">
        <v>2.9510000000000001</v>
      </c>
      <c r="O57" s="302">
        <v>2.81</v>
      </c>
      <c r="P57" s="302">
        <v>5.2889999999999997</v>
      </c>
      <c r="Q57" s="302">
        <v>0</v>
      </c>
      <c r="R57" s="302">
        <v>0</v>
      </c>
      <c r="S57" s="302">
        <v>4.68</v>
      </c>
      <c r="T57" s="302">
        <v>36.161000000000001</v>
      </c>
      <c r="U57" s="266" t="s">
        <v>421</v>
      </c>
      <c r="V57" s="267" t="s">
        <v>458</v>
      </c>
      <c r="W57" s="332" t="s">
        <v>451</v>
      </c>
      <c r="X57" s="332">
        <v>1</v>
      </c>
      <c r="Y57" s="265">
        <v>25</v>
      </c>
      <c r="Z57" s="265" t="s">
        <v>461</v>
      </c>
      <c r="AA57" s="302">
        <v>4.55</v>
      </c>
      <c r="AB57" s="302">
        <v>36.76</v>
      </c>
      <c r="AC57" s="302">
        <v>0.88400000000000001</v>
      </c>
      <c r="AD57" s="302">
        <v>0.77600000000000002</v>
      </c>
      <c r="AE57" s="302">
        <v>1.3340000000000001</v>
      </c>
      <c r="AF57" s="302">
        <v>0.59499999999999997</v>
      </c>
      <c r="AG57" s="302">
        <v>4.2000000000000003E-2</v>
      </c>
      <c r="AH57" s="302">
        <v>0.11</v>
      </c>
      <c r="AI57" s="302">
        <v>1.9219999999999999</v>
      </c>
      <c r="AJ57" s="302">
        <v>1.8140000000000001</v>
      </c>
      <c r="AK57" s="302">
        <v>0</v>
      </c>
      <c r="AL57" s="302">
        <v>0.61899999999999999</v>
      </c>
      <c r="AM57" s="302">
        <v>16.754000000000001</v>
      </c>
      <c r="AN57" s="302">
        <v>1.774</v>
      </c>
      <c r="AO57" s="332"/>
      <c r="AP57" s="302">
        <v>0.104</v>
      </c>
      <c r="AQ57" s="265">
        <v>9.2999999999999999E-2</v>
      </c>
      <c r="AR57" s="333"/>
      <c r="AS57" s="332"/>
      <c r="AT57" s="186"/>
    </row>
    <row r="58" spans="2:46" s="182" customFormat="1" x14ac:dyDescent="0.25">
      <c r="B58" s="180" t="s">
        <v>259</v>
      </c>
      <c r="C58" s="316" t="s">
        <v>446</v>
      </c>
      <c r="D58" s="315" t="s">
        <v>450</v>
      </c>
      <c r="E58" s="326"/>
      <c r="F58" s="283">
        <v>60.1</v>
      </c>
      <c r="G58" s="302">
        <v>4.9000000000000004</v>
      </c>
      <c r="H58" s="302">
        <v>45.3</v>
      </c>
      <c r="I58" s="302">
        <v>2.09</v>
      </c>
      <c r="J58" s="302">
        <v>0.41499999999999998</v>
      </c>
      <c r="K58" s="302">
        <v>0.54400000000000004</v>
      </c>
      <c r="L58" s="302">
        <v>3.4430000000000001</v>
      </c>
      <c r="M58" s="302">
        <v>0.82899999999999996</v>
      </c>
      <c r="N58" s="331">
        <v>1.1859999999999999</v>
      </c>
      <c r="O58" s="302">
        <v>1.7969999999999999</v>
      </c>
      <c r="P58" s="302">
        <v>2.2970000000000002</v>
      </c>
      <c r="Q58" s="302">
        <v>0</v>
      </c>
      <c r="R58" s="302">
        <v>0</v>
      </c>
      <c r="S58" s="302">
        <v>2.544</v>
      </c>
      <c r="T58" s="302">
        <v>13.817</v>
      </c>
      <c r="U58" s="266" t="s">
        <v>421</v>
      </c>
      <c r="V58" s="267" t="s">
        <v>458</v>
      </c>
      <c r="W58" s="332" t="s">
        <v>451</v>
      </c>
      <c r="X58" s="332">
        <v>2</v>
      </c>
      <c r="Y58" s="265">
        <v>50</v>
      </c>
      <c r="Z58" s="265" t="s">
        <v>461</v>
      </c>
      <c r="AA58" s="302">
        <v>4.5999999999999996</v>
      </c>
      <c r="AB58" s="302">
        <v>54.19</v>
      </c>
      <c r="AC58" s="302">
        <v>1.627</v>
      </c>
      <c r="AD58" s="302">
        <v>1.01</v>
      </c>
      <c r="AE58" s="302">
        <v>1.917</v>
      </c>
      <c r="AF58" s="302">
        <v>0.48599999999999999</v>
      </c>
      <c r="AG58" s="302">
        <v>4.7E-2</v>
      </c>
      <c r="AH58" s="302">
        <v>0.221</v>
      </c>
      <c r="AI58" s="302">
        <v>4.1289999999999996</v>
      </c>
      <c r="AJ58" s="302">
        <v>2.4319999999999999</v>
      </c>
      <c r="AK58" s="302">
        <v>0</v>
      </c>
      <c r="AL58" s="302">
        <v>0.64600000000000002</v>
      </c>
      <c r="AM58" s="302">
        <v>11.388</v>
      </c>
      <c r="AN58" s="302">
        <v>1.865</v>
      </c>
      <c r="AO58" s="332"/>
      <c r="AP58" s="302">
        <v>4.4999999999999998E-2</v>
      </c>
      <c r="AQ58" s="265">
        <v>0.23200000000000001</v>
      </c>
      <c r="AR58" s="333"/>
      <c r="AS58" s="332"/>
      <c r="AT58" s="186"/>
    </row>
    <row r="59" spans="2:46" s="182" customFormat="1" x14ac:dyDescent="0.25">
      <c r="B59" s="180" t="s">
        <v>259</v>
      </c>
      <c r="C59" s="316" t="s">
        <v>446</v>
      </c>
      <c r="D59" s="315" t="s">
        <v>451</v>
      </c>
      <c r="E59" s="326"/>
      <c r="F59" s="283">
        <v>79.099999999999994</v>
      </c>
      <c r="G59" s="302">
        <v>6.5</v>
      </c>
      <c r="H59" s="302">
        <v>37.9</v>
      </c>
      <c r="I59" s="302">
        <v>1.0329999999999999</v>
      </c>
      <c r="J59" s="302">
        <v>0.26900000000000002</v>
      </c>
      <c r="K59" s="302">
        <v>0.38</v>
      </c>
      <c r="L59" s="302">
        <v>4.2050000000000001</v>
      </c>
      <c r="M59" s="302">
        <v>1.621</v>
      </c>
      <c r="N59" s="331">
        <v>0.66500000000000004</v>
      </c>
      <c r="O59" s="302">
        <v>0.995</v>
      </c>
      <c r="P59" s="302">
        <v>1.2310000000000001</v>
      </c>
      <c r="Q59" s="302">
        <v>0.214</v>
      </c>
      <c r="R59" s="302">
        <v>102.342</v>
      </c>
      <c r="S59" s="302">
        <v>2.798</v>
      </c>
      <c r="T59" s="302">
        <v>11.010999999999999</v>
      </c>
      <c r="U59" s="266" t="s">
        <v>421</v>
      </c>
      <c r="V59" s="267" t="s">
        <v>458</v>
      </c>
      <c r="W59" s="332" t="s">
        <v>452</v>
      </c>
      <c r="X59" s="332">
        <v>1</v>
      </c>
      <c r="Y59" s="265">
        <v>25</v>
      </c>
      <c r="Z59" s="265" t="s">
        <v>461</v>
      </c>
      <c r="AA59" s="302">
        <v>4.55</v>
      </c>
      <c r="AB59" s="302">
        <v>38.4</v>
      </c>
      <c r="AC59" s="302">
        <v>0.92400000000000004</v>
      </c>
      <c r="AD59" s="302">
        <v>0.76800000000000002</v>
      </c>
      <c r="AE59" s="302">
        <v>1.3160000000000001</v>
      </c>
      <c r="AF59" s="302">
        <v>0.49299999999999999</v>
      </c>
      <c r="AG59" s="302">
        <v>2.7E-2</v>
      </c>
      <c r="AH59" s="302">
        <v>0.36899999999999999</v>
      </c>
      <c r="AI59" s="302">
        <v>2.105</v>
      </c>
      <c r="AJ59" s="302">
        <v>1.466</v>
      </c>
      <c r="AK59" s="302">
        <v>0</v>
      </c>
      <c r="AL59" s="302">
        <v>0.76600000000000001</v>
      </c>
      <c r="AM59" s="302">
        <v>15.583</v>
      </c>
      <c r="AN59" s="302">
        <v>1.53</v>
      </c>
      <c r="AO59" s="332"/>
      <c r="AP59" s="302">
        <v>8.5999999999999993E-2</v>
      </c>
      <c r="AQ59" s="265">
        <v>9.1999999999999998E-2</v>
      </c>
      <c r="AR59" s="333"/>
      <c r="AS59" s="332"/>
      <c r="AT59" s="186"/>
    </row>
    <row r="60" spans="2:46" s="182" customFormat="1" x14ac:dyDescent="0.25">
      <c r="B60" s="180" t="s">
        <v>259</v>
      </c>
      <c r="C60" s="316" t="s">
        <v>446</v>
      </c>
      <c r="D60" s="315" t="s">
        <v>452</v>
      </c>
      <c r="E60" s="326"/>
      <c r="F60" s="283">
        <v>75.5</v>
      </c>
      <c r="G60" s="302">
        <v>6.3</v>
      </c>
      <c r="H60" s="302">
        <v>32.5</v>
      </c>
      <c r="I60" s="302">
        <v>0.78100000000000003</v>
      </c>
      <c r="J60" s="302">
        <v>0.21</v>
      </c>
      <c r="K60" s="302">
        <v>0.26200000000000001</v>
      </c>
      <c r="L60" s="302">
        <v>3.7309999999999999</v>
      </c>
      <c r="M60" s="302">
        <v>1.1839999999999999</v>
      </c>
      <c r="N60" s="331">
        <v>0.627</v>
      </c>
      <c r="O60" s="302">
        <v>0.55600000000000005</v>
      </c>
      <c r="P60" s="302">
        <v>1.179</v>
      </c>
      <c r="Q60" s="302">
        <v>0.11700000000000001</v>
      </c>
      <c r="R60" s="302">
        <v>95.22</v>
      </c>
      <c r="S60" s="302">
        <v>2.5219999999999998</v>
      </c>
      <c r="T60" s="302">
        <v>13.202</v>
      </c>
      <c r="U60" s="266" t="s">
        <v>421</v>
      </c>
      <c r="V60" s="267" t="s">
        <v>458</v>
      </c>
      <c r="W60" s="332" t="s">
        <v>452</v>
      </c>
      <c r="X60" s="332">
        <v>2</v>
      </c>
      <c r="Y60" s="265">
        <v>50</v>
      </c>
      <c r="Z60" s="265" t="s">
        <v>461</v>
      </c>
      <c r="AA60" s="302">
        <v>4.5999999999999996</v>
      </c>
      <c r="AB60" s="302">
        <v>36.9</v>
      </c>
      <c r="AC60" s="302">
        <v>0.92900000000000005</v>
      </c>
      <c r="AD60" s="302">
        <v>0.60799999999999998</v>
      </c>
      <c r="AE60" s="302">
        <v>1.1879999999999999</v>
      </c>
      <c r="AF60" s="302">
        <v>0.49299999999999999</v>
      </c>
      <c r="AG60" s="302">
        <v>3.5999999999999997E-2</v>
      </c>
      <c r="AH60" s="302">
        <v>0.54400000000000004</v>
      </c>
      <c r="AI60" s="302">
        <v>1.9970000000000001</v>
      </c>
      <c r="AJ60" s="302">
        <v>1.355</v>
      </c>
      <c r="AK60" s="302">
        <v>0</v>
      </c>
      <c r="AL60" s="302">
        <v>0.85</v>
      </c>
      <c r="AM60" s="302">
        <v>10.041</v>
      </c>
      <c r="AN60" s="302">
        <v>1.075</v>
      </c>
      <c r="AO60" s="332"/>
      <c r="AP60" s="302">
        <v>5.7000000000000002E-2</v>
      </c>
      <c r="AQ60" s="265">
        <v>0.09</v>
      </c>
      <c r="AR60" s="333"/>
      <c r="AS60" s="332"/>
      <c r="AT60" s="186"/>
    </row>
    <row r="61" spans="2:46" s="182" customFormat="1" x14ac:dyDescent="0.25">
      <c r="B61" s="180" t="s">
        <v>259</v>
      </c>
      <c r="C61" s="316" t="s">
        <v>446</v>
      </c>
      <c r="D61" s="315" t="s">
        <v>453</v>
      </c>
      <c r="E61" s="326"/>
      <c r="F61" s="283">
        <v>64.5</v>
      </c>
      <c r="G61" s="302">
        <v>6.5</v>
      </c>
      <c r="H61" s="302">
        <v>28.6</v>
      </c>
      <c r="I61" s="302">
        <v>0.72399999999999998</v>
      </c>
      <c r="J61" s="302">
        <v>0.14199999999999999</v>
      </c>
      <c r="K61" s="302">
        <v>0.45700000000000002</v>
      </c>
      <c r="L61" s="302">
        <v>2.871</v>
      </c>
      <c r="M61" s="302">
        <v>1.359</v>
      </c>
      <c r="N61" s="331">
        <v>0.47399999999999998</v>
      </c>
      <c r="O61" s="302">
        <v>0.47</v>
      </c>
      <c r="P61" s="302">
        <v>0.88200000000000001</v>
      </c>
      <c r="Q61" s="302">
        <v>0.13700000000000001</v>
      </c>
      <c r="R61" s="302">
        <v>104.839</v>
      </c>
      <c r="S61" s="302">
        <v>2.4169999999999998</v>
      </c>
      <c r="T61" s="302">
        <v>10.513999999999999</v>
      </c>
      <c r="U61" s="266" t="s">
        <v>421</v>
      </c>
      <c r="V61" s="267" t="s">
        <v>458</v>
      </c>
      <c r="W61" s="332" t="s">
        <v>453</v>
      </c>
      <c r="X61" s="332">
        <v>1</v>
      </c>
      <c r="Y61" s="265">
        <v>25</v>
      </c>
      <c r="Z61" s="265" t="s">
        <v>461</v>
      </c>
      <c r="AA61" s="302">
        <v>4.5</v>
      </c>
      <c r="AB61" s="302">
        <v>38.28</v>
      </c>
      <c r="AC61" s="302">
        <v>0.94299999999999995</v>
      </c>
      <c r="AD61" s="302">
        <v>0.70099999999999996</v>
      </c>
      <c r="AE61" s="302">
        <v>1.4</v>
      </c>
      <c r="AF61" s="302">
        <v>0.63200000000000001</v>
      </c>
      <c r="AG61" s="302">
        <v>4.2999999999999997E-2</v>
      </c>
      <c r="AH61" s="302">
        <v>0.49199999999999999</v>
      </c>
      <c r="AI61" s="302">
        <v>1.843</v>
      </c>
      <c r="AJ61" s="302">
        <v>1.2529999999999999</v>
      </c>
      <c r="AK61" s="302">
        <v>0</v>
      </c>
      <c r="AL61" s="302">
        <v>0.96</v>
      </c>
      <c r="AM61" s="302">
        <v>16.234000000000002</v>
      </c>
      <c r="AN61" s="302">
        <v>1.736</v>
      </c>
      <c r="AO61" s="332"/>
      <c r="AP61" s="302">
        <v>0.10199999999999999</v>
      </c>
      <c r="AQ61" s="265">
        <v>9.2999999999999999E-2</v>
      </c>
      <c r="AR61" s="333"/>
      <c r="AS61" s="332"/>
      <c r="AT61" s="186"/>
    </row>
    <row r="62" spans="2:46" s="182" customFormat="1" x14ac:dyDescent="0.25">
      <c r="B62" s="180" t="s">
        <v>259</v>
      </c>
      <c r="C62" s="316" t="s">
        <v>446</v>
      </c>
      <c r="D62" s="315" t="s">
        <v>441</v>
      </c>
      <c r="E62" s="326"/>
      <c r="F62" s="283">
        <v>76.900000000000006</v>
      </c>
      <c r="G62" s="302">
        <v>5.4</v>
      </c>
      <c r="H62" s="302">
        <v>22.8</v>
      </c>
      <c r="I62" s="302">
        <v>0.68500000000000005</v>
      </c>
      <c r="J62" s="302">
        <v>0.14099999999999999</v>
      </c>
      <c r="K62" s="302">
        <v>0.23699999999999999</v>
      </c>
      <c r="L62" s="302">
        <v>2.5049999999999999</v>
      </c>
      <c r="M62" s="302">
        <v>0.59299999999999997</v>
      </c>
      <c r="N62" s="331">
        <v>0.46300000000000002</v>
      </c>
      <c r="O62" s="302">
        <v>0.70299999999999996</v>
      </c>
      <c r="P62" s="302">
        <v>0.66200000000000003</v>
      </c>
      <c r="Q62" s="302">
        <v>4.2000000000000003E-2</v>
      </c>
      <c r="R62" s="302">
        <v>21.001999999999999</v>
      </c>
      <c r="S62" s="302">
        <v>1.494</v>
      </c>
      <c r="T62" s="302">
        <v>11.471</v>
      </c>
      <c r="U62" s="266" t="s">
        <v>421</v>
      </c>
      <c r="V62" s="267" t="s">
        <v>458</v>
      </c>
      <c r="W62" s="332" t="s">
        <v>453</v>
      </c>
      <c r="X62" s="332">
        <v>2</v>
      </c>
      <c r="Y62" s="265">
        <v>50</v>
      </c>
      <c r="Z62" s="265" t="s">
        <v>461</v>
      </c>
      <c r="AA62" s="302">
        <v>4.5599999999999996</v>
      </c>
      <c r="AB62" s="302">
        <v>40.46</v>
      </c>
      <c r="AC62" s="302">
        <v>0.88300000000000001</v>
      </c>
      <c r="AD62" s="302">
        <v>0.60099999999999998</v>
      </c>
      <c r="AE62" s="302">
        <v>1.647</v>
      </c>
      <c r="AF62" s="302">
        <v>0.41</v>
      </c>
      <c r="AG62" s="302">
        <v>1.4999999999999999E-2</v>
      </c>
      <c r="AH62" s="302">
        <v>0.41399999999999998</v>
      </c>
      <c r="AI62" s="302">
        <v>2.347</v>
      </c>
      <c r="AJ62" s="302">
        <v>1.879</v>
      </c>
      <c r="AK62" s="302">
        <v>0</v>
      </c>
      <c r="AL62" s="302">
        <v>0.74</v>
      </c>
      <c r="AM62" s="302">
        <v>9.7850000000000001</v>
      </c>
      <c r="AN62" s="302">
        <v>1.3120000000000001</v>
      </c>
      <c r="AO62" s="332"/>
      <c r="AP62" s="302">
        <v>4.4999999999999998E-2</v>
      </c>
      <c r="AQ62" s="265">
        <v>0.12</v>
      </c>
      <c r="AR62" s="333"/>
      <c r="AS62" s="332"/>
      <c r="AT62" s="186"/>
    </row>
    <row r="63" spans="2:46" s="182" customFormat="1" x14ac:dyDescent="0.25">
      <c r="B63" s="180" t="s">
        <v>259</v>
      </c>
      <c r="C63" s="316" t="s">
        <v>446</v>
      </c>
      <c r="D63" s="315" t="s">
        <v>454</v>
      </c>
      <c r="E63" s="326"/>
      <c r="F63" s="283">
        <v>70.099999999999994</v>
      </c>
      <c r="G63" s="302">
        <v>5.4</v>
      </c>
      <c r="H63" s="302">
        <v>16.7</v>
      </c>
      <c r="I63" s="302">
        <v>0.57299999999999995</v>
      </c>
      <c r="J63" s="302">
        <v>0.115</v>
      </c>
      <c r="K63" s="302">
        <v>0.27</v>
      </c>
      <c r="L63" s="302">
        <v>2.1890000000000001</v>
      </c>
      <c r="M63" s="302">
        <v>0.28100000000000003</v>
      </c>
      <c r="N63" s="331">
        <v>0.31</v>
      </c>
      <c r="O63" s="302">
        <v>0.436</v>
      </c>
      <c r="P63" s="302">
        <v>0.65200000000000002</v>
      </c>
      <c r="Q63" s="302">
        <v>4.3999999999999997E-2</v>
      </c>
      <c r="R63" s="302">
        <v>15.474</v>
      </c>
      <c r="S63" s="302">
        <v>0.97399999999999998</v>
      </c>
      <c r="T63" s="302">
        <v>8.58</v>
      </c>
      <c r="U63" s="266" t="s">
        <v>421</v>
      </c>
      <c r="V63" s="267" t="s">
        <v>458</v>
      </c>
      <c r="W63" s="332" t="s">
        <v>441</v>
      </c>
      <c r="X63" s="332">
        <v>1</v>
      </c>
      <c r="Y63" s="265">
        <v>25</v>
      </c>
      <c r="Z63" s="265" t="s">
        <v>461</v>
      </c>
      <c r="AA63" s="302">
        <v>4.5</v>
      </c>
      <c r="AB63" s="302">
        <v>37.18</v>
      </c>
      <c r="AC63" s="302">
        <v>0.66800000000000004</v>
      </c>
      <c r="AD63" s="302">
        <v>0.69599999999999995</v>
      </c>
      <c r="AE63" s="302">
        <v>1.3740000000000001</v>
      </c>
      <c r="AF63" s="302">
        <v>0.57599999999999996</v>
      </c>
      <c r="AG63" s="302">
        <v>1.4E-2</v>
      </c>
      <c r="AH63" s="302">
        <v>0.28699999999999998</v>
      </c>
      <c r="AI63" s="302">
        <v>2.024</v>
      </c>
      <c r="AJ63" s="302">
        <v>1.165</v>
      </c>
      <c r="AK63" s="302">
        <v>0</v>
      </c>
      <c r="AL63" s="302">
        <v>0.79900000000000004</v>
      </c>
      <c r="AM63" s="302">
        <v>18.218</v>
      </c>
      <c r="AN63" s="302">
        <v>1.677</v>
      </c>
      <c r="AO63" s="332"/>
      <c r="AP63" s="302">
        <v>0.104</v>
      </c>
      <c r="AQ63" s="265">
        <v>7.8E-2</v>
      </c>
      <c r="AR63" s="333"/>
      <c r="AS63" s="332"/>
      <c r="AT63" s="186"/>
    </row>
    <row r="64" spans="2:46" s="182" customFormat="1" x14ac:dyDescent="0.25">
      <c r="B64" s="180" t="s">
        <v>259</v>
      </c>
      <c r="C64" s="316" t="s">
        <v>446</v>
      </c>
      <c r="D64" s="315" t="s">
        <v>443</v>
      </c>
      <c r="E64" s="326"/>
      <c r="F64" s="283">
        <v>43.5</v>
      </c>
      <c r="G64" s="302">
        <v>5.7</v>
      </c>
      <c r="H64" s="302">
        <v>25.2</v>
      </c>
      <c r="I64" s="302">
        <v>0.71099999999999997</v>
      </c>
      <c r="J64" s="302">
        <v>0.16600000000000001</v>
      </c>
      <c r="K64" s="302">
        <v>0.40400000000000003</v>
      </c>
      <c r="L64" s="302">
        <v>4.8929999999999998</v>
      </c>
      <c r="M64" s="302">
        <v>2.9000000000000001E-2</v>
      </c>
      <c r="N64" s="331">
        <v>0.14299999999999999</v>
      </c>
      <c r="O64" s="302">
        <v>0.44800000000000001</v>
      </c>
      <c r="P64" s="302">
        <v>2.5659999999999998</v>
      </c>
      <c r="Q64" s="302">
        <v>0</v>
      </c>
      <c r="R64" s="302">
        <v>33.869999999999997</v>
      </c>
      <c r="S64" s="302">
        <v>0.55100000000000005</v>
      </c>
      <c r="T64" s="302">
        <v>10.817</v>
      </c>
      <c r="U64" s="266" t="s">
        <v>421</v>
      </c>
      <c r="V64" s="267" t="s">
        <v>458</v>
      </c>
      <c r="W64" s="332" t="s">
        <v>441</v>
      </c>
      <c r="X64" s="332">
        <v>2</v>
      </c>
      <c r="Y64" s="265">
        <v>50</v>
      </c>
      <c r="Z64" s="265" t="s">
        <v>461</v>
      </c>
      <c r="AA64" s="302">
        <v>4.6500000000000004</v>
      </c>
      <c r="AB64" s="302">
        <v>36.94</v>
      </c>
      <c r="AC64" s="302">
        <v>0.82299999999999995</v>
      </c>
      <c r="AD64" s="302">
        <v>0.57199999999999995</v>
      </c>
      <c r="AE64" s="302">
        <v>1.518</v>
      </c>
      <c r="AF64" s="302">
        <v>0.44700000000000001</v>
      </c>
      <c r="AG64" s="302">
        <v>1.4E-2</v>
      </c>
      <c r="AH64" s="302">
        <v>0.28899999999999998</v>
      </c>
      <c r="AI64" s="302">
        <v>2.56</v>
      </c>
      <c r="AJ64" s="302">
        <v>1.306</v>
      </c>
      <c r="AK64" s="302">
        <v>0</v>
      </c>
      <c r="AL64" s="302">
        <v>0.626</v>
      </c>
      <c r="AM64" s="302">
        <v>9.766</v>
      </c>
      <c r="AN64" s="302">
        <v>1.0620000000000001</v>
      </c>
      <c r="AO64" s="332"/>
      <c r="AP64" s="302">
        <v>3.4000000000000002E-2</v>
      </c>
      <c r="AQ64" s="265">
        <v>9.8000000000000004E-2</v>
      </c>
      <c r="AR64" s="333"/>
      <c r="AS64" s="332"/>
      <c r="AT64" s="186"/>
    </row>
    <row r="65" spans="1:46" s="182" customFormat="1" x14ac:dyDescent="0.25">
      <c r="B65" s="180" t="s">
        <v>259</v>
      </c>
      <c r="C65" s="316" t="s">
        <v>446</v>
      </c>
      <c r="D65" s="315" t="s">
        <v>444</v>
      </c>
      <c r="E65" s="326"/>
      <c r="F65" s="283">
        <v>33.1</v>
      </c>
      <c r="G65" s="302">
        <v>5.6</v>
      </c>
      <c r="H65" s="302">
        <v>30.9</v>
      </c>
      <c r="I65" s="302">
        <v>0.91800000000000004</v>
      </c>
      <c r="J65" s="302">
        <v>0.249</v>
      </c>
      <c r="K65" s="302">
        <v>0.54800000000000004</v>
      </c>
      <c r="L65" s="302">
        <v>5.298</v>
      </c>
      <c r="M65" s="302">
        <v>4.9000000000000002E-2</v>
      </c>
      <c r="N65" s="331">
        <v>0.39</v>
      </c>
      <c r="O65" s="302">
        <v>1.1200000000000001</v>
      </c>
      <c r="P65" s="302">
        <v>1.7989999999999999</v>
      </c>
      <c r="Q65" s="302">
        <v>0</v>
      </c>
      <c r="R65" s="302">
        <v>26.474</v>
      </c>
      <c r="S65" s="302">
        <v>0.96499999999999997</v>
      </c>
      <c r="T65" s="302">
        <v>15.989000000000001</v>
      </c>
      <c r="U65" s="266" t="s">
        <v>421</v>
      </c>
      <c r="V65" s="267" t="s">
        <v>458</v>
      </c>
      <c r="W65" s="332" t="s">
        <v>454</v>
      </c>
      <c r="X65" s="332">
        <v>1</v>
      </c>
      <c r="Y65" s="265">
        <v>25</v>
      </c>
      <c r="Z65" s="265" t="s">
        <v>461</v>
      </c>
      <c r="AA65" s="302">
        <v>4.55</v>
      </c>
      <c r="AB65" s="302">
        <v>32.92</v>
      </c>
      <c r="AC65" s="302">
        <v>0.79800000000000004</v>
      </c>
      <c r="AD65" s="302">
        <v>0.62</v>
      </c>
      <c r="AE65" s="302">
        <v>1.24</v>
      </c>
      <c r="AF65" s="302">
        <v>0.42599999999999999</v>
      </c>
      <c r="AG65" s="302">
        <v>1.2999999999999999E-2</v>
      </c>
      <c r="AH65" s="302">
        <v>6.2E-2</v>
      </c>
      <c r="AI65" s="302">
        <v>1.8460000000000001</v>
      </c>
      <c r="AJ65" s="302">
        <v>0.99</v>
      </c>
      <c r="AK65" s="302">
        <v>0</v>
      </c>
      <c r="AL65" s="302">
        <v>0.59699999999999998</v>
      </c>
      <c r="AM65" s="302">
        <v>17.291</v>
      </c>
      <c r="AN65" s="302">
        <v>1.8420000000000001</v>
      </c>
      <c r="AO65" s="332"/>
      <c r="AP65" s="302">
        <v>0.104</v>
      </c>
      <c r="AQ65" s="265">
        <v>9.2999999999999999E-2</v>
      </c>
      <c r="AR65" s="333"/>
      <c r="AS65" s="332"/>
      <c r="AT65" s="186"/>
    </row>
    <row r="66" spans="1:46" s="182" customFormat="1" x14ac:dyDescent="0.25">
      <c r="B66" s="180" t="s">
        <v>259</v>
      </c>
      <c r="C66" s="316" t="s">
        <v>446</v>
      </c>
      <c r="D66" s="315" t="s">
        <v>455</v>
      </c>
      <c r="E66" s="326"/>
      <c r="F66" s="283">
        <v>26.5</v>
      </c>
      <c r="G66" s="302">
        <v>4.5</v>
      </c>
      <c r="H66" s="302">
        <v>65.2</v>
      </c>
      <c r="I66" s="302">
        <v>2.0579999999999998</v>
      </c>
      <c r="J66" s="302">
        <v>0.57899999999999996</v>
      </c>
      <c r="K66" s="302">
        <v>1.07</v>
      </c>
      <c r="L66" s="302">
        <v>5.0469999999999997</v>
      </c>
      <c r="M66" s="302">
        <v>0.38400000000000001</v>
      </c>
      <c r="N66" s="331">
        <v>1.8280000000000001</v>
      </c>
      <c r="O66" s="302">
        <v>2.4900000000000002</v>
      </c>
      <c r="P66" s="302">
        <v>3.12</v>
      </c>
      <c r="Q66" s="302">
        <v>0</v>
      </c>
      <c r="R66" s="302">
        <v>0</v>
      </c>
      <c r="S66" s="302">
        <v>2.8839999999999999</v>
      </c>
      <c r="T66" s="302">
        <v>15.018000000000001</v>
      </c>
      <c r="U66" s="266" t="s">
        <v>421</v>
      </c>
      <c r="V66" s="267" t="s">
        <v>458</v>
      </c>
      <c r="W66" s="332" t="s">
        <v>454</v>
      </c>
      <c r="X66" s="332">
        <v>2</v>
      </c>
      <c r="Y66" s="265">
        <v>50</v>
      </c>
      <c r="Z66" s="265" t="s">
        <v>461</v>
      </c>
      <c r="AA66" s="302">
        <v>4.6500000000000004</v>
      </c>
      <c r="AB66" s="302">
        <v>38.35</v>
      </c>
      <c r="AC66" s="302">
        <v>0.94399999999999995</v>
      </c>
      <c r="AD66" s="302">
        <v>0.64500000000000002</v>
      </c>
      <c r="AE66" s="302">
        <v>1.758</v>
      </c>
      <c r="AF66" s="302">
        <v>0.35699999999999998</v>
      </c>
      <c r="AG66" s="302">
        <v>8.0000000000000002E-3</v>
      </c>
      <c r="AH66" s="302">
        <v>0.159</v>
      </c>
      <c r="AI66" s="302">
        <v>2.8959999999999999</v>
      </c>
      <c r="AJ66" s="302">
        <v>0.98799999999999999</v>
      </c>
      <c r="AK66" s="302">
        <v>0</v>
      </c>
      <c r="AL66" s="302">
        <v>0.60499999999999998</v>
      </c>
      <c r="AM66" s="302">
        <v>12.031000000000001</v>
      </c>
      <c r="AN66" s="302">
        <v>1.571</v>
      </c>
      <c r="AO66" s="332"/>
      <c r="AP66" s="302">
        <v>4.7E-2</v>
      </c>
      <c r="AQ66" s="265">
        <v>0.121</v>
      </c>
      <c r="AR66" s="333"/>
      <c r="AS66" s="332"/>
      <c r="AT66" s="186"/>
    </row>
    <row r="67" spans="1:46" s="182" customFormat="1" x14ac:dyDescent="0.25">
      <c r="B67" s="180" t="s">
        <v>259</v>
      </c>
      <c r="C67" s="316" t="s">
        <v>446</v>
      </c>
      <c r="D67" s="315" t="s">
        <v>447</v>
      </c>
      <c r="E67" s="326"/>
      <c r="F67" s="283">
        <v>19.899999999999999</v>
      </c>
      <c r="G67" s="302">
        <v>4.5999999999999996</v>
      </c>
      <c r="H67" s="302">
        <v>24.1</v>
      </c>
      <c r="I67" s="302">
        <v>0.47399999999999998</v>
      </c>
      <c r="J67" s="302">
        <v>0.09</v>
      </c>
      <c r="K67" s="302">
        <v>0.77700000000000002</v>
      </c>
      <c r="L67" s="302">
        <v>0.16500000000000001</v>
      </c>
      <c r="M67" s="302">
        <v>0.55700000000000005</v>
      </c>
      <c r="N67" s="331">
        <v>0.56100000000000005</v>
      </c>
      <c r="O67" s="302">
        <v>0.57599999999999996</v>
      </c>
      <c r="P67" s="302">
        <v>1.2789999999999999</v>
      </c>
      <c r="Q67" s="302">
        <v>0</v>
      </c>
      <c r="R67" s="302">
        <v>0</v>
      </c>
      <c r="S67" s="302">
        <v>1.266</v>
      </c>
      <c r="T67" s="302">
        <v>4.0309999999999997</v>
      </c>
      <c r="U67" s="266" t="s">
        <v>433</v>
      </c>
      <c r="V67" s="267" t="s">
        <v>458</v>
      </c>
      <c r="W67" s="332" t="s">
        <v>443</v>
      </c>
      <c r="X67" s="332">
        <v>1</v>
      </c>
      <c r="Y67" s="265">
        <v>25</v>
      </c>
      <c r="Z67" s="265" t="s">
        <v>461</v>
      </c>
      <c r="AA67" s="302">
        <v>4.55</v>
      </c>
      <c r="AB67" s="302">
        <v>33.18</v>
      </c>
      <c r="AC67" s="302">
        <v>0.64700000000000002</v>
      </c>
      <c r="AD67" s="302">
        <v>0.63200000000000001</v>
      </c>
      <c r="AE67" s="302">
        <v>1.24</v>
      </c>
      <c r="AF67" s="302">
        <v>0.35099999999999998</v>
      </c>
      <c r="AG67" s="302">
        <v>0.01</v>
      </c>
      <c r="AH67" s="302">
        <v>7.5999999999999998E-2</v>
      </c>
      <c r="AI67" s="302">
        <v>1.694</v>
      </c>
      <c r="AJ67" s="302">
        <v>1.1100000000000001</v>
      </c>
      <c r="AK67" s="302">
        <v>0</v>
      </c>
      <c r="AL67" s="302">
        <v>0.61599999999999999</v>
      </c>
      <c r="AM67" s="302">
        <v>17.030999999999999</v>
      </c>
      <c r="AN67" s="302">
        <v>1.722</v>
      </c>
      <c r="AO67" s="332"/>
      <c r="AP67" s="302">
        <v>0.10199999999999999</v>
      </c>
      <c r="AQ67" s="265">
        <v>8.4000000000000005E-2</v>
      </c>
      <c r="AR67" s="333"/>
      <c r="AS67" s="332"/>
      <c r="AT67" s="186"/>
    </row>
    <row r="68" spans="1:46" s="182" customFormat="1" x14ac:dyDescent="0.25">
      <c r="B68" s="180" t="s">
        <v>259</v>
      </c>
      <c r="C68" s="316" t="s">
        <v>446</v>
      </c>
      <c r="D68" s="315" t="s">
        <v>448</v>
      </c>
      <c r="E68" s="326"/>
      <c r="F68" s="283">
        <v>8.8000000000000007</v>
      </c>
      <c r="G68" s="302">
        <v>4.3</v>
      </c>
      <c r="H68" s="302">
        <v>46.5</v>
      </c>
      <c r="I68" s="302">
        <v>1.2989999999999999</v>
      </c>
      <c r="J68" s="302">
        <v>0.29399999999999998</v>
      </c>
      <c r="K68" s="302">
        <v>0.58899999999999997</v>
      </c>
      <c r="L68" s="302">
        <v>0.41599999999999998</v>
      </c>
      <c r="M68" s="302">
        <v>1.06</v>
      </c>
      <c r="N68" s="331">
        <v>1.411</v>
      </c>
      <c r="O68" s="302">
        <v>1.4670000000000001</v>
      </c>
      <c r="P68" s="302">
        <v>1.0229999999999999</v>
      </c>
      <c r="Q68" s="302">
        <v>0</v>
      </c>
      <c r="R68" s="302">
        <v>0</v>
      </c>
      <c r="S68" s="302">
        <v>2.8210000000000002</v>
      </c>
      <c r="T68" s="302">
        <v>4.5979999999999999</v>
      </c>
      <c r="U68" s="266" t="s">
        <v>433</v>
      </c>
      <c r="V68" s="267" t="s">
        <v>458</v>
      </c>
      <c r="W68" s="332" t="s">
        <v>443</v>
      </c>
      <c r="X68" s="332">
        <v>2</v>
      </c>
      <c r="Y68" s="265">
        <v>50</v>
      </c>
      <c r="Z68" s="265" t="s">
        <v>461</v>
      </c>
      <c r="AA68" s="302">
        <v>4.7</v>
      </c>
      <c r="AB68" s="302">
        <v>36.24</v>
      </c>
      <c r="AC68" s="302">
        <v>1.087</v>
      </c>
      <c r="AD68" s="302">
        <v>0.67700000000000005</v>
      </c>
      <c r="AE68" s="302">
        <v>1.47</v>
      </c>
      <c r="AF68" s="302">
        <v>0.312</v>
      </c>
      <c r="AG68" s="302">
        <v>8.0000000000000002E-3</v>
      </c>
      <c r="AH68" s="302">
        <v>0.182</v>
      </c>
      <c r="AI68" s="302">
        <v>2.6819999999999999</v>
      </c>
      <c r="AJ68" s="302">
        <v>0.877</v>
      </c>
      <c r="AK68" s="302">
        <v>0</v>
      </c>
      <c r="AL68" s="302">
        <v>0.56799999999999995</v>
      </c>
      <c r="AM68" s="302">
        <v>8.5510000000000002</v>
      </c>
      <c r="AN68" s="302">
        <v>1.08</v>
      </c>
      <c r="AO68" s="332"/>
      <c r="AP68" s="302">
        <v>3.3000000000000002E-2</v>
      </c>
      <c r="AQ68" s="265">
        <v>0.10299999999999999</v>
      </c>
      <c r="AR68" s="333"/>
      <c r="AS68" s="332"/>
      <c r="AT68" s="186"/>
    </row>
    <row r="69" spans="1:46" s="182" customFormat="1" x14ac:dyDescent="0.25">
      <c r="B69" s="180" t="s">
        <v>259</v>
      </c>
      <c r="C69" s="316" t="s">
        <v>446</v>
      </c>
      <c r="D69" s="315" t="s">
        <v>449</v>
      </c>
      <c r="E69" s="326"/>
      <c r="F69" s="283">
        <v>3.5</v>
      </c>
      <c r="G69" s="302">
        <v>7.7</v>
      </c>
      <c r="H69" s="302">
        <v>157.5</v>
      </c>
      <c r="I69" s="302">
        <v>4.508</v>
      </c>
      <c r="J69" s="302">
        <v>0.86099999999999999</v>
      </c>
      <c r="K69" s="302">
        <v>1.365</v>
      </c>
      <c r="L69" s="302">
        <v>2.5390000000000001</v>
      </c>
      <c r="M69" s="302">
        <v>12.416</v>
      </c>
      <c r="N69" s="331">
        <v>3.782</v>
      </c>
      <c r="O69" s="302">
        <v>5.37</v>
      </c>
      <c r="P69" s="302">
        <v>2.8039999999999998</v>
      </c>
      <c r="Q69" s="302">
        <v>1.5029999999999999</v>
      </c>
      <c r="R69" s="302">
        <v>506.38499999999999</v>
      </c>
      <c r="S69" s="302">
        <v>22.523</v>
      </c>
      <c r="T69" s="302">
        <v>13.378</v>
      </c>
      <c r="U69" s="266" t="s">
        <v>433</v>
      </c>
      <c r="V69" s="267"/>
      <c r="W69" s="265"/>
      <c r="X69" s="265"/>
      <c r="Y69" s="265"/>
      <c r="Z69" s="265"/>
      <c r="AA69" s="302"/>
      <c r="AB69" s="302"/>
      <c r="AC69" s="302"/>
      <c r="AD69" s="302"/>
      <c r="AE69" s="302"/>
      <c r="AF69" s="302"/>
      <c r="AG69" s="302"/>
      <c r="AH69" s="302"/>
      <c r="AI69" s="302"/>
      <c r="AJ69" s="302"/>
      <c r="AK69" s="302"/>
      <c r="AL69" s="302"/>
      <c r="AM69" s="302"/>
      <c r="AN69" s="302"/>
      <c r="AO69" s="302"/>
      <c r="AP69" s="302"/>
      <c r="AQ69" s="302"/>
      <c r="AR69" s="302"/>
      <c r="AS69" s="302"/>
      <c r="AT69" s="186"/>
    </row>
    <row r="70" spans="1:46" s="182" customFormat="1" x14ac:dyDescent="0.25">
      <c r="B70" s="180" t="s">
        <v>259</v>
      </c>
      <c r="C70" s="316" t="s">
        <v>446</v>
      </c>
      <c r="D70" s="315" t="s">
        <v>450</v>
      </c>
      <c r="E70" s="326"/>
      <c r="F70" s="283">
        <v>86.6</v>
      </c>
      <c r="G70" s="302">
        <v>5.5</v>
      </c>
      <c r="H70" s="302">
        <v>13.4</v>
      </c>
      <c r="I70" s="302">
        <v>0.68600000000000005</v>
      </c>
      <c r="J70" s="302">
        <v>0.06</v>
      </c>
      <c r="K70" s="302">
        <v>0.21299999999999999</v>
      </c>
      <c r="L70" s="302">
        <v>0.14499999999999999</v>
      </c>
      <c r="M70" s="302">
        <v>0.64400000000000002</v>
      </c>
      <c r="N70" s="331">
        <v>0.504</v>
      </c>
      <c r="O70" s="302">
        <v>0.52100000000000002</v>
      </c>
      <c r="P70" s="302">
        <v>0.39100000000000001</v>
      </c>
      <c r="Q70" s="302">
        <v>0</v>
      </c>
      <c r="R70" s="302">
        <v>12.903</v>
      </c>
      <c r="S70" s="302">
        <v>1.2529999999999999</v>
      </c>
      <c r="T70" s="302">
        <v>1.242</v>
      </c>
      <c r="U70" s="266" t="s">
        <v>433</v>
      </c>
      <c r="V70" s="267"/>
      <c r="W70" s="184"/>
      <c r="X70" s="184"/>
      <c r="Y70" s="184"/>
      <c r="Z70" s="184"/>
      <c r="AA70" s="185"/>
      <c r="AB70" s="185"/>
      <c r="AC70" s="185"/>
      <c r="AD70" s="185"/>
      <c r="AE70" s="185"/>
      <c r="AF70" s="185"/>
      <c r="AG70" s="185"/>
      <c r="AH70" s="185"/>
      <c r="AI70" s="185"/>
      <c r="AJ70" s="185"/>
      <c r="AK70" s="185"/>
      <c r="AL70" s="185"/>
      <c r="AM70" s="185"/>
      <c r="AN70" s="185"/>
      <c r="AO70" s="185"/>
      <c r="AP70" s="185"/>
      <c r="AQ70" s="185"/>
      <c r="AR70" s="185"/>
      <c r="AS70" s="185"/>
      <c r="AT70" s="186"/>
    </row>
    <row r="71" spans="1:46" s="182" customFormat="1" x14ac:dyDescent="0.25">
      <c r="B71" s="180" t="s">
        <v>259</v>
      </c>
      <c r="C71" s="316" t="s">
        <v>446</v>
      </c>
      <c r="D71" s="315" t="s">
        <v>451</v>
      </c>
      <c r="E71" s="326"/>
      <c r="F71" s="283">
        <v>95.5</v>
      </c>
      <c r="G71" s="302">
        <v>4.8</v>
      </c>
      <c r="H71" s="302">
        <v>18.600000000000001</v>
      </c>
      <c r="I71" s="302">
        <v>0.61099999999999999</v>
      </c>
      <c r="J71" s="302">
        <v>5.7000000000000002E-2</v>
      </c>
      <c r="K71" s="302">
        <v>0.248</v>
      </c>
      <c r="L71" s="302">
        <v>0.312</v>
      </c>
      <c r="M71" s="302">
        <v>0.7</v>
      </c>
      <c r="N71" s="331">
        <v>0.437</v>
      </c>
      <c r="O71" s="302">
        <v>0.51100000000000001</v>
      </c>
      <c r="P71" s="302">
        <v>0.23400000000000001</v>
      </c>
      <c r="Q71" s="302">
        <v>0</v>
      </c>
      <c r="R71" s="302">
        <v>120.59</v>
      </c>
      <c r="S71" s="302">
        <v>1.534</v>
      </c>
      <c r="T71" s="302">
        <v>2.0840000000000001</v>
      </c>
      <c r="U71" s="266" t="s">
        <v>433</v>
      </c>
      <c r="V71" s="267"/>
      <c r="W71" s="184"/>
      <c r="X71" s="184"/>
      <c r="Y71" s="184"/>
      <c r="Z71" s="184"/>
      <c r="AA71" s="185"/>
      <c r="AB71" s="185"/>
      <c r="AC71" s="185"/>
      <c r="AD71" s="185"/>
      <c r="AE71" s="185"/>
      <c r="AF71" s="185"/>
      <c r="AG71" s="185"/>
      <c r="AH71" s="185"/>
      <c r="AI71" s="185"/>
      <c r="AJ71" s="185"/>
      <c r="AK71" s="185"/>
      <c r="AL71" s="185"/>
      <c r="AM71" s="185"/>
      <c r="AN71" s="185"/>
      <c r="AO71" s="185"/>
      <c r="AP71" s="185"/>
      <c r="AQ71" s="185"/>
      <c r="AR71" s="185"/>
      <c r="AS71" s="185"/>
      <c r="AT71" s="186"/>
    </row>
    <row r="72" spans="1:46" s="182" customFormat="1" x14ac:dyDescent="0.25">
      <c r="B72" s="180" t="s">
        <v>259</v>
      </c>
      <c r="C72" s="316" t="s">
        <v>446</v>
      </c>
      <c r="D72" s="315" t="s">
        <v>452</v>
      </c>
      <c r="E72" s="326"/>
      <c r="F72" s="283">
        <v>110.1</v>
      </c>
      <c r="G72" s="302">
        <v>4.8</v>
      </c>
      <c r="H72" s="302">
        <v>10.9</v>
      </c>
      <c r="I72" s="302">
        <v>0.39900000000000002</v>
      </c>
      <c r="J72" s="302">
        <v>4.7E-2</v>
      </c>
      <c r="K72" s="302">
        <v>0.14699999999999999</v>
      </c>
      <c r="L72" s="302">
        <v>0</v>
      </c>
      <c r="M72" s="302">
        <v>0.02</v>
      </c>
      <c r="N72" s="331">
        <v>0.245</v>
      </c>
      <c r="O72" s="302">
        <v>0.3</v>
      </c>
      <c r="P72" s="302">
        <v>0.223</v>
      </c>
      <c r="Q72" s="302">
        <v>0</v>
      </c>
      <c r="R72" s="302">
        <v>0</v>
      </c>
      <c r="S72" s="302">
        <v>0.34499999999999997</v>
      </c>
      <c r="T72" s="302">
        <v>1.1499999999999999</v>
      </c>
      <c r="U72" s="266" t="s">
        <v>433</v>
      </c>
      <c r="V72" s="267"/>
      <c r="W72" s="184"/>
      <c r="X72" s="184"/>
      <c r="Y72" s="184"/>
      <c r="Z72" s="184"/>
      <c r="AA72" s="185"/>
      <c r="AB72" s="185"/>
      <c r="AC72" s="185"/>
      <c r="AD72" s="185"/>
      <c r="AE72" s="185"/>
      <c r="AF72" s="185"/>
      <c r="AG72" s="185"/>
      <c r="AH72" s="185"/>
      <c r="AI72" s="185"/>
      <c r="AJ72" s="185"/>
      <c r="AK72" s="185"/>
      <c r="AL72" s="185"/>
      <c r="AM72" s="185"/>
      <c r="AN72" s="185"/>
      <c r="AO72" s="185"/>
      <c r="AP72" s="185"/>
      <c r="AQ72" s="185"/>
      <c r="AR72" s="185"/>
      <c r="AS72" s="185"/>
      <c r="AT72" s="186"/>
    </row>
    <row r="73" spans="1:46" s="182" customFormat="1" x14ac:dyDescent="0.25">
      <c r="B73" s="180" t="s">
        <v>259</v>
      </c>
      <c r="C73" s="316" t="s">
        <v>446</v>
      </c>
      <c r="D73" s="315" t="s">
        <v>453</v>
      </c>
      <c r="E73" s="326"/>
      <c r="F73" s="283">
        <v>79.2</v>
      </c>
      <c r="G73" s="302">
        <v>5.4</v>
      </c>
      <c r="H73" s="302">
        <v>6.2</v>
      </c>
      <c r="I73" s="302">
        <v>0.32300000000000001</v>
      </c>
      <c r="J73" s="302">
        <v>0.06</v>
      </c>
      <c r="K73" s="302">
        <v>0.28599999999999998</v>
      </c>
      <c r="L73" s="302">
        <v>0.14000000000000001</v>
      </c>
      <c r="M73" s="302">
        <v>5.6000000000000001E-2</v>
      </c>
      <c r="N73" s="331">
        <v>0.11600000000000001</v>
      </c>
      <c r="O73" s="302">
        <v>0.25</v>
      </c>
      <c r="P73" s="302">
        <v>0.29299999999999998</v>
      </c>
      <c r="Q73" s="302">
        <v>0</v>
      </c>
      <c r="R73" s="302">
        <v>12.17</v>
      </c>
      <c r="S73" s="302">
        <v>0.29699999999999999</v>
      </c>
      <c r="T73" s="302">
        <v>1.71</v>
      </c>
      <c r="U73" s="266" t="s">
        <v>433</v>
      </c>
      <c r="V73" s="267"/>
      <c r="W73" s="184"/>
      <c r="X73" s="184"/>
      <c r="Y73" s="184"/>
      <c r="Z73" s="184"/>
      <c r="AA73" s="185"/>
      <c r="AB73" s="185"/>
      <c r="AC73" s="185"/>
      <c r="AD73" s="185"/>
      <c r="AE73" s="185"/>
      <c r="AF73" s="185"/>
      <c r="AG73" s="185"/>
      <c r="AH73" s="185"/>
      <c r="AI73" s="185"/>
      <c r="AJ73" s="185"/>
      <c r="AK73" s="185"/>
      <c r="AL73" s="185"/>
      <c r="AM73" s="185"/>
      <c r="AN73" s="185"/>
      <c r="AO73" s="185"/>
      <c r="AP73" s="185"/>
      <c r="AQ73" s="185"/>
      <c r="AR73" s="185"/>
      <c r="AS73" s="185"/>
      <c r="AT73" s="186"/>
    </row>
    <row r="74" spans="1:46" s="182" customFormat="1" x14ac:dyDescent="0.25">
      <c r="B74" s="180" t="s">
        <v>259</v>
      </c>
      <c r="C74" s="316" t="s">
        <v>446</v>
      </c>
      <c r="D74" s="315" t="s">
        <v>441</v>
      </c>
      <c r="E74" s="326"/>
      <c r="F74" s="283">
        <v>112.3</v>
      </c>
      <c r="G74" s="302">
        <v>4.7</v>
      </c>
      <c r="H74" s="302">
        <v>13.9</v>
      </c>
      <c r="I74" s="302">
        <v>0.35299999999999998</v>
      </c>
      <c r="J74" s="302">
        <v>6.3E-2</v>
      </c>
      <c r="K74" s="302">
        <v>0.10299999999999999</v>
      </c>
      <c r="L74" s="302">
        <v>0</v>
      </c>
      <c r="M74" s="302">
        <v>0.11</v>
      </c>
      <c r="N74" s="331">
        <v>0.22</v>
      </c>
      <c r="O74" s="302">
        <v>0.51300000000000001</v>
      </c>
      <c r="P74" s="302">
        <v>0.14000000000000001</v>
      </c>
      <c r="Q74" s="302">
        <v>0</v>
      </c>
      <c r="R74" s="302">
        <v>0</v>
      </c>
      <c r="S74" s="302">
        <v>0.376</v>
      </c>
      <c r="T74" s="302">
        <v>1.304</v>
      </c>
      <c r="U74" s="266" t="s">
        <v>433</v>
      </c>
      <c r="V74" s="267"/>
      <c r="W74" s="184"/>
      <c r="X74" s="184"/>
      <c r="Y74" s="184"/>
      <c r="Z74" s="184"/>
      <c r="AA74" s="185"/>
      <c r="AB74" s="185"/>
      <c r="AC74" s="185"/>
      <c r="AD74" s="185"/>
      <c r="AE74" s="185"/>
      <c r="AF74" s="185"/>
      <c r="AG74" s="185"/>
      <c r="AH74" s="185"/>
      <c r="AI74" s="185"/>
      <c r="AJ74" s="185"/>
      <c r="AK74" s="185"/>
      <c r="AL74" s="185"/>
      <c r="AM74" s="185"/>
      <c r="AN74" s="185"/>
      <c r="AO74" s="185"/>
      <c r="AP74" s="185"/>
      <c r="AQ74" s="185"/>
      <c r="AR74" s="185"/>
      <c r="AS74" s="185"/>
      <c r="AT74" s="186"/>
    </row>
    <row r="75" spans="1:46" s="182" customFormat="1" x14ac:dyDescent="0.25">
      <c r="B75" s="180" t="s">
        <v>259</v>
      </c>
      <c r="C75" s="316" t="s">
        <v>446</v>
      </c>
      <c r="D75" s="315" t="s">
        <v>454</v>
      </c>
      <c r="E75" s="326"/>
      <c r="F75" s="283">
        <v>121.8</v>
      </c>
      <c r="G75" s="302">
        <v>4.9000000000000004</v>
      </c>
      <c r="H75" s="302">
        <v>9.5</v>
      </c>
      <c r="I75" s="302">
        <v>0.21299999999999999</v>
      </c>
      <c r="J75" s="302">
        <v>0.03</v>
      </c>
      <c r="K75" s="302">
        <v>0.18</v>
      </c>
      <c r="L75" s="302">
        <v>0</v>
      </c>
      <c r="M75" s="302">
        <v>0.06</v>
      </c>
      <c r="N75" s="331">
        <v>0.187</v>
      </c>
      <c r="O75" s="302">
        <v>0.27300000000000002</v>
      </c>
      <c r="P75" s="302">
        <v>0.18</v>
      </c>
      <c r="Q75" s="302">
        <v>0</v>
      </c>
      <c r="R75" s="302">
        <v>0</v>
      </c>
      <c r="S75" s="302">
        <v>0.27300000000000002</v>
      </c>
      <c r="T75" s="302">
        <v>1.002</v>
      </c>
      <c r="U75" s="266" t="s">
        <v>433</v>
      </c>
      <c r="V75" s="267"/>
      <c r="W75" s="184"/>
      <c r="X75" s="184"/>
      <c r="Y75" s="184"/>
      <c r="Z75" s="184"/>
      <c r="AA75" s="185"/>
      <c r="AB75" s="185"/>
      <c r="AC75" s="185"/>
      <c r="AD75" s="185"/>
      <c r="AE75" s="185"/>
      <c r="AF75" s="185"/>
      <c r="AG75" s="185"/>
      <c r="AH75" s="185"/>
      <c r="AI75" s="185"/>
      <c r="AJ75" s="185"/>
      <c r="AK75" s="185"/>
      <c r="AL75" s="185"/>
      <c r="AM75" s="185"/>
      <c r="AN75" s="185"/>
      <c r="AO75" s="185"/>
      <c r="AP75" s="185"/>
      <c r="AQ75" s="185"/>
      <c r="AR75" s="185"/>
      <c r="AS75" s="185"/>
      <c r="AT75" s="186"/>
    </row>
    <row r="76" spans="1:46" s="182" customFormat="1" x14ac:dyDescent="0.25">
      <c r="B76" s="180" t="s">
        <v>259</v>
      </c>
      <c r="C76" s="316" t="s">
        <v>446</v>
      </c>
      <c r="D76" s="315" t="s">
        <v>443</v>
      </c>
      <c r="E76" s="326"/>
      <c r="F76" s="283">
        <v>69</v>
      </c>
      <c r="G76" s="302">
        <v>5.2</v>
      </c>
      <c r="H76" s="302">
        <v>8.6999999999999993</v>
      </c>
      <c r="I76" s="302">
        <v>0.35499999999999998</v>
      </c>
      <c r="J76" s="302">
        <v>3.6999999999999998E-2</v>
      </c>
      <c r="K76" s="302">
        <v>0.17299999999999999</v>
      </c>
      <c r="L76" s="302">
        <v>0.11</v>
      </c>
      <c r="M76" s="302">
        <v>3.3000000000000002E-2</v>
      </c>
      <c r="N76" s="331">
        <v>0.156</v>
      </c>
      <c r="O76" s="302">
        <v>0.23300000000000001</v>
      </c>
      <c r="P76" s="302">
        <v>0.28399999999999997</v>
      </c>
      <c r="Q76" s="302">
        <v>0</v>
      </c>
      <c r="R76" s="302">
        <v>0</v>
      </c>
      <c r="S76" s="302">
        <v>0.32800000000000001</v>
      </c>
      <c r="T76" s="302">
        <v>1.0529999999999999</v>
      </c>
      <c r="U76" s="266" t="s">
        <v>433</v>
      </c>
      <c r="V76" s="267"/>
      <c r="W76" s="184"/>
      <c r="X76" s="184"/>
      <c r="Y76" s="184"/>
      <c r="Z76" s="184"/>
      <c r="AA76" s="185"/>
      <c r="AB76" s="185"/>
      <c r="AC76" s="185"/>
      <c r="AD76" s="185"/>
      <c r="AE76" s="185"/>
      <c r="AF76" s="185"/>
      <c r="AG76" s="185"/>
      <c r="AH76" s="185"/>
      <c r="AI76" s="185"/>
      <c r="AJ76" s="185"/>
      <c r="AK76" s="185"/>
      <c r="AL76" s="185"/>
      <c r="AM76" s="185"/>
      <c r="AN76" s="185"/>
      <c r="AO76" s="185"/>
      <c r="AP76" s="185"/>
      <c r="AQ76" s="185"/>
      <c r="AR76" s="185"/>
      <c r="AS76" s="185"/>
      <c r="AT76" s="186"/>
    </row>
    <row r="77" spans="1:46" s="182" customFormat="1" x14ac:dyDescent="0.25">
      <c r="B77" s="180" t="s">
        <v>259</v>
      </c>
      <c r="C77" s="316" t="s">
        <v>446</v>
      </c>
      <c r="D77" s="315" t="s">
        <v>444</v>
      </c>
      <c r="E77" s="326"/>
      <c r="F77" s="283">
        <v>55.1</v>
      </c>
      <c r="G77" s="302">
        <v>5.2</v>
      </c>
      <c r="H77" s="302">
        <v>15</v>
      </c>
      <c r="I77" s="302">
        <v>0.63500000000000001</v>
      </c>
      <c r="J77" s="302">
        <v>0.11700000000000001</v>
      </c>
      <c r="K77" s="302">
        <v>0.29099999999999998</v>
      </c>
      <c r="L77" s="302">
        <v>0.26</v>
      </c>
      <c r="M77" s="302">
        <v>0.24299999999999999</v>
      </c>
      <c r="N77" s="331">
        <v>0.47699999999999998</v>
      </c>
      <c r="O77" s="302">
        <v>0.45</v>
      </c>
      <c r="P77" s="302">
        <v>0.43099999999999999</v>
      </c>
      <c r="Q77" s="302">
        <v>0</v>
      </c>
      <c r="R77" s="302">
        <v>0</v>
      </c>
      <c r="S77" s="302">
        <v>0.94299999999999995</v>
      </c>
      <c r="T77" s="302">
        <v>2.101</v>
      </c>
      <c r="U77" s="266" t="s">
        <v>433</v>
      </c>
      <c r="V77" s="267"/>
      <c r="W77" s="184"/>
      <c r="X77" s="184"/>
      <c r="Y77" s="184"/>
      <c r="Z77" s="184"/>
      <c r="AA77" s="185"/>
      <c r="AB77" s="185"/>
      <c r="AC77" s="185"/>
      <c r="AD77" s="185"/>
      <c r="AE77" s="185"/>
      <c r="AF77" s="185"/>
      <c r="AG77" s="185"/>
      <c r="AH77" s="185"/>
      <c r="AI77" s="185"/>
      <c r="AJ77" s="185"/>
      <c r="AK77" s="185"/>
      <c r="AL77" s="185"/>
      <c r="AM77" s="185"/>
      <c r="AN77" s="185"/>
      <c r="AO77" s="185"/>
      <c r="AP77" s="185"/>
      <c r="AQ77" s="185"/>
      <c r="AR77" s="185"/>
      <c r="AS77" s="185"/>
      <c r="AT77" s="186"/>
    </row>
    <row r="78" spans="1:46" s="182" customFormat="1" x14ac:dyDescent="0.25">
      <c r="B78" s="180" t="s">
        <v>259</v>
      </c>
      <c r="C78" s="316" t="s">
        <v>446</v>
      </c>
      <c r="D78" s="315" t="s">
        <v>455</v>
      </c>
      <c r="E78" s="326"/>
      <c r="F78" s="283">
        <v>41.9</v>
      </c>
      <c r="G78" s="302">
        <v>5</v>
      </c>
      <c r="H78" s="302">
        <v>18.100000000000001</v>
      </c>
      <c r="I78" s="302">
        <v>0.57199999999999995</v>
      </c>
      <c r="J78" s="302">
        <v>9.1999999999999998E-2</v>
      </c>
      <c r="K78" s="302">
        <v>0.38</v>
      </c>
      <c r="L78" s="302">
        <v>0.314</v>
      </c>
      <c r="M78" s="302">
        <v>0.66800000000000004</v>
      </c>
      <c r="N78" s="331">
        <v>0.59599999999999997</v>
      </c>
      <c r="O78" s="302">
        <v>0.48</v>
      </c>
      <c r="P78" s="302">
        <v>0.61</v>
      </c>
      <c r="Q78" s="302">
        <v>0.20799999999999999</v>
      </c>
      <c r="R78" s="302">
        <v>26.98</v>
      </c>
      <c r="S78" s="302">
        <v>2.0619999999999998</v>
      </c>
      <c r="T78" s="302">
        <v>2.6739999999999999</v>
      </c>
      <c r="U78" s="266" t="s">
        <v>433</v>
      </c>
      <c r="V78" s="267"/>
      <c r="W78" s="184"/>
      <c r="X78" s="184"/>
      <c r="Y78" s="184"/>
      <c r="Z78" s="184"/>
      <c r="AA78" s="185"/>
      <c r="AB78" s="185"/>
      <c r="AC78" s="185"/>
      <c r="AD78" s="185"/>
      <c r="AE78" s="185"/>
      <c r="AF78" s="185"/>
      <c r="AG78" s="185"/>
      <c r="AH78" s="185"/>
      <c r="AI78" s="185"/>
      <c r="AJ78" s="185"/>
      <c r="AK78" s="185"/>
      <c r="AL78" s="185"/>
      <c r="AM78" s="185"/>
      <c r="AN78" s="185"/>
      <c r="AO78" s="185"/>
      <c r="AP78" s="185"/>
      <c r="AQ78" s="185"/>
      <c r="AR78" s="185"/>
      <c r="AS78" s="185"/>
      <c r="AT78" s="186"/>
    </row>
    <row r="79" spans="1:46" s="182" customFormat="1" x14ac:dyDescent="0.25">
      <c r="B79" s="180"/>
      <c r="C79" s="181"/>
      <c r="D79" s="187"/>
      <c r="E79" s="187"/>
      <c r="F79" s="187"/>
      <c r="G79" s="184"/>
      <c r="H79" s="184"/>
      <c r="I79" s="184"/>
      <c r="J79" s="185"/>
      <c r="K79" s="185"/>
      <c r="L79" s="185"/>
      <c r="M79" s="185"/>
      <c r="N79" s="185"/>
      <c r="O79" s="185"/>
      <c r="P79" s="185"/>
      <c r="Q79" s="185"/>
      <c r="R79" s="185"/>
      <c r="S79" s="185"/>
      <c r="T79" s="185"/>
      <c r="U79" s="186"/>
      <c r="V79" s="183"/>
      <c r="W79" s="184"/>
      <c r="X79" s="184"/>
      <c r="Y79" s="184"/>
      <c r="Z79" s="184"/>
      <c r="AA79" s="185"/>
      <c r="AB79" s="185"/>
      <c r="AC79" s="184"/>
      <c r="AD79" s="184"/>
      <c r="AE79" s="184"/>
      <c r="AF79" s="184"/>
      <c r="AG79" s="184"/>
      <c r="AH79" s="184"/>
      <c r="AI79" s="184"/>
      <c r="AJ79" s="184"/>
      <c r="AK79" s="184"/>
      <c r="AL79" s="184"/>
      <c r="AM79" s="184"/>
      <c r="AN79" s="184"/>
      <c r="AO79" s="184"/>
      <c r="AP79" s="184"/>
      <c r="AQ79" s="184"/>
      <c r="AR79" s="184"/>
      <c r="AS79" s="184"/>
      <c r="AT79" s="186"/>
    </row>
    <row r="80" spans="1:46" ht="42.75" customHeight="1" x14ac:dyDescent="0.25">
      <c r="A80" s="256"/>
      <c r="B80" s="317" t="s">
        <v>259</v>
      </c>
      <c r="C80" s="275" t="s">
        <v>318</v>
      </c>
      <c r="D80" s="279" t="s">
        <v>336</v>
      </c>
      <c r="E80" s="253">
        <v>46.2</v>
      </c>
      <c r="G80" s="284">
        <v>4.920363</v>
      </c>
      <c r="H80" s="283">
        <v>31.67455</v>
      </c>
      <c r="I80" s="284">
        <v>0.59892999999999996</v>
      </c>
      <c r="J80" s="284">
        <v>0.20200000000000001</v>
      </c>
      <c r="K80" s="284">
        <v>1.4463200000000001</v>
      </c>
      <c r="L80" s="284">
        <v>0.10807</v>
      </c>
      <c r="M80" s="284">
        <v>0.28999999999999998</v>
      </c>
      <c r="N80" s="284">
        <v>0.37341299999999999</v>
      </c>
      <c r="O80" s="284">
        <v>0.230656</v>
      </c>
      <c r="P80" s="284">
        <v>2.5049999999999999</v>
      </c>
      <c r="Q80" s="250"/>
      <c r="R80" s="250"/>
      <c r="S80" s="250"/>
      <c r="T80" s="252"/>
      <c r="U80" s="348" t="s">
        <v>462</v>
      </c>
      <c r="V80" s="267" t="s">
        <v>458</v>
      </c>
      <c r="W80" s="279" t="s">
        <v>336</v>
      </c>
      <c r="X80" s="184"/>
      <c r="Y80" s="184">
        <v>60</v>
      </c>
      <c r="Z80" s="252"/>
      <c r="AA80" s="253"/>
      <c r="AB80" s="253"/>
      <c r="AC80" s="253"/>
      <c r="AD80" s="253"/>
      <c r="AE80" s="253"/>
      <c r="AF80" s="253"/>
      <c r="AG80" s="253"/>
      <c r="AH80" s="253"/>
      <c r="AI80" s="253"/>
      <c r="AJ80" s="253"/>
      <c r="AL80" s="250"/>
      <c r="AM80" s="252"/>
      <c r="AN80" s="252"/>
      <c r="AO80" s="252"/>
      <c r="AP80" s="252"/>
      <c r="AQ80" s="252"/>
      <c r="AR80" s="250"/>
      <c r="AS80" s="252"/>
      <c r="AT80" s="251"/>
    </row>
    <row r="81" spans="1:46" ht="45" x14ac:dyDescent="0.25">
      <c r="A81" s="256"/>
      <c r="B81" s="317" t="s">
        <v>259</v>
      </c>
      <c r="C81" s="275" t="s">
        <v>318</v>
      </c>
      <c r="D81" s="279" t="s">
        <v>337</v>
      </c>
      <c r="E81" s="253">
        <v>40.700000000000003</v>
      </c>
      <c r="G81" s="284">
        <v>5.4767919999999997</v>
      </c>
      <c r="H81" s="283">
        <v>18.51577</v>
      </c>
      <c r="I81" s="284">
        <v>0.21412</v>
      </c>
      <c r="J81" s="284">
        <v>5.151E-2</v>
      </c>
      <c r="K81" s="284">
        <v>0.47369</v>
      </c>
      <c r="L81" s="284">
        <v>0.21412</v>
      </c>
      <c r="M81" s="284">
        <v>0.4</v>
      </c>
      <c r="N81" s="284">
        <v>0.28214899999999998</v>
      </c>
      <c r="O81" s="284">
        <v>0.193938</v>
      </c>
      <c r="P81" s="284">
        <v>0.68700000000000006</v>
      </c>
      <c r="Q81" s="250"/>
      <c r="R81" s="250"/>
      <c r="S81" s="250"/>
      <c r="T81" s="250"/>
      <c r="U81" s="348" t="s">
        <v>462</v>
      </c>
      <c r="V81" s="267" t="s">
        <v>458</v>
      </c>
      <c r="W81" s="279" t="s">
        <v>337</v>
      </c>
      <c r="X81" s="184"/>
      <c r="Y81" s="184">
        <v>60</v>
      </c>
      <c r="Z81" s="250"/>
      <c r="AA81" s="253"/>
      <c r="AB81" s="253"/>
      <c r="AC81" s="253"/>
      <c r="AD81" s="253"/>
      <c r="AE81" s="253"/>
      <c r="AF81" s="253"/>
      <c r="AG81" s="253"/>
      <c r="AH81" s="253"/>
      <c r="AI81" s="253"/>
      <c r="AJ81" s="253"/>
      <c r="AL81" s="250"/>
      <c r="AM81" s="250"/>
      <c r="AN81" s="250"/>
      <c r="AO81" s="250"/>
      <c r="AP81" s="250"/>
      <c r="AQ81" s="250"/>
      <c r="AR81" s="250"/>
      <c r="AS81" s="250"/>
      <c r="AT81" s="256"/>
    </row>
    <row r="82" spans="1:46" s="253" customFormat="1" ht="45" x14ac:dyDescent="0.25">
      <c r="A82" s="254"/>
      <c r="B82" s="317" t="s">
        <v>259</v>
      </c>
      <c r="C82" s="275" t="s">
        <v>318</v>
      </c>
      <c r="D82" s="279" t="s">
        <v>338</v>
      </c>
      <c r="E82" s="253">
        <v>43.9</v>
      </c>
      <c r="G82" s="284">
        <v>5.4140490000000003</v>
      </c>
      <c r="H82" s="283">
        <v>17.528200000000002</v>
      </c>
      <c r="I82" s="284">
        <v>0.43631999999999999</v>
      </c>
      <c r="J82" s="284">
        <v>4.6460000000000001E-2</v>
      </c>
      <c r="K82" s="284">
        <v>0.30299999999999999</v>
      </c>
      <c r="L82" s="284">
        <v>4.3430000000000003E-2</v>
      </c>
      <c r="M82" s="284">
        <v>0.87</v>
      </c>
      <c r="N82" s="284">
        <v>0.43598700000000001</v>
      </c>
      <c r="O82" s="284">
        <v>0.20094799999999999</v>
      </c>
      <c r="P82" s="284">
        <v>0.39700000000000002</v>
      </c>
      <c r="U82" s="348" t="s">
        <v>462</v>
      </c>
      <c r="V82" s="267" t="s">
        <v>458</v>
      </c>
      <c r="W82" s="279" t="s">
        <v>338</v>
      </c>
      <c r="X82" s="184"/>
      <c r="Y82" s="184">
        <v>60</v>
      </c>
      <c r="AA82" s="253">
        <v>5.65</v>
      </c>
      <c r="AB82" s="253">
        <v>68.3</v>
      </c>
      <c r="AC82" s="253">
        <v>4.9800000000000004</v>
      </c>
      <c r="AD82" s="253">
        <v>0.91</v>
      </c>
      <c r="AE82" s="253">
        <v>6.03</v>
      </c>
      <c r="AF82" s="253">
        <v>0.83</v>
      </c>
      <c r="AH82" s="350">
        <v>0.01</v>
      </c>
      <c r="AI82" s="253">
        <v>5.9</v>
      </c>
      <c r="AJ82" s="253">
        <v>9.1999999999999993</v>
      </c>
      <c r="AT82" s="256"/>
    </row>
    <row r="83" spans="1:46" s="253" customFormat="1" ht="45" x14ac:dyDescent="0.25">
      <c r="A83" s="254"/>
      <c r="B83" s="317" t="s">
        <v>259</v>
      </c>
      <c r="C83" s="275" t="s">
        <v>318</v>
      </c>
      <c r="D83" s="279" t="s">
        <v>339</v>
      </c>
      <c r="E83" s="253">
        <v>64.900000000000006</v>
      </c>
      <c r="G83" s="284">
        <v>5.6962700000000002</v>
      </c>
      <c r="H83" s="283">
        <v>17.19258</v>
      </c>
      <c r="I83" s="284">
        <v>0.57974000000000003</v>
      </c>
      <c r="J83" s="284">
        <v>9.6960000000000005E-2</v>
      </c>
      <c r="K83" s="284">
        <v>0.69589000000000001</v>
      </c>
      <c r="L83" s="284">
        <v>8.6860000000000007E-2</v>
      </c>
      <c r="M83" s="284">
        <v>0.78</v>
      </c>
      <c r="N83" s="284">
        <v>0.376801</v>
      </c>
      <c r="O83" s="284">
        <v>0.22631599999999999</v>
      </c>
      <c r="P83" s="284">
        <v>1.1200000000000001</v>
      </c>
      <c r="U83" s="348" t="s">
        <v>462</v>
      </c>
      <c r="V83" s="267" t="s">
        <v>458</v>
      </c>
      <c r="W83" s="279" t="s">
        <v>339</v>
      </c>
      <c r="X83" s="184"/>
      <c r="Y83" s="184">
        <v>60</v>
      </c>
      <c r="AA83" s="253">
        <v>6.11</v>
      </c>
      <c r="AB83" s="253">
        <v>78.600000000000009</v>
      </c>
      <c r="AC83" s="253">
        <v>6.86</v>
      </c>
      <c r="AD83" s="253">
        <v>0.87</v>
      </c>
      <c r="AE83" s="253">
        <v>5.94</v>
      </c>
      <c r="AF83" s="253">
        <v>1.39</v>
      </c>
      <c r="AG83" s="253">
        <v>0.49</v>
      </c>
      <c r="AH83" s="350">
        <v>0.02</v>
      </c>
      <c r="AI83" s="253">
        <v>4.4800000000000004</v>
      </c>
      <c r="AJ83" s="253">
        <v>8.48</v>
      </c>
      <c r="AT83" s="256"/>
    </row>
    <row r="84" spans="1:46" s="253" customFormat="1" ht="45" x14ac:dyDescent="0.25">
      <c r="A84" s="254"/>
      <c r="B84" s="317" t="s">
        <v>259</v>
      </c>
      <c r="C84" s="275" t="s">
        <v>318</v>
      </c>
      <c r="D84" s="279" t="s">
        <v>340</v>
      </c>
      <c r="E84" s="253">
        <v>45.7</v>
      </c>
      <c r="G84" s="284">
        <v>5.4698840000000004</v>
      </c>
      <c r="H84" s="283">
        <v>16.035820000000001</v>
      </c>
      <c r="I84" s="284">
        <v>1.0817099999999999</v>
      </c>
      <c r="J84" s="284">
        <v>4.444E-2</v>
      </c>
      <c r="K84" s="284">
        <v>0.12322</v>
      </c>
      <c r="L84" s="284">
        <v>0.15756000000000001</v>
      </c>
      <c r="M84" s="284">
        <v>0.67</v>
      </c>
      <c r="N84" s="284">
        <v>0.41204200000000002</v>
      </c>
      <c r="O84" s="284">
        <v>0.31577499999999997</v>
      </c>
      <c r="P84" s="284">
        <v>0.13100000000000001</v>
      </c>
      <c r="U84" s="348" t="s">
        <v>462</v>
      </c>
      <c r="V84" s="267" t="s">
        <v>458</v>
      </c>
      <c r="W84" s="279" t="s">
        <v>340</v>
      </c>
      <c r="X84" s="184"/>
      <c r="Y84" s="184">
        <v>60</v>
      </c>
      <c r="AA84" s="253">
        <v>5.63</v>
      </c>
      <c r="AB84" s="253">
        <v>67.400000000000006</v>
      </c>
      <c r="AC84" s="253">
        <v>5.1100000000000003</v>
      </c>
      <c r="AD84" s="253">
        <v>0.8</v>
      </c>
      <c r="AE84" s="253">
        <v>5.13</v>
      </c>
      <c r="AF84" s="253">
        <v>0.69</v>
      </c>
      <c r="AH84" s="350">
        <v>0.02</v>
      </c>
      <c r="AI84" s="253">
        <v>4.5199999999999996</v>
      </c>
      <c r="AJ84" s="253">
        <v>7.74</v>
      </c>
      <c r="AT84" s="256"/>
    </row>
    <row r="85" spans="1:46" s="253" customFormat="1" ht="45" x14ac:dyDescent="0.25">
      <c r="A85" s="254"/>
      <c r="B85" s="317" t="s">
        <v>259</v>
      </c>
      <c r="C85" s="275" t="s">
        <v>318</v>
      </c>
      <c r="D85" s="279" t="s">
        <v>341</v>
      </c>
      <c r="E85" s="253">
        <v>104.3</v>
      </c>
      <c r="G85" s="284">
        <v>5.3237870000000003</v>
      </c>
      <c r="H85" s="283">
        <v>13.703149999999999</v>
      </c>
      <c r="I85" s="284">
        <v>0.62922999999999996</v>
      </c>
      <c r="J85" s="284">
        <v>4.7469999999999998E-2</v>
      </c>
      <c r="K85" s="284">
        <v>0.35349999999999998</v>
      </c>
      <c r="L85" s="284">
        <v>7.6759999999999995E-2</v>
      </c>
      <c r="M85" s="284">
        <v>0.54</v>
      </c>
      <c r="N85" s="284">
        <v>0.320326</v>
      </c>
      <c r="O85" s="284">
        <v>0.26837499999999997</v>
      </c>
      <c r="P85" s="284">
        <v>0.36799999999999999</v>
      </c>
      <c r="U85" s="348" t="s">
        <v>462</v>
      </c>
      <c r="V85" s="267" t="s">
        <v>458</v>
      </c>
      <c r="W85" s="279" t="s">
        <v>341</v>
      </c>
      <c r="X85" s="184"/>
      <c r="Y85" s="184">
        <v>60</v>
      </c>
      <c r="AA85" s="253">
        <v>6.27</v>
      </c>
      <c r="AB85" s="253">
        <v>99.399999999999991</v>
      </c>
      <c r="AC85" s="253">
        <v>9.4600000000000009</v>
      </c>
      <c r="AD85" s="253">
        <v>1.1299999999999999</v>
      </c>
      <c r="AE85" s="253">
        <v>7.79</v>
      </c>
      <c r="AF85" s="253">
        <v>0.97</v>
      </c>
      <c r="AH85" s="350">
        <v>2.5000000000000001E-3</v>
      </c>
      <c r="AI85" s="253">
        <v>4.62</v>
      </c>
      <c r="AJ85" s="253">
        <v>14.49</v>
      </c>
      <c r="AT85" s="256"/>
    </row>
    <row r="86" spans="1:46" s="253" customFormat="1" ht="45" x14ac:dyDescent="0.25">
      <c r="A86" s="254"/>
      <c r="B86" s="317" t="s">
        <v>259</v>
      </c>
      <c r="C86" s="275" t="s">
        <v>318</v>
      </c>
      <c r="D86" s="279" t="s">
        <v>342</v>
      </c>
      <c r="E86" s="253">
        <v>136.19999999999999</v>
      </c>
      <c r="G86" s="284">
        <v>5.3180100000000001</v>
      </c>
      <c r="H86" s="283">
        <v>9.4161900000000003</v>
      </c>
      <c r="I86" s="284">
        <v>0.33027000000000001</v>
      </c>
      <c r="J86" s="284">
        <v>2.929E-2</v>
      </c>
      <c r="K86" s="284">
        <v>0.22725000000000001</v>
      </c>
      <c r="L86" s="284">
        <v>7.979E-2</v>
      </c>
      <c r="M86" s="284">
        <v>0.43</v>
      </c>
      <c r="N86" s="284">
        <v>0.25888100000000003</v>
      </c>
      <c r="O86" s="284">
        <v>0.22498099999999999</v>
      </c>
      <c r="P86" s="284">
        <v>0.17799999999999999</v>
      </c>
      <c r="U86" s="348" t="s">
        <v>462</v>
      </c>
      <c r="V86" s="267" t="s">
        <v>458</v>
      </c>
      <c r="W86" s="279" t="s">
        <v>342</v>
      </c>
      <c r="X86" s="184"/>
      <c r="Y86" s="184">
        <v>60</v>
      </c>
      <c r="AA86" s="253">
        <v>6.55</v>
      </c>
      <c r="AB86" s="253">
        <v>109.9</v>
      </c>
      <c r="AC86" s="253">
        <v>13.45</v>
      </c>
      <c r="AD86" s="253">
        <v>0.92</v>
      </c>
      <c r="AE86" s="253">
        <v>7.17</v>
      </c>
      <c r="AF86" s="253">
        <v>1.1299999999999999</v>
      </c>
      <c r="AH86" s="350">
        <v>2.5000000000000001E-3</v>
      </c>
      <c r="AI86" s="253">
        <v>5.12</v>
      </c>
      <c r="AJ86" s="253">
        <v>15.94</v>
      </c>
      <c r="AT86" s="256"/>
    </row>
    <row r="87" spans="1:46" s="253" customFormat="1" ht="45" x14ac:dyDescent="0.25">
      <c r="A87" s="254"/>
      <c r="B87" s="317" t="s">
        <v>259</v>
      </c>
      <c r="C87" s="275" t="s">
        <v>318</v>
      </c>
      <c r="D87" s="279" t="s">
        <v>343</v>
      </c>
      <c r="E87" s="253">
        <v>166.2</v>
      </c>
      <c r="G87" s="284">
        <v>5.7731250000000003</v>
      </c>
      <c r="H87" s="283">
        <v>7.4803899999999999</v>
      </c>
      <c r="I87" s="284">
        <v>0.32017000000000001</v>
      </c>
      <c r="J87" s="284">
        <v>2.929E-2</v>
      </c>
      <c r="K87" s="284">
        <v>0.25148999999999999</v>
      </c>
      <c r="L87" s="284">
        <v>6.9690000000000002E-2</v>
      </c>
      <c r="M87" s="284">
        <v>0.45</v>
      </c>
      <c r="N87" s="284">
        <v>0.21392700000000001</v>
      </c>
      <c r="O87" s="284">
        <v>0.16122500000000001</v>
      </c>
      <c r="P87" s="284">
        <v>0.20799999999999999</v>
      </c>
      <c r="U87" s="348" t="s">
        <v>462</v>
      </c>
      <c r="V87" s="267" t="s">
        <v>458</v>
      </c>
      <c r="W87" s="279" t="s">
        <v>343</v>
      </c>
      <c r="X87" s="184"/>
      <c r="Y87" s="184">
        <v>60</v>
      </c>
      <c r="AA87" s="253">
        <v>6.52</v>
      </c>
      <c r="AB87" s="253">
        <v>111.30000000000001</v>
      </c>
      <c r="AC87" s="253">
        <v>12.97</v>
      </c>
      <c r="AD87" s="253">
        <v>0.97</v>
      </c>
      <c r="AE87" s="253">
        <v>6.9</v>
      </c>
      <c r="AF87" s="253">
        <v>1.59</v>
      </c>
      <c r="AH87" s="350">
        <v>2.5000000000000001E-3</v>
      </c>
      <c r="AI87" s="253">
        <v>5.99</v>
      </c>
      <c r="AJ87" s="253">
        <v>13.44</v>
      </c>
      <c r="AT87" s="256"/>
    </row>
    <row r="88" spans="1:46" s="253" customFormat="1" ht="45" x14ac:dyDescent="0.25">
      <c r="A88" s="254"/>
      <c r="B88" s="317" t="s">
        <v>259</v>
      </c>
      <c r="C88" s="275" t="s">
        <v>318</v>
      </c>
      <c r="D88" s="279" t="s">
        <v>344</v>
      </c>
      <c r="E88" s="253">
        <v>40.200000000000003</v>
      </c>
      <c r="G88" s="284">
        <v>5.494561</v>
      </c>
      <c r="H88" s="283">
        <v>9.7759099999999997</v>
      </c>
      <c r="I88" s="284">
        <v>0.56155999999999995</v>
      </c>
      <c r="J88" s="284">
        <v>4.9489999999999999E-2</v>
      </c>
      <c r="K88" s="284">
        <v>0.24442</v>
      </c>
      <c r="L88" s="284">
        <v>8.2820000000000005E-2</v>
      </c>
      <c r="M88" s="284">
        <v>0.24</v>
      </c>
      <c r="N88" s="284">
        <v>0.14751300000000001</v>
      </c>
      <c r="O88" s="284">
        <v>0.21062800000000001</v>
      </c>
      <c r="P88" s="284">
        <v>0.32900000000000001</v>
      </c>
      <c r="U88" s="348" t="s">
        <v>462</v>
      </c>
      <c r="V88" s="267" t="s">
        <v>458</v>
      </c>
      <c r="W88" s="279" t="s">
        <v>344</v>
      </c>
      <c r="X88" s="184"/>
      <c r="Y88" s="184">
        <v>60</v>
      </c>
      <c r="AA88" s="253">
        <v>6.87</v>
      </c>
      <c r="AB88" s="253">
        <v>142.5</v>
      </c>
      <c r="AC88" s="253">
        <v>21.03</v>
      </c>
      <c r="AD88" s="253">
        <v>0.84</v>
      </c>
      <c r="AE88" s="253">
        <v>6.36</v>
      </c>
      <c r="AF88" s="253">
        <v>2.17</v>
      </c>
      <c r="AH88" s="350">
        <v>2.5000000000000001E-3</v>
      </c>
      <c r="AI88" s="253">
        <v>6.6</v>
      </c>
      <c r="AJ88" s="253">
        <v>9.1</v>
      </c>
      <c r="AT88" s="256"/>
    </row>
    <row r="89" spans="1:46" s="253" customFormat="1" ht="45" x14ac:dyDescent="0.25">
      <c r="A89" s="254"/>
      <c r="B89" s="317" t="s">
        <v>259</v>
      </c>
      <c r="C89" s="275" t="s">
        <v>318</v>
      </c>
      <c r="D89" s="279" t="s">
        <v>345</v>
      </c>
      <c r="E89" s="253">
        <v>153.19999999999999</v>
      </c>
      <c r="G89" s="284">
        <v>5.4572000000000003</v>
      </c>
      <c r="H89" s="283">
        <v>12.15258</v>
      </c>
      <c r="I89" s="284">
        <v>0.84840000000000004</v>
      </c>
      <c r="J89" s="284">
        <v>0.1212</v>
      </c>
      <c r="K89" s="284">
        <v>0.73629</v>
      </c>
      <c r="L89" s="284">
        <v>7.7770000000000006E-2</v>
      </c>
      <c r="M89" s="284">
        <v>0.16</v>
      </c>
      <c r="N89" s="284">
        <v>0.155419</v>
      </c>
      <c r="O89" s="284">
        <v>0.18492500000000001</v>
      </c>
      <c r="P89" s="284">
        <v>1.4139999999999999</v>
      </c>
      <c r="U89" s="348" t="s">
        <v>462</v>
      </c>
      <c r="V89" s="267" t="s">
        <v>458</v>
      </c>
      <c r="W89" s="279" t="s">
        <v>345</v>
      </c>
      <c r="X89" s="184"/>
      <c r="Y89" s="184">
        <v>60</v>
      </c>
      <c r="AB89" s="253">
        <v>104.2</v>
      </c>
      <c r="AH89" s="350"/>
      <c r="AT89" s="256"/>
    </row>
    <row r="90" spans="1:46" s="253" customFormat="1" ht="45" x14ac:dyDescent="0.25">
      <c r="A90" s="254"/>
      <c r="B90" s="317" t="s">
        <v>259</v>
      </c>
      <c r="C90" s="275" t="s">
        <v>318</v>
      </c>
      <c r="D90" s="279" t="s">
        <v>346</v>
      </c>
      <c r="E90" s="253">
        <v>67.900000000000006</v>
      </c>
      <c r="G90" s="284">
        <v>4.75</v>
      </c>
      <c r="H90" s="283">
        <v>13.700000000000001</v>
      </c>
      <c r="I90" s="284">
        <v>0.39693000000000001</v>
      </c>
      <c r="J90" s="284">
        <v>4.444E-2</v>
      </c>
      <c r="K90" s="284">
        <v>0.39389999999999997</v>
      </c>
      <c r="L90" s="284">
        <v>4.9489999999999999E-2</v>
      </c>
      <c r="M90" s="284">
        <v>0.17</v>
      </c>
      <c r="N90" s="284">
        <v>0.29344399999999998</v>
      </c>
      <c r="O90" s="284">
        <v>0.15121100000000001</v>
      </c>
      <c r="P90" s="284">
        <v>0.49399999999999999</v>
      </c>
      <c r="U90" s="348" t="s">
        <v>462</v>
      </c>
      <c r="V90" s="267" t="s">
        <v>458</v>
      </c>
      <c r="W90" s="279" t="s">
        <v>346</v>
      </c>
      <c r="X90" s="184"/>
      <c r="Y90" s="184">
        <v>60</v>
      </c>
      <c r="AH90" s="350"/>
      <c r="AT90" s="256"/>
    </row>
    <row r="91" spans="1:46" s="253" customFormat="1" ht="45" x14ac:dyDescent="0.25">
      <c r="A91" s="254"/>
      <c r="B91" s="317" t="s">
        <v>259</v>
      </c>
      <c r="C91" s="275" t="s">
        <v>318</v>
      </c>
      <c r="D91" s="279" t="s">
        <v>347</v>
      </c>
      <c r="E91" s="253">
        <v>81.099999999999994</v>
      </c>
      <c r="G91" s="284">
        <v>5.04</v>
      </c>
      <c r="H91" s="283">
        <v>14.5</v>
      </c>
      <c r="I91" s="284">
        <v>0.27472000000000002</v>
      </c>
      <c r="J91" s="284">
        <v>8.1809999999999994E-2</v>
      </c>
      <c r="K91" s="284">
        <v>0.72821000000000002</v>
      </c>
      <c r="L91" s="284">
        <v>8.1809999999999994E-2</v>
      </c>
      <c r="M91" s="284">
        <v>0.2</v>
      </c>
      <c r="N91" s="284">
        <v>0.33659099999999997</v>
      </c>
      <c r="O91" s="284">
        <v>0.302089</v>
      </c>
      <c r="P91" s="284">
        <v>1.18</v>
      </c>
      <c r="U91" s="348" t="s">
        <v>462</v>
      </c>
      <c r="V91" s="267" t="s">
        <v>458</v>
      </c>
      <c r="W91" s="279" t="s">
        <v>347</v>
      </c>
      <c r="X91" s="184"/>
      <c r="Y91" s="184">
        <v>60</v>
      </c>
      <c r="AH91" s="350"/>
      <c r="AT91" s="256"/>
    </row>
    <row r="92" spans="1:46" s="253" customFormat="1" x14ac:dyDescent="0.25">
      <c r="A92" s="254"/>
      <c r="B92" s="317"/>
      <c r="C92" s="275"/>
      <c r="D92" s="279"/>
      <c r="I92" s="257"/>
      <c r="J92" s="257"/>
      <c r="K92" s="257"/>
      <c r="L92" s="257"/>
      <c r="M92" s="257"/>
      <c r="N92" s="257"/>
      <c r="O92" s="257"/>
      <c r="P92" s="257"/>
      <c r="U92" s="319"/>
      <c r="V92" s="183"/>
      <c r="W92" s="184"/>
      <c r="X92" s="184"/>
      <c r="Y92" s="184"/>
      <c r="AT92" s="256"/>
    </row>
    <row r="93" spans="1:46" s="253" customFormat="1" x14ac:dyDescent="0.25">
      <c r="A93" s="254"/>
      <c r="B93" s="317" t="s">
        <v>259</v>
      </c>
      <c r="C93" s="275" t="s">
        <v>321</v>
      </c>
      <c r="D93" s="279" t="s">
        <v>336</v>
      </c>
      <c r="E93" s="253">
        <v>19.100000000000001</v>
      </c>
      <c r="G93" s="253">
        <v>4.84</v>
      </c>
      <c r="H93" s="253">
        <v>25.8</v>
      </c>
      <c r="I93" s="253">
        <v>1.58</v>
      </c>
      <c r="J93" s="253">
        <v>0.34</v>
      </c>
      <c r="K93" s="253">
        <v>0.97</v>
      </c>
      <c r="L93" s="253">
        <v>0.33</v>
      </c>
      <c r="M93" s="253">
        <v>0.24</v>
      </c>
      <c r="N93" s="253">
        <v>0.94</v>
      </c>
      <c r="O93" s="253">
        <v>1.06</v>
      </c>
      <c r="P93" s="253">
        <v>1.78</v>
      </c>
      <c r="U93" s="319" t="s">
        <v>433</v>
      </c>
      <c r="V93" s="267" t="s">
        <v>458</v>
      </c>
      <c r="W93" s="279" t="s">
        <v>336</v>
      </c>
      <c r="X93" s="184"/>
      <c r="Y93" s="184">
        <v>110</v>
      </c>
      <c r="AT93" s="256"/>
    </row>
    <row r="94" spans="1:46" s="253" customFormat="1" x14ac:dyDescent="0.25">
      <c r="A94" s="254"/>
      <c r="B94" s="317" t="s">
        <v>259</v>
      </c>
      <c r="C94" s="275" t="s">
        <v>321</v>
      </c>
      <c r="D94" s="279" t="s">
        <v>337</v>
      </c>
      <c r="E94" s="253">
        <v>35.700000000000003</v>
      </c>
      <c r="G94" s="253">
        <v>5.14</v>
      </c>
      <c r="H94" s="253">
        <v>18.899999999999999</v>
      </c>
      <c r="I94" s="253">
        <v>1.98</v>
      </c>
      <c r="J94" s="253">
        <v>0.12</v>
      </c>
      <c r="K94" s="253">
        <v>1</v>
      </c>
      <c r="L94" s="253">
        <v>0.19</v>
      </c>
      <c r="M94" s="253">
        <v>0.34</v>
      </c>
      <c r="N94" s="253">
        <v>0.74</v>
      </c>
      <c r="O94" s="253">
        <v>1.55</v>
      </c>
      <c r="P94" s="253">
        <v>1.46</v>
      </c>
      <c r="U94" s="319" t="s">
        <v>433</v>
      </c>
      <c r="V94" s="267" t="s">
        <v>458</v>
      </c>
      <c r="W94" s="279" t="s">
        <v>337</v>
      </c>
      <c r="X94" s="184"/>
      <c r="Y94" s="184">
        <v>110</v>
      </c>
      <c r="AA94" s="284">
        <v>7.6633329999999997</v>
      </c>
      <c r="AB94" s="283">
        <v>672.09999999999991</v>
      </c>
      <c r="AC94" s="284">
        <v>39.7667</v>
      </c>
      <c r="AD94" s="284">
        <v>23.578600000000002</v>
      </c>
      <c r="AE94" s="284">
        <v>20.057400000000001</v>
      </c>
      <c r="AF94" s="284">
        <v>1.5027999999999999</v>
      </c>
      <c r="AG94" s="284">
        <v>0.29514800000000002</v>
      </c>
      <c r="AH94" s="284">
        <v>0.303564</v>
      </c>
      <c r="AI94" s="284">
        <v>62.270791000000003</v>
      </c>
      <c r="AJ94" s="284">
        <v>9.2247000000000003</v>
      </c>
      <c r="AK94" s="253">
        <v>6100.0000000000009</v>
      </c>
      <c r="AR94" s="349">
        <v>85.862129999999993</v>
      </c>
      <c r="AT94" s="256"/>
    </row>
    <row r="95" spans="1:46" s="253" customFormat="1" x14ac:dyDescent="0.25">
      <c r="A95" s="254"/>
      <c r="B95" s="317" t="s">
        <v>259</v>
      </c>
      <c r="C95" s="275" t="s">
        <v>321</v>
      </c>
      <c r="D95" s="279" t="s">
        <v>338</v>
      </c>
      <c r="E95" s="253">
        <v>35.4</v>
      </c>
      <c r="G95" s="253">
        <v>5.94</v>
      </c>
      <c r="H95" s="253">
        <v>44</v>
      </c>
      <c r="I95" s="253">
        <v>0.9</v>
      </c>
      <c r="J95" s="253">
        <v>0.05</v>
      </c>
      <c r="K95" s="253">
        <v>0.54</v>
      </c>
      <c r="L95" s="253">
        <v>0.2</v>
      </c>
      <c r="M95" s="253">
        <v>0.95</v>
      </c>
      <c r="N95" s="253">
        <v>0.95</v>
      </c>
      <c r="O95" s="253">
        <v>0.8</v>
      </c>
      <c r="P95" s="253">
        <v>0.82</v>
      </c>
      <c r="U95" s="319" t="s">
        <v>433</v>
      </c>
      <c r="V95" s="267" t="s">
        <v>458</v>
      </c>
      <c r="W95" s="279" t="s">
        <v>338</v>
      </c>
      <c r="X95" s="184"/>
      <c r="Y95" s="184">
        <v>110</v>
      </c>
      <c r="AA95" s="284">
        <v>7.4349999999999996</v>
      </c>
      <c r="AB95" s="283">
        <v>611.1</v>
      </c>
      <c r="AC95" s="284">
        <v>140.73840000000001</v>
      </c>
      <c r="AD95" s="284">
        <v>18.348299999999998</v>
      </c>
      <c r="AE95" s="284">
        <v>11.1935</v>
      </c>
      <c r="AF95" s="284">
        <v>1.5847</v>
      </c>
      <c r="AG95" s="284">
        <v>0.36495499999999997</v>
      </c>
      <c r="AH95" s="284">
        <v>0.46413399999999999</v>
      </c>
      <c r="AI95" s="284">
        <v>71.970284000000007</v>
      </c>
      <c r="AJ95" s="284">
        <v>10.7963</v>
      </c>
      <c r="AK95" s="253">
        <v>8480</v>
      </c>
      <c r="AR95" s="349">
        <v>21.750869999999999</v>
      </c>
      <c r="AT95" s="256"/>
    </row>
    <row r="96" spans="1:46" s="253" customFormat="1" x14ac:dyDescent="0.25">
      <c r="A96" s="254"/>
      <c r="B96" s="317" t="s">
        <v>259</v>
      </c>
      <c r="C96" s="275" t="s">
        <v>321</v>
      </c>
      <c r="D96" s="279" t="s">
        <v>339</v>
      </c>
      <c r="E96" s="253">
        <v>86.6</v>
      </c>
      <c r="G96" s="253">
        <v>5.36</v>
      </c>
      <c r="H96" s="253">
        <v>17.8</v>
      </c>
      <c r="I96" s="253">
        <v>2.0299999999999998</v>
      </c>
      <c r="J96" s="253">
        <v>0.08</v>
      </c>
      <c r="K96" s="253">
        <v>0.56000000000000005</v>
      </c>
      <c r="L96" s="253">
        <v>0.2</v>
      </c>
      <c r="M96" s="253">
        <v>0.79</v>
      </c>
      <c r="N96" s="253">
        <v>0.75</v>
      </c>
      <c r="O96" s="253">
        <v>0.83</v>
      </c>
      <c r="P96" s="253">
        <v>0.79</v>
      </c>
      <c r="U96" s="319" t="s">
        <v>433</v>
      </c>
      <c r="V96" s="267" t="s">
        <v>458</v>
      </c>
      <c r="W96" s="279" t="s">
        <v>339</v>
      </c>
      <c r="X96" s="184"/>
      <c r="Y96" s="184">
        <v>110</v>
      </c>
      <c r="AA96" s="284">
        <v>7.3633329999999999</v>
      </c>
      <c r="AB96" s="283">
        <v>886.06667000000004</v>
      </c>
      <c r="AC96" s="284">
        <v>92.2209</v>
      </c>
      <c r="AD96" s="284">
        <v>24.459599999999998</v>
      </c>
      <c r="AE96" s="284">
        <v>20.989699999999999</v>
      </c>
      <c r="AF96" s="284">
        <v>1.4756</v>
      </c>
      <c r="AG96" s="284">
        <v>0.35827700000000001</v>
      </c>
      <c r="AH96" s="284">
        <v>0.466642</v>
      </c>
      <c r="AI96" s="284">
        <v>71.817837999999995</v>
      </c>
      <c r="AJ96" s="284">
        <v>10.775</v>
      </c>
      <c r="AK96" s="253">
        <v>6600.0000000000009</v>
      </c>
      <c r="AR96" s="349">
        <v>10</v>
      </c>
      <c r="AT96" s="256"/>
    </row>
    <row r="97" spans="1:46" s="253" customFormat="1" x14ac:dyDescent="0.25">
      <c r="A97" s="254"/>
      <c r="B97" s="317" t="s">
        <v>259</v>
      </c>
      <c r="C97" s="275" t="s">
        <v>321</v>
      </c>
      <c r="D97" s="279" t="s">
        <v>340</v>
      </c>
      <c r="E97" s="253">
        <v>100.2</v>
      </c>
      <c r="G97" s="253">
        <v>5.37</v>
      </c>
      <c r="H97" s="253">
        <v>17.8</v>
      </c>
      <c r="I97" s="253">
        <v>1.9</v>
      </c>
      <c r="J97" s="253">
        <v>0.5</v>
      </c>
      <c r="K97" s="253">
        <v>1.02</v>
      </c>
      <c r="L97" s="253">
        <v>0.91</v>
      </c>
      <c r="M97" s="253">
        <v>1.27</v>
      </c>
      <c r="N97" s="253">
        <v>1.45</v>
      </c>
      <c r="O97" s="253">
        <v>1.8</v>
      </c>
      <c r="P97" s="253">
        <v>0.3</v>
      </c>
      <c r="U97" s="319" t="s">
        <v>433</v>
      </c>
      <c r="V97" s="267" t="s">
        <v>458</v>
      </c>
      <c r="W97" s="279" t="s">
        <v>340</v>
      </c>
      <c r="X97" s="184"/>
      <c r="Y97" s="184">
        <v>110</v>
      </c>
      <c r="AA97" s="284">
        <v>7.2450000000000001</v>
      </c>
      <c r="AB97" s="283">
        <v>737.95</v>
      </c>
      <c r="AC97" s="284">
        <v>166.17060000000001</v>
      </c>
      <c r="AD97" s="284">
        <v>26.517600000000002</v>
      </c>
      <c r="AE97" s="284">
        <v>22.604900000000001</v>
      </c>
      <c r="AF97" s="284">
        <v>2.0428999999999999</v>
      </c>
      <c r="AG97" s="284">
        <v>0.17580000000000001</v>
      </c>
      <c r="AH97" s="284">
        <v>1.183829</v>
      </c>
      <c r="AI97" s="284">
        <v>249.28661299999999</v>
      </c>
      <c r="AJ97" s="284">
        <v>37.010599999999997</v>
      </c>
      <c r="AK97" s="253">
        <v>6300</v>
      </c>
      <c r="AR97" s="349">
        <v>136.21197000000001</v>
      </c>
      <c r="AT97" s="256"/>
    </row>
    <row r="98" spans="1:46" s="253" customFormat="1" x14ac:dyDescent="0.25">
      <c r="A98" s="254"/>
      <c r="B98" s="317" t="s">
        <v>259</v>
      </c>
      <c r="C98" s="275" t="s">
        <v>321</v>
      </c>
      <c r="D98" s="279" t="s">
        <v>341</v>
      </c>
      <c r="E98" s="253">
        <v>89.7</v>
      </c>
      <c r="G98" s="253">
        <v>5.5</v>
      </c>
      <c r="H98" s="253">
        <v>16.100000000000001</v>
      </c>
      <c r="I98" s="253">
        <v>1.85</v>
      </c>
      <c r="J98" s="253">
        <v>0.32</v>
      </c>
      <c r="K98" s="253">
        <v>0.51</v>
      </c>
      <c r="L98" s="253">
        <v>0.56999999999999995</v>
      </c>
      <c r="M98" s="253">
        <v>0.66</v>
      </c>
      <c r="N98" s="253">
        <v>0.56000000000000005</v>
      </c>
      <c r="O98" s="253">
        <v>0.81</v>
      </c>
      <c r="P98" s="253">
        <v>1.49</v>
      </c>
      <c r="U98" s="319" t="s">
        <v>433</v>
      </c>
      <c r="V98" s="267" t="s">
        <v>458</v>
      </c>
      <c r="W98" s="279" t="s">
        <v>341</v>
      </c>
      <c r="X98" s="184"/>
      <c r="Y98" s="184">
        <v>110</v>
      </c>
      <c r="AA98" s="284">
        <v>7.31</v>
      </c>
      <c r="AB98" s="283">
        <v>1036.0666699999999</v>
      </c>
      <c r="AC98" s="284">
        <v>50.296500000000002</v>
      </c>
      <c r="AD98" s="284">
        <v>24.848099999999999</v>
      </c>
      <c r="AE98" s="284">
        <v>23.548200000000001</v>
      </c>
      <c r="AF98" s="284">
        <v>8.5536600000000007</v>
      </c>
      <c r="AG98" s="284">
        <v>0.14644799999999999</v>
      </c>
      <c r="AH98" s="284">
        <v>3.3000000000000002E-2</v>
      </c>
      <c r="AI98" s="284">
        <v>22.246068000000001</v>
      </c>
      <c r="AJ98" s="284">
        <v>3.3531</v>
      </c>
      <c r="AK98" s="253">
        <v>6300</v>
      </c>
      <c r="AR98" s="349">
        <v>669.77679000000001</v>
      </c>
      <c r="AT98" s="256"/>
    </row>
    <row r="99" spans="1:46" s="253" customFormat="1" x14ac:dyDescent="0.25">
      <c r="A99" s="254"/>
      <c r="B99" s="317" t="s">
        <v>259</v>
      </c>
      <c r="C99" s="275" t="s">
        <v>321</v>
      </c>
      <c r="D99" s="279" t="s">
        <v>342</v>
      </c>
      <c r="E99" s="253">
        <v>167.7</v>
      </c>
      <c r="G99" s="253">
        <v>5.0999999999999996</v>
      </c>
      <c r="H99" s="253">
        <v>19.5</v>
      </c>
      <c r="I99" s="253">
        <v>1.54</v>
      </c>
      <c r="J99" s="253">
        <v>0.14000000000000001</v>
      </c>
      <c r="K99" s="253">
        <v>0.43</v>
      </c>
      <c r="L99" s="253">
        <v>0.15</v>
      </c>
      <c r="M99" s="253">
        <v>0.27</v>
      </c>
      <c r="N99" s="253">
        <v>0.56999999999999995</v>
      </c>
      <c r="O99" s="253">
        <v>0.72</v>
      </c>
      <c r="P99" s="253">
        <v>0.44</v>
      </c>
      <c r="U99" s="319" t="s">
        <v>433</v>
      </c>
      <c r="V99" s="267" t="s">
        <v>458</v>
      </c>
      <c r="W99" s="279" t="s">
        <v>342</v>
      </c>
      <c r="X99" s="184"/>
      <c r="Y99" s="184">
        <v>110</v>
      </c>
      <c r="AA99" s="284">
        <v>7.1449999999999996</v>
      </c>
      <c r="AB99" s="283">
        <v>1274.8499999999999</v>
      </c>
      <c r="AC99" s="284">
        <v>93.602000000000004</v>
      </c>
      <c r="AD99" s="284">
        <v>34.018500000000003</v>
      </c>
      <c r="AE99" s="284">
        <v>34.248800000000003</v>
      </c>
      <c r="AF99" s="284">
        <v>2.6482000000000001</v>
      </c>
      <c r="AG99" s="284">
        <v>0.18775800000000001</v>
      </c>
      <c r="AH99" s="284">
        <v>9.5307000000000003E-2</v>
      </c>
      <c r="AI99" s="284">
        <v>157.829386</v>
      </c>
      <c r="AJ99" s="284">
        <v>19.981100000000001</v>
      </c>
      <c r="AK99" s="253">
        <v>7520.0000000000009</v>
      </c>
      <c r="AR99" s="349">
        <v>65.709149999999994</v>
      </c>
      <c r="AT99" s="256"/>
    </row>
    <row r="100" spans="1:46" s="253" customFormat="1" x14ac:dyDescent="0.25">
      <c r="A100" s="254"/>
      <c r="B100" s="317" t="s">
        <v>259</v>
      </c>
      <c r="C100" s="275" t="s">
        <v>321</v>
      </c>
      <c r="D100" s="279" t="s">
        <v>343</v>
      </c>
      <c r="E100" s="253">
        <v>142.69999999999999</v>
      </c>
      <c r="G100" s="253">
        <v>5.42</v>
      </c>
      <c r="H100" s="253">
        <v>16.8</v>
      </c>
      <c r="I100" s="253">
        <v>1.51</v>
      </c>
      <c r="J100" s="253">
        <v>0.05</v>
      </c>
      <c r="K100" s="253">
        <v>0.56000000000000005</v>
      </c>
      <c r="L100" s="253">
        <v>0.48</v>
      </c>
      <c r="M100" s="253">
        <v>0.22</v>
      </c>
      <c r="N100" s="253">
        <v>0.42</v>
      </c>
      <c r="O100" s="253">
        <v>0.67</v>
      </c>
      <c r="P100" s="253">
        <v>0.84</v>
      </c>
      <c r="U100" s="319" t="s">
        <v>433</v>
      </c>
      <c r="V100" s="267" t="s">
        <v>458</v>
      </c>
      <c r="W100" s="279" t="s">
        <v>343</v>
      </c>
      <c r="X100" s="184"/>
      <c r="Y100" s="184">
        <v>110</v>
      </c>
      <c r="AA100" s="284">
        <v>7.28</v>
      </c>
      <c r="AB100" s="283">
        <v>1277.9000000000001</v>
      </c>
      <c r="AC100" s="284">
        <v>109.4126</v>
      </c>
      <c r="AD100" s="284">
        <v>38.758000000000003</v>
      </c>
      <c r="AE100" s="284">
        <v>48.274500000000003</v>
      </c>
      <c r="AF100" s="284">
        <v>2.0316000000000001</v>
      </c>
      <c r="AG100" s="284">
        <v>0.04</v>
      </c>
      <c r="AH100" s="284">
        <v>0.10877100000000001</v>
      </c>
      <c r="AI100" s="284">
        <v>193.52705900000001</v>
      </c>
      <c r="AJ100" s="284">
        <v>17.093</v>
      </c>
      <c r="AK100" s="253">
        <v>8000</v>
      </c>
      <c r="AR100" s="349">
        <v>85.20993</v>
      </c>
      <c r="AT100" s="256"/>
    </row>
    <row r="101" spans="1:46" s="253" customFormat="1" x14ac:dyDescent="0.25">
      <c r="A101" s="254"/>
      <c r="B101" s="317" t="s">
        <v>259</v>
      </c>
      <c r="C101" s="275" t="s">
        <v>321</v>
      </c>
      <c r="D101" s="279" t="s">
        <v>344</v>
      </c>
      <c r="E101" s="253">
        <v>135.69999999999999</v>
      </c>
      <c r="G101" s="253">
        <v>5.25</v>
      </c>
      <c r="H101" s="253">
        <v>13.700000000000001</v>
      </c>
      <c r="I101" s="253">
        <v>1.17</v>
      </c>
      <c r="J101" s="253">
        <v>7.0000000000000007E-2</v>
      </c>
      <c r="K101" s="253">
        <v>0.59</v>
      </c>
      <c r="L101" s="253">
        <v>0.34</v>
      </c>
      <c r="M101" s="253">
        <v>0.25</v>
      </c>
      <c r="N101" s="253">
        <v>0.42</v>
      </c>
      <c r="O101" s="253">
        <v>0.56000000000000005</v>
      </c>
      <c r="P101" s="253">
        <v>0.86</v>
      </c>
      <c r="U101" s="319" t="s">
        <v>433</v>
      </c>
      <c r="V101" s="267" t="s">
        <v>458</v>
      </c>
      <c r="W101" s="279" t="s">
        <v>344</v>
      </c>
      <c r="X101" s="184"/>
      <c r="Y101" s="184">
        <v>110</v>
      </c>
      <c r="AA101" s="284">
        <v>7.15</v>
      </c>
      <c r="AB101" s="283">
        <v>1283.3000000000002</v>
      </c>
      <c r="AC101" s="284">
        <v>82.839299999999994</v>
      </c>
      <c r="AD101" s="284">
        <v>33.042200000000001</v>
      </c>
      <c r="AE101" s="284">
        <v>34.456200000000003</v>
      </c>
      <c r="AF101" s="284">
        <v>3.03</v>
      </c>
      <c r="AG101" s="284">
        <v>0.106225</v>
      </c>
      <c r="AH101" s="284">
        <v>0.57078200000000001</v>
      </c>
      <c r="AI101" s="284">
        <v>148.87910600000001</v>
      </c>
      <c r="AJ101" s="284">
        <v>17.620100000000001</v>
      </c>
      <c r="AK101" s="253">
        <v>7600.0000000000009</v>
      </c>
      <c r="AR101" s="349">
        <v>10</v>
      </c>
      <c r="AT101" s="256"/>
    </row>
    <row r="102" spans="1:46" s="253" customFormat="1" x14ac:dyDescent="0.25">
      <c r="A102" s="254"/>
      <c r="B102" s="317" t="s">
        <v>259</v>
      </c>
      <c r="C102" s="275" t="s">
        <v>321</v>
      </c>
      <c r="D102" s="279" t="s">
        <v>345</v>
      </c>
      <c r="E102" s="253">
        <v>90.1</v>
      </c>
      <c r="G102" s="253">
        <v>5.91</v>
      </c>
      <c r="H102" s="253">
        <v>14.399999999999999</v>
      </c>
      <c r="I102" s="253">
        <v>1.28</v>
      </c>
      <c r="J102" s="253">
        <v>0.23</v>
      </c>
      <c r="K102" s="253">
        <v>0.71</v>
      </c>
      <c r="L102" s="253">
        <v>0.35</v>
      </c>
      <c r="M102" s="253">
        <v>0.21</v>
      </c>
      <c r="N102" s="253">
        <v>0.8</v>
      </c>
      <c r="O102" s="253">
        <v>1.03</v>
      </c>
      <c r="P102" s="253">
        <v>0.55000000000000004</v>
      </c>
      <c r="U102" s="319" t="s">
        <v>433</v>
      </c>
      <c r="V102" s="267" t="s">
        <v>458</v>
      </c>
      <c r="W102" s="279" t="s">
        <v>345</v>
      </c>
      <c r="X102" s="184"/>
      <c r="Y102" s="184">
        <v>110</v>
      </c>
      <c r="AA102" s="284">
        <v>7.4649999999999999</v>
      </c>
      <c r="AB102" s="283">
        <v>1305.8000000000002</v>
      </c>
      <c r="AC102" s="284">
        <v>80.734300000000005</v>
      </c>
      <c r="AD102" s="284">
        <v>32.763300000000001</v>
      </c>
      <c r="AE102" s="284">
        <v>25.3169</v>
      </c>
      <c r="AF102" s="284">
        <v>1.8682000000000001</v>
      </c>
      <c r="AG102" s="284">
        <v>0.104828</v>
      </c>
      <c r="AH102" s="284">
        <v>0.02</v>
      </c>
      <c r="AI102" s="284">
        <v>132.83133699999999</v>
      </c>
      <c r="AJ102" s="284">
        <v>12.4772</v>
      </c>
      <c r="AK102" s="253">
        <v>6399.9999999999991</v>
      </c>
      <c r="AR102" s="349">
        <v>362.6232</v>
      </c>
      <c r="AT102" s="256"/>
    </row>
    <row r="103" spans="1:46" s="253" customFormat="1" x14ac:dyDescent="0.25">
      <c r="A103" s="254"/>
      <c r="B103" s="317" t="s">
        <v>259</v>
      </c>
      <c r="C103" s="275" t="s">
        <v>321</v>
      </c>
      <c r="D103" s="279" t="s">
        <v>346</v>
      </c>
      <c r="E103" s="253">
        <v>60.5</v>
      </c>
      <c r="G103" s="253">
        <v>4.95</v>
      </c>
      <c r="H103" s="253">
        <v>10.5</v>
      </c>
      <c r="I103" s="253">
        <v>1.1599999999999999</v>
      </c>
      <c r="J103" s="253">
        <v>0.11</v>
      </c>
      <c r="K103" s="253">
        <v>0.46</v>
      </c>
      <c r="L103" s="253">
        <v>0.22</v>
      </c>
      <c r="M103" s="253">
        <v>0.13</v>
      </c>
      <c r="N103" s="253">
        <v>0.55000000000000004</v>
      </c>
      <c r="O103" s="253">
        <v>0.49</v>
      </c>
      <c r="P103" s="253">
        <v>0.92</v>
      </c>
      <c r="U103" s="319" t="s">
        <v>433</v>
      </c>
      <c r="V103" s="267" t="s">
        <v>458</v>
      </c>
      <c r="W103" s="279" t="s">
        <v>346</v>
      </c>
      <c r="X103" s="184"/>
      <c r="Y103" s="184">
        <v>110</v>
      </c>
      <c r="AA103" s="284">
        <v>7.56</v>
      </c>
      <c r="AB103" s="283">
        <v>998.1</v>
      </c>
      <c r="AC103" s="284">
        <v>57.953000000000003</v>
      </c>
      <c r="AD103" s="284">
        <v>26.881699999999999</v>
      </c>
      <c r="AE103" s="284">
        <v>22.997299999999999</v>
      </c>
      <c r="AF103" s="284">
        <v>2.1017000000000001</v>
      </c>
      <c r="AG103" s="284">
        <v>5.8000000000000003E-2</v>
      </c>
      <c r="AH103" s="284">
        <v>0.215057</v>
      </c>
      <c r="AI103" s="284">
        <v>80.945599000000001</v>
      </c>
      <c r="AJ103" s="284">
        <v>10.883599999999999</v>
      </c>
      <c r="AK103" s="253">
        <v>6700</v>
      </c>
      <c r="AR103" s="349">
        <v>280.70688000000001</v>
      </c>
      <c r="AT103" s="256"/>
    </row>
    <row r="104" spans="1:46" x14ac:dyDescent="0.25">
      <c r="B104" s="317" t="s">
        <v>259</v>
      </c>
      <c r="C104" s="275" t="s">
        <v>321</v>
      </c>
      <c r="D104" s="279" t="s">
        <v>347</v>
      </c>
      <c r="E104" s="253">
        <v>73.099999999999994</v>
      </c>
      <c r="F104" s="2"/>
      <c r="G104" s="253">
        <v>4.58</v>
      </c>
      <c r="H104" s="253">
        <v>18.400000000000002</v>
      </c>
      <c r="I104" s="253">
        <v>1.99</v>
      </c>
      <c r="J104" s="253">
        <v>0.17</v>
      </c>
      <c r="K104" s="253">
        <v>0.55000000000000004</v>
      </c>
      <c r="L104" s="253">
        <v>0.33</v>
      </c>
      <c r="M104" s="253">
        <v>0.3</v>
      </c>
      <c r="N104" s="253">
        <v>0.71</v>
      </c>
      <c r="O104" s="253">
        <v>1.19</v>
      </c>
      <c r="P104" s="253">
        <v>0.93</v>
      </c>
      <c r="Q104" s="2"/>
      <c r="R104" s="2"/>
      <c r="S104" s="2"/>
      <c r="T104" s="2"/>
      <c r="U104" s="319" t="s">
        <v>433</v>
      </c>
      <c r="V104" s="267" t="s">
        <v>458</v>
      </c>
      <c r="W104" s="279" t="s">
        <v>347</v>
      </c>
      <c r="X104" s="184"/>
      <c r="Y104" s="184">
        <v>110</v>
      </c>
      <c r="Z104" s="2"/>
      <c r="AA104" s="284">
        <v>7.28</v>
      </c>
      <c r="AB104" s="290">
        <v>852.2</v>
      </c>
      <c r="AC104" s="284">
        <v>46.6629</v>
      </c>
      <c r="AD104" s="284">
        <v>21.2136</v>
      </c>
      <c r="AE104" s="284">
        <v>13.985900000000001</v>
      </c>
      <c r="AF104" s="284">
        <v>3.8706999999999998</v>
      </c>
      <c r="AG104" s="284">
        <v>0.25174099999999999</v>
      </c>
      <c r="AH104" s="284">
        <v>7.5608999999999996E-2</v>
      </c>
      <c r="AI104" s="284">
        <v>23.240525000000002</v>
      </c>
      <c r="AJ104" s="284">
        <v>7.8324999999999996</v>
      </c>
      <c r="AK104" s="253">
        <v>7500</v>
      </c>
      <c r="AL104" s="2"/>
      <c r="AM104" s="2"/>
      <c r="AN104" s="2"/>
      <c r="AO104" s="2"/>
      <c r="AP104" s="2"/>
      <c r="AQ104" s="2"/>
      <c r="AR104" s="349">
        <v>592.81718999999998</v>
      </c>
      <c r="AS104" s="2"/>
      <c r="AT104" s="6"/>
    </row>
    <row r="105" spans="1:46" ht="15.75" thickBot="1" x14ac:dyDescent="0.3">
      <c r="B105" s="7"/>
      <c r="C105" s="9"/>
      <c r="D105" s="8"/>
      <c r="E105" s="8"/>
      <c r="F105" s="8"/>
      <c r="G105" s="8"/>
      <c r="H105" s="8"/>
      <c r="I105" s="8"/>
      <c r="J105" s="8"/>
      <c r="K105" s="8"/>
      <c r="L105" s="8"/>
      <c r="M105" s="8"/>
      <c r="N105" s="8"/>
      <c r="O105" s="8"/>
      <c r="P105" s="8"/>
      <c r="Q105" s="8"/>
      <c r="R105" s="8"/>
      <c r="S105" s="8"/>
      <c r="T105" s="8"/>
      <c r="U105" s="9"/>
      <c r="V105" s="7"/>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9"/>
    </row>
    <row r="107" spans="1:46" x14ac:dyDescent="0.25">
      <c r="AA107" s="250"/>
      <c r="AB107" s="250"/>
      <c r="AC107" s="250"/>
      <c r="AD107" s="250"/>
      <c r="AE107" s="250"/>
      <c r="AF107" s="250"/>
      <c r="AG107" s="250"/>
      <c r="AH107" s="250"/>
      <c r="AI107" s="250"/>
      <c r="AJ107" s="250"/>
      <c r="AK107" s="250"/>
    </row>
    <row r="108" spans="1:46" x14ac:dyDescent="0.25">
      <c r="AA108" s="250"/>
      <c r="AB108" s="250"/>
      <c r="AC108" s="250"/>
      <c r="AD108" s="250"/>
      <c r="AE108" s="250"/>
      <c r="AF108" s="250"/>
      <c r="AG108" s="250"/>
      <c r="AH108" s="250"/>
      <c r="AI108" s="250"/>
      <c r="AJ108" s="250"/>
      <c r="AK108" s="250"/>
    </row>
    <row r="109" spans="1:46" x14ac:dyDescent="0.25">
      <c r="D109" s="250"/>
      <c r="F109" s="250"/>
      <c r="G109" s="250"/>
      <c r="H109" s="250"/>
      <c r="I109" s="257"/>
      <c r="J109" s="257"/>
      <c r="K109" s="257"/>
      <c r="L109" s="257"/>
      <c r="M109" s="257"/>
      <c r="N109" s="257"/>
      <c r="O109" s="257"/>
      <c r="P109" s="257"/>
    </row>
    <row r="110" spans="1:46" x14ac:dyDescent="0.25">
      <c r="D110" s="250"/>
      <c r="F110" s="250"/>
      <c r="G110" s="250"/>
      <c r="H110" s="250"/>
      <c r="I110" s="257"/>
      <c r="J110" s="257"/>
      <c r="K110" s="257"/>
      <c r="L110" s="257"/>
      <c r="M110" s="257"/>
      <c r="N110" s="257"/>
      <c r="O110" s="257"/>
      <c r="P110" s="257"/>
    </row>
  </sheetData>
  <pageMargins left="0.70866141732283472" right="0.70866141732283472" top="0.74803149606299213" bottom="0.74803149606299213" header="0.31496062992125984" footer="0.31496062992125984"/>
  <pageSetup paperSize="8" scale="3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M16"/>
  <sheetViews>
    <sheetView topLeftCell="S7" zoomScale="80" zoomScaleNormal="80" workbookViewId="0">
      <selection activeCell="W7" sqref="W7"/>
    </sheetView>
  </sheetViews>
  <sheetFormatPr defaultRowHeight="15" x14ac:dyDescent="0.25"/>
  <cols>
    <col min="2" max="2" width="11" customWidth="1"/>
    <col min="3" max="3" width="15.5703125" customWidth="1"/>
    <col min="4" max="4" width="49" customWidth="1"/>
    <col min="5" max="5" width="25" customWidth="1"/>
    <col min="6" max="6" width="12.140625" customWidth="1"/>
    <col min="7" max="7" width="13.5703125" customWidth="1"/>
    <col min="8" max="8" width="12.140625" customWidth="1"/>
    <col min="9" max="9" width="11.5703125" customWidth="1"/>
    <col min="10" max="10" width="19.7109375" customWidth="1"/>
    <col min="11" max="11" width="15" customWidth="1"/>
    <col min="12" max="12" width="14.7109375" customWidth="1"/>
    <col min="13" max="13" width="12.7109375" customWidth="1"/>
    <col min="14" max="14" width="11.7109375" customWidth="1"/>
    <col min="15" max="15" width="14.42578125" customWidth="1"/>
    <col min="16" max="16" width="12.5703125" customWidth="1"/>
    <col min="17" max="17" width="17.140625" customWidth="1"/>
    <col min="18" max="18" width="22.85546875" customWidth="1"/>
    <col min="19" max="20" width="22.42578125" customWidth="1"/>
    <col min="21" max="21" width="45.28515625" customWidth="1"/>
    <col min="22" max="22" width="14.5703125" customWidth="1"/>
    <col min="23" max="23" width="45.140625" customWidth="1"/>
    <col min="24" max="24" width="50.140625" customWidth="1"/>
    <col min="25" max="25" width="11.140625" customWidth="1"/>
    <col min="26" max="26" width="16.28515625" customWidth="1"/>
    <col min="27" max="27" width="18.42578125" customWidth="1"/>
    <col min="28" max="28" width="29.28515625" customWidth="1"/>
  </cols>
  <sheetData>
    <row r="1" spans="1:39" ht="21" x14ac:dyDescent="0.25">
      <c r="B1" s="21" t="s">
        <v>177</v>
      </c>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row>
    <row r="2" spans="1:39" ht="15.75" thickBot="1" x14ac:dyDescent="0.3"/>
    <row r="3" spans="1:39" ht="24" customHeight="1" thickBot="1" x14ac:dyDescent="0.35">
      <c r="B3" s="59" t="s">
        <v>25</v>
      </c>
      <c r="C3" s="24"/>
      <c r="D3" s="49" t="s">
        <v>184</v>
      </c>
      <c r="E3" s="55"/>
      <c r="F3" s="55"/>
      <c r="G3" s="22"/>
      <c r="H3" s="22"/>
      <c r="I3" s="22"/>
      <c r="J3" s="22"/>
      <c r="K3" s="22"/>
      <c r="L3" s="22"/>
      <c r="M3" s="22"/>
      <c r="N3" s="22"/>
      <c r="O3" s="22"/>
      <c r="P3" s="22"/>
      <c r="Q3" s="22"/>
      <c r="R3" s="22"/>
      <c r="S3" s="22"/>
      <c r="T3" s="22"/>
      <c r="U3" s="22"/>
      <c r="V3" s="22"/>
      <c r="W3" s="22"/>
      <c r="X3" s="22"/>
      <c r="Y3" s="22"/>
      <c r="Z3" s="45"/>
      <c r="AA3" s="45"/>
      <c r="AB3" s="23"/>
    </row>
    <row r="4" spans="1:39" ht="22.5" customHeight="1" thickBot="1" x14ac:dyDescent="0.3">
      <c r="A4" s="43"/>
      <c r="B4" s="44" t="s">
        <v>13</v>
      </c>
      <c r="C4" s="45"/>
      <c r="D4" s="44" t="s">
        <v>179</v>
      </c>
      <c r="E4" s="46"/>
      <c r="F4" s="45" t="s">
        <v>180</v>
      </c>
      <c r="G4" s="45"/>
      <c r="H4" s="45"/>
      <c r="I4" s="45"/>
      <c r="J4" s="46"/>
      <c r="K4" s="50" t="s">
        <v>181</v>
      </c>
      <c r="L4" s="50"/>
      <c r="M4" s="50"/>
      <c r="N4" s="50"/>
      <c r="O4" s="51"/>
      <c r="P4" s="44" t="s">
        <v>81</v>
      </c>
      <c r="Q4" s="45"/>
      <c r="R4" s="45"/>
      <c r="S4" s="46"/>
      <c r="T4" s="44" t="s">
        <v>191</v>
      </c>
      <c r="U4" s="45"/>
      <c r="V4" s="45"/>
      <c r="W4" s="45"/>
      <c r="X4" s="45"/>
      <c r="Y4" s="45"/>
      <c r="Z4" s="44" t="s">
        <v>76</v>
      </c>
      <c r="AA4" s="46"/>
      <c r="AB4" s="53" t="s">
        <v>232</v>
      </c>
      <c r="AC4" s="43"/>
      <c r="AD4" s="43"/>
      <c r="AE4" s="43"/>
      <c r="AF4" s="43"/>
      <c r="AG4" s="43"/>
      <c r="AH4" s="43"/>
      <c r="AI4" s="43"/>
      <c r="AJ4" s="43"/>
      <c r="AK4" s="43"/>
      <c r="AL4" s="43"/>
      <c r="AM4" s="43"/>
    </row>
    <row r="5" spans="1:39" ht="60" x14ac:dyDescent="0.25">
      <c r="A5" s="1" t="s">
        <v>8</v>
      </c>
      <c r="B5" s="63" t="s">
        <v>21</v>
      </c>
      <c r="C5" s="70" t="s">
        <v>1</v>
      </c>
      <c r="D5" s="120" t="s">
        <v>226</v>
      </c>
      <c r="E5" s="133" t="s">
        <v>235</v>
      </c>
      <c r="F5" s="114" t="s">
        <v>195</v>
      </c>
      <c r="G5" s="115" t="s">
        <v>195</v>
      </c>
      <c r="H5" s="115" t="s">
        <v>82</v>
      </c>
      <c r="I5" s="115" t="s">
        <v>84</v>
      </c>
      <c r="J5" s="116" t="s">
        <v>196</v>
      </c>
      <c r="K5" s="117" t="s">
        <v>75</v>
      </c>
      <c r="L5" s="118" t="s">
        <v>75</v>
      </c>
      <c r="M5" s="118" t="s">
        <v>82</v>
      </c>
      <c r="N5" s="118" t="s">
        <v>84</v>
      </c>
      <c r="O5" s="119" t="s">
        <v>85</v>
      </c>
      <c r="P5" s="117" t="s">
        <v>183</v>
      </c>
      <c r="Q5" s="118" t="s">
        <v>197</v>
      </c>
      <c r="R5" s="118" t="s">
        <v>176</v>
      </c>
      <c r="S5" s="119" t="s">
        <v>86</v>
      </c>
      <c r="T5" s="114" t="s">
        <v>183</v>
      </c>
      <c r="U5" s="114" t="s">
        <v>186</v>
      </c>
      <c r="V5" s="115" t="s">
        <v>187</v>
      </c>
      <c r="W5" s="115" t="s">
        <v>188</v>
      </c>
      <c r="X5" s="115" t="s">
        <v>189</v>
      </c>
      <c r="Y5" s="125" t="s">
        <v>190</v>
      </c>
      <c r="Z5" s="120" t="s">
        <v>183</v>
      </c>
      <c r="AA5" s="37" t="s">
        <v>185</v>
      </c>
      <c r="AB5" s="141" t="s">
        <v>233</v>
      </c>
      <c r="AC5" s="1"/>
      <c r="AD5" s="1"/>
      <c r="AE5" s="1"/>
      <c r="AF5" s="1"/>
      <c r="AG5" s="1"/>
      <c r="AH5" s="1"/>
      <c r="AI5" s="1"/>
      <c r="AJ5" s="1"/>
      <c r="AK5" s="1"/>
      <c r="AL5" s="1"/>
      <c r="AM5" s="1"/>
    </row>
    <row r="6" spans="1:39" ht="32.25" x14ac:dyDescent="0.25">
      <c r="A6" s="1" t="s">
        <v>20</v>
      </c>
      <c r="B6" s="13" t="s">
        <v>87</v>
      </c>
      <c r="C6" s="14" t="s">
        <v>93</v>
      </c>
      <c r="D6" s="124" t="s">
        <v>220</v>
      </c>
      <c r="E6" s="134" t="s">
        <v>236</v>
      </c>
      <c r="F6" s="121" t="s">
        <v>6</v>
      </c>
      <c r="G6" s="122" t="s">
        <v>182</v>
      </c>
      <c r="H6" s="122" t="s">
        <v>137</v>
      </c>
      <c r="I6" s="122"/>
      <c r="J6" s="123" t="s">
        <v>83</v>
      </c>
      <c r="K6" s="124" t="s">
        <v>6</v>
      </c>
      <c r="L6" s="122" t="s">
        <v>182</v>
      </c>
      <c r="M6" s="122" t="s">
        <v>137</v>
      </c>
      <c r="N6" s="122"/>
      <c r="O6" s="123" t="s">
        <v>83</v>
      </c>
      <c r="P6" s="124" t="s">
        <v>6</v>
      </c>
      <c r="Q6" s="122" t="s">
        <v>182</v>
      </c>
      <c r="R6" s="122" t="s">
        <v>178</v>
      </c>
      <c r="S6" s="123"/>
      <c r="T6" s="121" t="s">
        <v>6</v>
      </c>
      <c r="U6" s="121" t="s">
        <v>34</v>
      </c>
      <c r="V6" s="122" t="s">
        <v>220</v>
      </c>
      <c r="W6" s="122" t="s">
        <v>220</v>
      </c>
      <c r="X6" s="122" t="s">
        <v>220</v>
      </c>
      <c r="Y6" s="126" t="s">
        <v>34</v>
      </c>
      <c r="Z6" s="124" t="s">
        <v>6</v>
      </c>
      <c r="AA6" s="14" t="s">
        <v>175</v>
      </c>
      <c r="AB6" s="42" t="s">
        <v>34</v>
      </c>
      <c r="AC6" s="1"/>
      <c r="AD6" s="1"/>
      <c r="AE6" s="1"/>
      <c r="AF6" s="1"/>
      <c r="AG6" s="1"/>
      <c r="AH6" s="1"/>
      <c r="AI6" s="1"/>
      <c r="AJ6" s="1"/>
      <c r="AK6" s="1"/>
      <c r="AL6" s="1"/>
      <c r="AM6" s="1"/>
    </row>
    <row r="7" spans="1:39" s="182" customFormat="1" ht="193.5" x14ac:dyDescent="0.25">
      <c r="B7" s="353" t="s">
        <v>259</v>
      </c>
      <c r="C7" s="237" t="s">
        <v>292</v>
      </c>
      <c r="D7" s="352" t="s">
        <v>476</v>
      </c>
      <c r="E7" s="354" t="s">
        <v>475</v>
      </c>
      <c r="F7" s="194"/>
      <c r="G7" s="198"/>
      <c r="H7" s="198"/>
      <c r="I7" s="194"/>
      <c r="J7" s="196"/>
      <c r="K7" s="194"/>
      <c r="L7" s="194"/>
      <c r="M7" s="194"/>
      <c r="N7" s="194"/>
      <c r="O7" s="197"/>
      <c r="P7" s="195"/>
      <c r="Q7" s="194"/>
      <c r="R7" s="194"/>
      <c r="S7" s="196"/>
      <c r="T7" s="194"/>
      <c r="U7" s="355" t="s">
        <v>465</v>
      </c>
      <c r="V7" s="356"/>
      <c r="W7" s="352" t="s">
        <v>474</v>
      </c>
      <c r="X7" s="352" t="s">
        <v>473</v>
      </c>
      <c r="Y7" s="265"/>
      <c r="Z7" s="267"/>
      <c r="AA7" s="266"/>
      <c r="AB7" s="357" t="s">
        <v>466</v>
      </c>
    </row>
    <row r="8" spans="1:39" s="182" customFormat="1" ht="193.5" x14ac:dyDescent="0.25">
      <c r="B8" s="267" t="s">
        <v>259</v>
      </c>
      <c r="C8" s="237" t="s">
        <v>296</v>
      </c>
      <c r="D8" s="352" t="s">
        <v>476</v>
      </c>
      <c r="E8" s="354" t="s">
        <v>475</v>
      </c>
      <c r="F8" s="194"/>
      <c r="G8" s="194"/>
      <c r="H8" s="194"/>
      <c r="I8" s="194"/>
      <c r="J8" s="196"/>
      <c r="K8" s="194"/>
      <c r="L8" s="194"/>
      <c r="M8" s="194"/>
      <c r="N8" s="194"/>
      <c r="O8" s="196"/>
      <c r="P8" s="195"/>
      <c r="Q8" s="194"/>
      <c r="R8" s="194"/>
      <c r="S8" s="196"/>
      <c r="T8" s="194"/>
      <c r="U8" s="355" t="s">
        <v>465</v>
      </c>
      <c r="V8" s="356"/>
      <c r="W8" s="352" t="s">
        <v>474</v>
      </c>
      <c r="X8" s="352" t="s">
        <v>473</v>
      </c>
      <c r="Y8" s="265"/>
      <c r="Z8" s="267"/>
      <c r="AA8" s="266"/>
      <c r="AB8" s="357" t="s">
        <v>466</v>
      </c>
    </row>
    <row r="9" spans="1:39" s="182" customFormat="1" ht="193.5" x14ac:dyDescent="0.25">
      <c r="B9" s="267" t="s">
        <v>259</v>
      </c>
      <c r="C9" s="237" t="s">
        <v>300</v>
      </c>
      <c r="D9" s="352" t="s">
        <v>476</v>
      </c>
      <c r="E9" s="354" t="s">
        <v>475</v>
      </c>
      <c r="F9" s="194"/>
      <c r="G9" s="194"/>
      <c r="H9" s="194"/>
      <c r="I9" s="194"/>
      <c r="J9" s="196"/>
      <c r="K9" s="194"/>
      <c r="L9" s="194"/>
      <c r="M9" s="194"/>
      <c r="N9" s="194"/>
      <c r="O9" s="196"/>
      <c r="P9" s="195"/>
      <c r="Q9" s="194"/>
      <c r="R9" s="194"/>
      <c r="S9" s="196"/>
      <c r="T9" s="194"/>
      <c r="U9" s="355" t="s">
        <v>465</v>
      </c>
      <c r="V9" s="356"/>
      <c r="W9" s="352" t="s">
        <v>474</v>
      </c>
      <c r="X9" s="352" t="s">
        <v>473</v>
      </c>
      <c r="Y9" s="265"/>
      <c r="Z9" s="267"/>
      <c r="AA9" s="266"/>
      <c r="AB9" s="357" t="s">
        <v>466</v>
      </c>
    </row>
    <row r="10" spans="1:39" x14ac:dyDescent="0.25">
      <c r="B10" s="5"/>
      <c r="C10" s="6"/>
      <c r="D10" s="5"/>
      <c r="E10" s="6"/>
      <c r="F10" s="2"/>
      <c r="G10" s="2"/>
      <c r="H10" s="2"/>
      <c r="I10" s="2"/>
      <c r="J10" s="6"/>
      <c r="K10" s="2"/>
      <c r="L10" s="2"/>
      <c r="M10" s="2"/>
      <c r="N10" s="2"/>
      <c r="O10" s="6"/>
      <c r="P10" s="5"/>
      <c r="Q10" s="2"/>
      <c r="R10" s="2"/>
      <c r="S10" s="6"/>
      <c r="T10" s="2"/>
      <c r="U10" s="2"/>
      <c r="V10" s="2"/>
      <c r="W10" s="2"/>
      <c r="X10" s="2"/>
      <c r="Y10" s="2"/>
      <c r="Z10" s="5"/>
      <c r="AA10" s="6"/>
      <c r="AB10" s="142"/>
    </row>
    <row r="11" spans="1:39" x14ac:dyDescent="0.25">
      <c r="B11" s="5"/>
      <c r="C11" s="6"/>
      <c r="D11" s="5"/>
      <c r="E11" s="6"/>
      <c r="F11" s="2"/>
      <c r="G11" s="2"/>
      <c r="H11" s="2"/>
      <c r="I11" s="2"/>
      <c r="J11" s="6"/>
      <c r="K11" s="2"/>
      <c r="L11" s="2"/>
      <c r="M11" s="2"/>
      <c r="N11" s="2"/>
      <c r="O11" s="6"/>
      <c r="P11" s="5"/>
      <c r="Q11" s="2"/>
      <c r="R11" s="2"/>
      <c r="S11" s="6"/>
      <c r="T11" s="2"/>
      <c r="U11" s="2"/>
      <c r="V11" s="2"/>
      <c r="W11" s="2"/>
      <c r="X11" s="2"/>
      <c r="Y11" s="2"/>
      <c r="Z11" s="5"/>
      <c r="AA11" s="6"/>
      <c r="AB11" s="142"/>
    </row>
    <row r="12" spans="1:39" x14ac:dyDescent="0.25">
      <c r="B12" s="5"/>
      <c r="C12" s="6"/>
      <c r="D12" s="5"/>
      <c r="E12" s="6"/>
      <c r="F12" s="2"/>
      <c r="G12" s="2"/>
      <c r="H12" s="2"/>
      <c r="I12" s="2"/>
      <c r="J12" s="6"/>
      <c r="K12" s="2"/>
      <c r="L12" s="2"/>
      <c r="M12" s="2"/>
      <c r="N12" s="2"/>
      <c r="O12" s="6"/>
      <c r="P12" s="5"/>
      <c r="Q12" s="2"/>
      <c r="R12" s="2"/>
      <c r="S12" s="6"/>
      <c r="T12" s="2"/>
      <c r="U12" s="2"/>
      <c r="V12" s="2"/>
      <c r="W12" s="2"/>
      <c r="X12" s="2"/>
      <c r="Y12" s="2"/>
      <c r="Z12" s="5"/>
      <c r="AA12" s="127"/>
      <c r="AB12" s="142"/>
    </row>
    <row r="13" spans="1:39" x14ac:dyDescent="0.25">
      <c r="B13" s="5"/>
      <c r="C13" s="6"/>
      <c r="D13" s="5"/>
      <c r="E13" s="6"/>
      <c r="F13" s="2"/>
      <c r="G13" s="2"/>
      <c r="H13" s="2"/>
      <c r="I13" s="2"/>
      <c r="J13" s="6"/>
      <c r="K13" s="2"/>
      <c r="L13" s="2"/>
      <c r="M13" s="2"/>
      <c r="N13" s="2"/>
      <c r="O13" s="6"/>
      <c r="P13" s="5"/>
      <c r="Q13" s="2"/>
      <c r="R13" s="2"/>
      <c r="S13" s="6"/>
      <c r="T13" s="2"/>
      <c r="U13" s="2"/>
      <c r="V13" s="2"/>
      <c r="W13" s="2"/>
      <c r="X13" s="2"/>
      <c r="Y13" s="2"/>
      <c r="Z13" s="5"/>
      <c r="AA13" s="127"/>
      <c r="AB13" s="142"/>
    </row>
    <row r="14" spans="1:39" x14ac:dyDescent="0.25">
      <c r="B14" s="5"/>
      <c r="C14" s="6"/>
      <c r="D14" s="5"/>
      <c r="E14" s="6"/>
      <c r="F14" s="2"/>
      <c r="G14" s="2"/>
      <c r="H14" s="2"/>
      <c r="I14" s="2"/>
      <c r="J14" s="6"/>
      <c r="K14" s="2"/>
      <c r="L14" s="2"/>
      <c r="M14" s="2"/>
      <c r="N14" s="2"/>
      <c r="O14" s="6"/>
      <c r="P14" s="5"/>
      <c r="Q14" s="2"/>
      <c r="R14" s="2"/>
      <c r="S14" s="6"/>
      <c r="T14" s="2"/>
      <c r="U14" s="2"/>
      <c r="V14" s="2"/>
      <c r="W14" s="2"/>
      <c r="X14" s="2"/>
      <c r="Y14" s="2"/>
      <c r="Z14" s="5"/>
      <c r="AA14" s="127"/>
      <c r="AB14" s="142"/>
    </row>
    <row r="15" spans="1:39" x14ac:dyDescent="0.25">
      <c r="B15" s="5"/>
      <c r="C15" s="6"/>
      <c r="D15" s="5"/>
      <c r="E15" s="6"/>
      <c r="F15" s="2"/>
      <c r="G15" s="2"/>
      <c r="H15" s="2"/>
      <c r="I15" s="2"/>
      <c r="J15" s="6"/>
      <c r="K15" s="2"/>
      <c r="L15" s="2"/>
      <c r="M15" s="2"/>
      <c r="N15" s="2"/>
      <c r="O15" s="6"/>
      <c r="P15" s="5"/>
      <c r="Q15" s="2"/>
      <c r="R15" s="2"/>
      <c r="S15" s="6"/>
      <c r="T15" s="2"/>
      <c r="U15" s="2"/>
      <c r="V15" s="2"/>
      <c r="W15" s="2"/>
      <c r="X15" s="2"/>
      <c r="Y15" s="2"/>
      <c r="Z15" s="5"/>
      <c r="AA15" s="6"/>
      <c r="AB15" s="142"/>
    </row>
    <row r="16" spans="1:39" ht="15.75" thickBot="1" x14ac:dyDescent="0.3">
      <c r="B16" s="7"/>
      <c r="C16" s="9"/>
      <c r="D16" s="7"/>
      <c r="E16" s="9"/>
      <c r="F16" s="8"/>
      <c r="G16" s="8"/>
      <c r="H16" s="8"/>
      <c r="I16" s="8"/>
      <c r="J16" s="9"/>
      <c r="K16" s="8"/>
      <c r="L16" s="8"/>
      <c r="M16" s="8"/>
      <c r="N16" s="8"/>
      <c r="O16" s="9"/>
      <c r="P16" s="7"/>
      <c r="Q16" s="8"/>
      <c r="R16" s="8"/>
      <c r="S16" s="9"/>
      <c r="T16" s="8"/>
      <c r="U16" s="8"/>
      <c r="V16" s="8"/>
      <c r="W16" s="8"/>
      <c r="X16" s="8"/>
      <c r="Y16" s="8"/>
      <c r="Z16" s="7"/>
      <c r="AA16" s="9"/>
      <c r="AB16" s="143"/>
    </row>
  </sheetData>
  <pageMargins left="0.70866141732283472" right="0.70866141732283472" top="0.74803149606299213" bottom="0.74803149606299213" header="0.31496062992125984" footer="0.31496062992125984"/>
  <pageSetup paperSize="8" scale="3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AL62"/>
  <sheetViews>
    <sheetView zoomScale="80" zoomScaleNormal="80" workbookViewId="0">
      <pane xSplit="4" ySplit="25" topLeftCell="E41" activePane="bottomRight" state="frozen"/>
      <selection pane="topRight" activeCell="E1" sqref="E1"/>
      <selection pane="bottomLeft" activeCell="A10" sqref="A10"/>
      <selection pane="bottomRight" activeCell="AK26" sqref="AK26"/>
    </sheetView>
  </sheetViews>
  <sheetFormatPr defaultColWidth="9.140625" defaultRowHeight="15" x14ac:dyDescent="0.25"/>
  <cols>
    <col min="1" max="1" width="11.140625" customWidth="1"/>
    <col min="2" max="2" width="12.85546875" customWidth="1"/>
    <col min="3" max="3" width="17.7109375" customWidth="1"/>
    <col min="4" max="4" width="16" customWidth="1"/>
    <col min="5" max="5" width="14.140625" customWidth="1"/>
    <col min="6" max="7" width="13.7109375" customWidth="1"/>
    <col min="8" max="10" width="14" customWidth="1"/>
    <col min="11" max="11" width="16.42578125" customWidth="1"/>
    <col min="12" max="12" width="12" customWidth="1"/>
    <col min="13" max="15" width="14" customWidth="1"/>
    <col min="16" max="16" width="9.7109375" customWidth="1"/>
    <col min="17" max="17" width="10.5703125" customWidth="1"/>
    <col min="18" max="18" width="9.7109375" customWidth="1"/>
    <col min="19" max="19" width="13.85546875" customWidth="1"/>
    <col min="20" max="20" width="10.140625" customWidth="1"/>
    <col min="21" max="21" width="11.5703125" customWidth="1"/>
    <col min="23" max="23" width="12" customWidth="1"/>
    <col min="24" max="24" width="11" customWidth="1"/>
    <col min="25" max="25" width="10.85546875" customWidth="1"/>
    <col min="26" max="26" width="12.7109375" customWidth="1"/>
    <col min="27" max="27" width="10.5703125" customWidth="1"/>
    <col min="28" max="28" width="13.85546875" customWidth="1"/>
    <col min="30" max="30" width="20.42578125" customWidth="1"/>
    <col min="31" max="31" width="13" customWidth="1"/>
    <col min="32" max="32" width="15.140625" customWidth="1"/>
    <col min="33" max="33" width="15.28515625" customWidth="1"/>
    <col min="34" max="34" width="11" customWidth="1"/>
    <col min="35" max="35" width="12.85546875" customWidth="1"/>
    <col min="36" max="36" width="13.28515625" customWidth="1"/>
    <col min="37" max="37" width="12.28515625" customWidth="1"/>
    <col min="38" max="38" width="22.140625" customWidth="1"/>
    <col min="39" max="39" width="19.7109375" customWidth="1"/>
    <col min="40" max="40" width="11.42578125" customWidth="1"/>
    <col min="41" max="41" width="10" customWidth="1"/>
    <col min="42" max="42" width="9.28515625" customWidth="1"/>
    <col min="43" max="43" width="10.5703125" customWidth="1"/>
    <col min="46" max="46" width="11.85546875" customWidth="1"/>
    <col min="47" max="47" width="12.7109375" customWidth="1"/>
    <col min="48" max="48" width="12.28515625" customWidth="1"/>
    <col min="49" max="49" width="10.85546875" customWidth="1"/>
    <col min="50" max="50" width="11.85546875" customWidth="1"/>
    <col min="51" max="51" width="11.5703125" customWidth="1"/>
    <col min="52" max="52" width="11.85546875" customWidth="1"/>
    <col min="53" max="53" width="11.42578125" customWidth="1"/>
  </cols>
  <sheetData>
    <row r="1" spans="1:38" s="16" customFormat="1" ht="27" customHeight="1" x14ac:dyDescent="0.25">
      <c r="B1" s="21" t="s">
        <v>53</v>
      </c>
    </row>
    <row r="2" spans="1:38" ht="17.25" customHeight="1" thickBot="1" x14ac:dyDescent="0.3">
      <c r="B2" s="15"/>
    </row>
    <row r="3" spans="1:38" s="16" customFormat="1" ht="19.5" thickBot="1" x14ac:dyDescent="0.3">
      <c r="B3" s="59" t="s">
        <v>225</v>
      </c>
      <c r="C3" s="55"/>
      <c r="D3" s="55"/>
      <c r="E3" s="55"/>
      <c r="F3" s="48"/>
      <c r="G3" s="48"/>
      <c r="H3" s="60"/>
      <c r="I3" s="55" t="s">
        <v>61</v>
      </c>
      <c r="J3" s="55"/>
      <c r="K3" s="55"/>
      <c r="L3" s="55"/>
      <c r="M3" s="55"/>
      <c r="N3" s="55"/>
      <c r="O3" s="55"/>
      <c r="P3" s="55"/>
      <c r="Q3" s="55"/>
      <c r="R3" s="48"/>
      <c r="S3" s="48"/>
      <c r="T3" s="48"/>
      <c r="U3" s="48"/>
      <c r="V3" s="48"/>
      <c r="W3" s="48"/>
      <c r="X3" s="48"/>
      <c r="Y3" s="48"/>
      <c r="Z3" s="48"/>
      <c r="AA3" s="48"/>
      <c r="AB3" s="48"/>
      <c r="AC3" s="48"/>
      <c r="AD3" s="48"/>
      <c r="AE3" s="49" t="s">
        <v>73</v>
      </c>
      <c r="AF3" s="55"/>
      <c r="AG3" s="55"/>
      <c r="AH3" s="55"/>
      <c r="AI3" s="55"/>
      <c r="AJ3" s="48"/>
      <c r="AK3" s="48"/>
      <c r="AL3" s="60"/>
    </row>
    <row r="4" spans="1:38" s="43" customFormat="1" ht="15.75" thickBot="1" x14ac:dyDescent="0.3">
      <c r="B4" s="44" t="s">
        <v>13</v>
      </c>
      <c r="C4" s="45"/>
      <c r="D4" s="86" t="s">
        <v>97</v>
      </c>
      <c r="E4" s="78"/>
      <c r="F4" s="78"/>
      <c r="G4" s="78"/>
      <c r="H4" s="79"/>
      <c r="I4" s="45" t="s">
        <v>72</v>
      </c>
      <c r="J4" s="45"/>
      <c r="K4" s="46"/>
      <c r="L4" s="44" t="s">
        <v>60</v>
      </c>
      <c r="M4" s="45"/>
      <c r="N4" s="45"/>
      <c r="O4" s="45"/>
      <c r="P4" s="45"/>
      <c r="Q4" s="45"/>
      <c r="R4" s="45"/>
      <c r="S4" s="45"/>
      <c r="T4" s="45"/>
      <c r="U4" s="45"/>
      <c r="V4" s="45"/>
      <c r="W4" s="45"/>
      <c r="X4" s="45"/>
      <c r="Y4" s="45"/>
      <c r="Z4" s="45"/>
      <c r="AA4" s="45"/>
      <c r="AB4" s="45"/>
      <c r="AC4" s="45"/>
      <c r="AD4" s="46"/>
      <c r="AE4" s="44" t="s">
        <v>231</v>
      </c>
      <c r="AF4" s="45"/>
      <c r="AG4" s="45"/>
      <c r="AH4" s="45"/>
      <c r="AI4" s="45"/>
      <c r="AJ4" s="45"/>
      <c r="AK4" s="45"/>
      <c r="AL4" s="46"/>
    </row>
    <row r="5" spans="1:38" s="1" customFormat="1" ht="60" x14ac:dyDescent="0.25">
      <c r="A5" s="1" t="s">
        <v>8</v>
      </c>
      <c r="B5" s="63" t="s">
        <v>21</v>
      </c>
      <c r="C5" s="70" t="s">
        <v>1</v>
      </c>
      <c r="D5" s="91" t="s">
        <v>114</v>
      </c>
      <c r="E5" s="58" t="s">
        <v>113</v>
      </c>
      <c r="F5" s="58" t="s">
        <v>198</v>
      </c>
      <c r="G5" s="58" t="s">
        <v>59</v>
      </c>
      <c r="H5" s="139" t="s">
        <v>227</v>
      </c>
      <c r="I5" s="301" t="s">
        <v>54</v>
      </c>
      <c r="J5" s="115" t="s">
        <v>56</v>
      </c>
      <c r="K5" s="116" t="s">
        <v>200</v>
      </c>
      <c r="L5" s="113" t="s">
        <v>173</v>
      </c>
      <c r="M5" s="65" t="s">
        <v>163</v>
      </c>
      <c r="N5" s="92" t="s">
        <v>164</v>
      </c>
      <c r="O5" s="88" t="s">
        <v>62</v>
      </c>
      <c r="P5" s="91" t="s">
        <v>115</v>
      </c>
      <c r="Q5" s="58" t="s">
        <v>201</v>
      </c>
      <c r="R5" s="87" t="s">
        <v>166</v>
      </c>
      <c r="S5" s="87" t="s">
        <v>65</v>
      </c>
      <c r="T5" s="89" t="s">
        <v>168</v>
      </c>
      <c r="U5" s="90" t="s">
        <v>49</v>
      </c>
      <c r="V5" s="90" t="s">
        <v>9</v>
      </c>
      <c r="W5" s="90" t="s">
        <v>10</v>
      </c>
      <c r="X5" s="90" t="s">
        <v>48</v>
      </c>
      <c r="Y5" s="90" t="s">
        <v>11</v>
      </c>
      <c r="Z5" s="90" t="s">
        <v>167</v>
      </c>
      <c r="AA5" s="90" t="s">
        <v>170</v>
      </c>
      <c r="AB5" s="90" t="s">
        <v>203</v>
      </c>
      <c r="AC5" s="90" t="s">
        <v>63</v>
      </c>
      <c r="AD5" s="131" t="s">
        <v>165</v>
      </c>
      <c r="AE5" s="57" t="s">
        <v>204</v>
      </c>
      <c r="AF5" s="91" t="s">
        <v>116</v>
      </c>
      <c r="AG5" s="91" t="s">
        <v>172</v>
      </c>
      <c r="AH5" s="58" t="s">
        <v>171</v>
      </c>
      <c r="AI5" s="58" t="s">
        <v>174</v>
      </c>
      <c r="AJ5" s="58" t="s">
        <v>205</v>
      </c>
      <c r="AK5" s="58" t="s">
        <v>74</v>
      </c>
      <c r="AL5" s="135" t="s">
        <v>202</v>
      </c>
    </row>
    <row r="6" spans="1:38" s="1" customFormat="1" ht="30" x14ac:dyDescent="0.25">
      <c r="A6" s="1" t="s">
        <v>20</v>
      </c>
      <c r="B6" s="13" t="s">
        <v>87</v>
      </c>
      <c r="C6" s="14" t="s">
        <v>93</v>
      </c>
      <c r="D6" s="100" t="s">
        <v>58</v>
      </c>
      <c r="E6" s="26" t="s">
        <v>29</v>
      </c>
      <c r="F6" s="26" t="s">
        <v>199</v>
      </c>
      <c r="G6" s="26" t="s">
        <v>30</v>
      </c>
      <c r="H6" s="140" t="s">
        <v>228</v>
      </c>
      <c r="I6" s="12" t="s">
        <v>55</v>
      </c>
      <c r="J6" s="11" t="s">
        <v>57</v>
      </c>
      <c r="K6" s="14" t="s">
        <v>57</v>
      </c>
      <c r="L6" s="108" t="s">
        <v>137</v>
      </c>
      <c r="M6" s="11" t="s">
        <v>55</v>
      </c>
      <c r="N6" s="11" t="s">
        <v>55</v>
      </c>
      <c r="O6" s="100" t="s">
        <v>66</v>
      </c>
      <c r="P6" s="100"/>
      <c r="Q6" s="26" t="s">
        <v>67</v>
      </c>
      <c r="R6" s="26" t="s">
        <v>68</v>
      </c>
      <c r="S6" s="109" t="s">
        <v>69</v>
      </c>
      <c r="T6" s="110" t="s">
        <v>169</v>
      </c>
      <c r="U6" s="111"/>
      <c r="V6" s="112" t="s">
        <v>69</v>
      </c>
      <c r="W6" s="112" t="s">
        <v>69</v>
      </c>
      <c r="X6" s="112" t="s">
        <v>69</v>
      </c>
      <c r="Y6" s="112" t="s">
        <v>69</v>
      </c>
      <c r="Z6" s="112" t="s">
        <v>68</v>
      </c>
      <c r="AA6" s="112" t="s">
        <v>70</v>
      </c>
      <c r="AB6" s="112" t="s">
        <v>64</v>
      </c>
      <c r="AC6" s="112" t="s">
        <v>70</v>
      </c>
      <c r="AD6" s="61" t="s">
        <v>34</v>
      </c>
      <c r="AE6" s="13" t="s">
        <v>34</v>
      </c>
      <c r="AF6" s="12" t="s">
        <v>34</v>
      </c>
      <c r="AG6" s="12" t="s">
        <v>34</v>
      </c>
      <c r="AH6" s="12" t="s">
        <v>34</v>
      </c>
      <c r="AI6" s="12" t="s">
        <v>34</v>
      </c>
      <c r="AJ6" s="12" t="s">
        <v>34</v>
      </c>
      <c r="AK6" s="12" t="s">
        <v>34</v>
      </c>
      <c r="AL6" s="106" t="s">
        <v>34</v>
      </c>
    </row>
    <row r="7" spans="1:38" x14ac:dyDescent="0.25">
      <c r="B7" s="255" t="s">
        <v>259</v>
      </c>
      <c r="C7" s="343" t="s">
        <v>304</v>
      </c>
      <c r="D7" s="198">
        <v>0.67631542093999997</v>
      </c>
      <c r="E7" s="208"/>
      <c r="F7" s="208">
        <v>84</v>
      </c>
      <c r="G7" s="208">
        <v>7.6</v>
      </c>
      <c r="H7" s="210"/>
      <c r="I7" s="207"/>
      <c r="J7" s="208"/>
      <c r="K7" s="210"/>
      <c r="L7" s="360">
        <v>42816</v>
      </c>
      <c r="M7" s="208"/>
      <c r="N7" s="208">
        <v>5.4</v>
      </c>
      <c r="O7" s="208" t="s">
        <v>274</v>
      </c>
      <c r="P7" s="208">
        <f>0.74/0.0383</f>
        <v>19.321148825065272</v>
      </c>
      <c r="Q7" s="211">
        <v>17.100000000000001</v>
      </c>
      <c r="R7" s="257">
        <v>202</v>
      </c>
      <c r="S7" s="211">
        <v>6.96</v>
      </c>
      <c r="T7" s="208"/>
      <c r="U7" s="211">
        <v>8</v>
      </c>
      <c r="V7" s="211">
        <v>53.5</v>
      </c>
      <c r="W7" s="208"/>
      <c r="X7" s="208"/>
      <c r="Y7" s="208"/>
      <c r="Z7" s="208">
        <v>45.9</v>
      </c>
      <c r="AA7" s="208" t="s">
        <v>274</v>
      </c>
      <c r="AB7" s="208">
        <v>28.799999999999997</v>
      </c>
      <c r="AC7" s="211">
        <v>38.299999999999997</v>
      </c>
      <c r="AD7" s="208"/>
      <c r="AE7" s="209"/>
      <c r="AF7" s="208"/>
      <c r="AG7" s="208"/>
      <c r="AH7" s="208"/>
      <c r="AI7" s="208"/>
      <c r="AJ7" s="208"/>
      <c r="AK7" s="208"/>
      <c r="AL7" s="210"/>
    </row>
    <row r="8" spans="1:38" s="253" customFormat="1" x14ac:dyDescent="0.25">
      <c r="B8" s="255" t="s">
        <v>259</v>
      </c>
      <c r="C8" s="343" t="s">
        <v>304</v>
      </c>
      <c r="D8" s="198"/>
      <c r="E8" s="254"/>
      <c r="F8" s="254"/>
      <c r="G8" s="254"/>
      <c r="H8" s="256"/>
      <c r="J8" s="254"/>
      <c r="K8" s="256"/>
      <c r="L8" s="360">
        <v>42835</v>
      </c>
      <c r="M8" s="254"/>
      <c r="N8" s="254">
        <v>7.6</v>
      </c>
      <c r="O8" s="254"/>
      <c r="P8" s="254">
        <f>0.65/0.0249</f>
        <v>26.104417670682732</v>
      </c>
      <c r="Q8" s="257">
        <v>17.7</v>
      </c>
      <c r="R8" s="257">
        <v>230</v>
      </c>
      <c r="S8" s="257">
        <v>6.88</v>
      </c>
      <c r="T8" s="254"/>
      <c r="U8" s="257">
        <v>8.5</v>
      </c>
      <c r="V8" s="257">
        <v>53.8</v>
      </c>
      <c r="W8" s="254"/>
      <c r="X8" s="254"/>
      <c r="Y8" s="254"/>
      <c r="Z8" s="254">
        <v>12.8</v>
      </c>
      <c r="AA8" s="254"/>
      <c r="AB8" s="254">
        <v>25.2</v>
      </c>
      <c r="AC8" s="257">
        <v>24.9</v>
      </c>
      <c r="AD8" s="254"/>
      <c r="AE8" s="255"/>
      <c r="AF8" s="254"/>
      <c r="AG8" s="254"/>
      <c r="AH8" s="254"/>
      <c r="AI8" s="254"/>
      <c r="AJ8" s="254"/>
      <c r="AK8" s="254"/>
      <c r="AL8" s="256"/>
    </row>
    <row r="9" spans="1:38" s="253" customFormat="1" x14ac:dyDescent="0.25">
      <c r="B9" s="255" t="s">
        <v>259</v>
      </c>
      <c r="C9" s="343" t="s">
        <v>304</v>
      </c>
      <c r="D9" s="254"/>
      <c r="E9" s="254"/>
      <c r="F9" s="254"/>
      <c r="G9" s="254"/>
      <c r="H9" s="256"/>
      <c r="J9" s="254"/>
      <c r="K9" s="256"/>
      <c r="L9" s="360">
        <v>42920</v>
      </c>
      <c r="M9" s="254"/>
      <c r="N9" s="254">
        <v>13.3</v>
      </c>
      <c r="O9" s="254"/>
      <c r="P9" s="254">
        <f>0.518/0.0192</f>
        <v>26.979166666666671</v>
      </c>
      <c r="Q9" s="257">
        <v>17</v>
      </c>
      <c r="R9" s="257"/>
      <c r="S9" s="257">
        <v>6.13</v>
      </c>
      <c r="T9" s="254"/>
      <c r="U9" s="257">
        <v>8.3000000000000007</v>
      </c>
      <c r="V9" s="257">
        <v>46.2</v>
      </c>
      <c r="W9" s="254"/>
      <c r="X9" s="254"/>
      <c r="Y9" s="254"/>
      <c r="Z9" s="254">
        <v>13.5</v>
      </c>
      <c r="AA9" s="254"/>
      <c r="AB9" s="254">
        <v>24.2</v>
      </c>
      <c r="AC9" s="257">
        <v>19.2</v>
      </c>
      <c r="AD9" s="254"/>
      <c r="AE9" s="255"/>
      <c r="AF9" s="254"/>
      <c r="AG9" s="254"/>
      <c r="AH9" s="254"/>
      <c r="AI9" s="254"/>
      <c r="AJ9" s="254"/>
      <c r="AK9" s="254"/>
      <c r="AL9" s="256"/>
    </row>
    <row r="10" spans="1:38" s="253" customFormat="1" x14ac:dyDescent="0.25">
      <c r="B10" s="255" t="s">
        <v>259</v>
      </c>
      <c r="C10" s="343" t="s">
        <v>304</v>
      </c>
      <c r="D10" s="254"/>
      <c r="E10" s="254"/>
      <c r="F10" s="254"/>
      <c r="G10" s="254"/>
      <c r="H10" s="256"/>
      <c r="J10" s="254"/>
      <c r="K10" s="256"/>
      <c r="L10" s="360">
        <v>42977</v>
      </c>
      <c r="M10" s="254"/>
      <c r="N10" s="257">
        <v>13.2</v>
      </c>
      <c r="O10" s="254"/>
      <c r="P10" s="254">
        <f>1.32/0.0154</f>
        <v>85.714285714285722</v>
      </c>
      <c r="Q10" s="257">
        <v>18.8</v>
      </c>
      <c r="R10" s="257">
        <v>46.1</v>
      </c>
      <c r="S10" s="257">
        <v>6.84</v>
      </c>
      <c r="T10" s="254"/>
      <c r="U10" s="257">
        <v>8.5</v>
      </c>
      <c r="V10" s="257">
        <v>41</v>
      </c>
      <c r="W10" s="254"/>
      <c r="X10" s="254"/>
      <c r="Y10" s="254"/>
      <c r="Z10" s="257">
        <v>10.5</v>
      </c>
      <c r="AA10" s="254"/>
      <c r="AB10" s="257">
        <v>21.8</v>
      </c>
      <c r="AC10" s="257">
        <v>15.4</v>
      </c>
      <c r="AD10" s="254"/>
      <c r="AE10" s="255"/>
      <c r="AF10" s="254"/>
      <c r="AG10" s="254"/>
      <c r="AH10" s="254"/>
      <c r="AI10" s="254"/>
      <c r="AJ10" s="254"/>
      <c r="AK10" s="254"/>
      <c r="AL10" s="256"/>
    </row>
    <row r="11" spans="1:38" s="253" customFormat="1" x14ac:dyDescent="0.25">
      <c r="B11" s="255" t="s">
        <v>259</v>
      </c>
      <c r="C11" s="343" t="s">
        <v>304</v>
      </c>
      <c r="D11" s="254"/>
      <c r="E11" s="254"/>
      <c r="F11" s="254"/>
      <c r="G11" s="254"/>
      <c r="H11" s="256"/>
      <c r="J11" s="254"/>
      <c r="K11" s="256"/>
      <c r="L11" s="360">
        <v>42991</v>
      </c>
      <c r="M11" s="254"/>
      <c r="N11" s="257">
        <v>12.4</v>
      </c>
      <c r="O11" s="254"/>
      <c r="P11" s="254">
        <f>0.84/0.0208</f>
        <v>40.384615384615387</v>
      </c>
      <c r="Q11" s="257">
        <v>16.899999999999999</v>
      </c>
      <c r="R11" s="257">
        <v>53.9</v>
      </c>
      <c r="S11" s="257">
        <v>6.02</v>
      </c>
      <c r="T11" s="254"/>
      <c r="U11" s="257">
        <v>8.31</v>
      </c>
      <c r="V11" s="257">
        <v>41.1</v>
      </c>
      <c r="W11" s="254"/>
      <c r="X11" s="254"/>
      <c r="Y11" s="254"/>
      <c r="Z11" s="257">
        <v>14.9</v>
      </c>
      <c r="AA11" s="254"/>
      <c r="AB11" s="257">
        <v>21.9</v>
      </c>
      <c r="AC11" s="257">
        <v>20.8</v>
      </c>
      <c r="AD11" s="254"/>
      <c r="AE11" s="255"/>
      <c r="AF11" s="254"/>
      <c r="AG11" s="254"/>
      <c r="AH11" s="254"/>
      <c r="AI11" s="254"/>
      <c r="AJ11" s="254"/>
      <c r="AK11" s="254"/>
      <c r="AL11" s="256"/>
    </row>
    <row r="12" spans="1:38" s="253" customFormat="1" x14ac:dyDescent="0.25">
      <c r="B12" s="255" t="s">
        <v>259</v>
      </c>
      <c r="C12" s="343" t="s">
        <v>304</v>
      </c>
      <c r="D12" s="254"/>
      <c r="E12" s="254"/>
      <c r="F12" s="254"/>
      <c r="G12" s="254"/>
      <c r="H12" s="256"/>
      <c r="J12" s="254"/>
      <c r="K12" s="256"/>
      <c r="L12" s="360">
        <v>43032</v>
      </c>
      <c r="M12" s="254"/>
      <c r="N12" s="254">
        <v>10.4</v>
      </c>
      <c r="O12" s="254"/>
      <c r="P12" s="254">
        <f>0.71/0.0265</f>
        <v>26.79245283018868</v>
      </c>
      <c r="Q12" s="257">
        <v>17.2</v>
      </c>
      <c r="R12" s="257">
        <v>50.6</v>
      </c>
      <c r="S12" s="257">
        <v>6.11</v>
      </c>
      <c r="T12" s="254"/>
      <c r="U12" s="257">
        <v>8.1</v>
      </c>
      <c r="V12" s="257">
        <v>47.9</v>
      </c>
      <c r="W12" s="254"/>
      <c r="X12" s="254"/>
      <c r="Y12" s="254"/>
      <c r="Z12" s="257">
        <v>4.24</v>
      </c>
      <c r="AA12" s="254"/>
      <c r="AB12" s="257">
        <v>28.4</v>
      </c>
      <c r="AC12" s="257">
        <v>26.5</v>
      </c>
      <c r="AD12" s="254"/>
      <c r="AE12" s="255"/>
      <c r="AF12" s="254"/>
      <c r="AG12" s="254"/>
      <c r="AH12" s="254"/>
      <c r="AI12" s="254"/>
      <c r="AJ12" s="254"/>
      <c r="AK12" s="254"/>
      <c r="AL12" s="256"/>
    </row>
    <row r="13" spans="1:38" s="253" customFormat="1" x14ac:dyDescent="0.25">
      <c r="B13" s="255" t="s">
        <v>259</v>
      </c>
      <c r="C13" s="343" t="s">
        <v>304</v>
      </c>
      <c r="D13" s="254"/>
      <c r="E13" s="254"/>
      <c r="F13" s="254"/>
      <c r="G13" s="254"/>
      <c r="H13" s="256"/>
      <c r="J13" s="254"/>
      <c r="K13" s="256"/>
      <c r="L13" s="360">
        <v>42736</v>
      </c>
      <c r="M13" s="254"/>
      <c r="N13" s="254"/>
      <c r="O13" s="254"/>
      <c r="P13" s="254"/>
      <c r="Q13" s="257"/>
      <c r="R13" s="257"/>
      <c r="S13" s="257"/>
      <c r="T13" s="254"/>
      <c r="U13" s="257"/>
      <c r="V13" s="257"/>
      <c r="W13" s="254"/>
      <c r="X13" s="254"/>
      <c r="Y13" s="254"/>
      <c r="Z13" s="257"/>
      <c r="AA13" s="254"/>
      <c r="AB13" s="257"/>
      <c r="AC13" s="257"/>
      <c r="AD13" s="254"/>
      <c r="AE13" s="255"/>
      <c r="AF13" s="254"/>
      <c r="AG13" s="254"/>
      <c r="AH13" s="254"/>
      <c r="AI13" s="254" t="s">
        <v>469</v>
      </c>
      <c r="AJ13" s="254" t="s">
        <v>468</v>
      </c>
      <c r="AK13" s="254"/>
      <c r="AL13" s="256"/>
    </row>
    <row r="14" spans="1:38" x14ac:dyDescent="0.25">
      <c r="B14" s="255" t="s">
        <v>259</v>
      </c>
      <c r="C14" s="344" t="s">
        <v>310</v>
      </c>
      <c r="D14" s="342">
        <v>1.48001355015</v>
      </c>
      <c r="E14" s="208"/>
      <c r="F14" s="208">
        <v>72</v>
      </c>
      <c r="G14" s="208">
        <v>9.9</v>
      </c>
      <c r="H14" s="210"/>
      <c r="I14" s="207"/>
      <c r="J14" s="208"/>
      <c r="K14" s="210"/>
      <c r="L14" s="360">
        <v>42920</v>
      </c>
      <c r="M14" s="208"/>
      <c r="N14" s="208">
        <v>9.6999999999999993</v>
      </c>
      <c r="O14" s="208" t="s">
        <v>274</v>
      </c>
      <c r="P14" s="208">
        <f>1.45/0.023</f>
        <v>63.043478260869563</v>
      </c>
      <c r="Q14" s="211">
        <v>40.4</v>
      </c>
      <c r="R14" s="211"/>
      <c r="S14" s="211">
        <v>17.2</v>
      </c>
      <c r="T14" s="208"/>
      <c r="U14" s="211">
        <v>8.5</v>
      </c>
      <c r="V14" s="211">
        <v>47.3</v>
      </c>
      <c r="W14" s="208"/>
      <c r="X14" s="208"/>
      <c r="Y14" s="208"/>
      <c r="Z14" s="208"/>
      <c r="AA14" s="208"/>
      <c r="AB14" s="208">
        <v>33.700000000000003</v>
      </c>
      <c r="AC14" s="211">
        <v>23</v>
      </c>
      <c r="AD14" s="208"/>
      <c r="AE14" s="209"/>
      <c r="AF14" s="208"/>
      <c r="AG14" s="208"/>
      <c r="AH14" s="208"/>
      <c r="AI14" s="208"/>
      <c r="AJ14" s="208"/>
      <c r="AK14" s="208"/>
      <c r="AL14" s="210"/>
    </row>
    <row r="15" spans="1:38" s="253" customFormat="1" x14ac:dyDescent="0.25">
      <c r="B15" s="255" t="s">
        <v>259</v>
      </c>
      <c r="C15" s="344" t="s">
        <v>310</v>
      </c>
      <c r="D15" s="342"/>
      <c r="E15" s="254"/>
      <c r="F15" s="254"/>
      <c r="G15" s="254"/>
      <c r="H15" s="256"/>
      <c r="J15" s="254"/>
      <c r="K15" s="256"/>
      <c r="L15" s="360">
        <v>42871</v>
      </c>
      <c r="M15" s="254"/>
      <c r="N15" s="257">
        <v>15.1</v>
      </c>
      <c r="O15" s="254"/>
      <c r="P15" s="254"/>
      <c r="Q15" s="257">
        <v>41.9</v>
      </c>
      <c r="R15" s="257"/>
      <c r="S15" s="257">
        <v>16.899999999999999</v>
      </c>
      <c r="T15" s="254"/>
      <c r="U15" s="257">
        <v>8</v>
      </c>
      <c r="V15" s="257">
        <v>52.3</v>
      </c>
      <c r="W15" s="254"/>
      <c r="X15" s="254"/>
      <c r="Y15" s="254"/>
      <c r="Z15" s="254"/>
      <c r="AA15" s="254"/>
      <c r="AB15" s="257">
        <v>34.1</v>
      </c>
      <c r="AC15" s="257"/>
      <c r="AD15" s="254"/>
      <c r="AE15" s="255"/>
      <c r="AF15" s="254"/>
      <c r="AG15" s="254"/>
      <c r="AH15" s="254"/>
      <c r="AI15" s="254"/>
      <c r="AJ15" s="254"/>
      <c r="AK15" s="254"/>
      <c r="AL15" s="256"/>
    </row>
    <row r="16" spans="1:38" s="253" customFormat="1" x14ac:dyDescent="0.25">
      <c r="B16" s="255" t="s">
        <v>259</v>
      </c>
      <c r="C16" s="344" t="s">
        <v>310</v>
      </c>
      <c r="D16" s="342"/>
      <c r="E16" s="254"/>
      <c r="F16" s="254"/>
      <c r="G16" s="254"/>
      <c r="H16" s="256"/>
      <c r="J16" s="254"/>
      <c r="K16" s="256"/>
      <c r="L16" s="360">
        <v>42899</v>
      </c>
      <c r="M16" s="254"/>
      <c r="N16" s="257">
        <v>19.7</v>
      </c>
      <c r="O16" s="254"/>
      <c r="P16" s="254">
        <f>1.63/0.024</f>
        <v>67.916666666666657</v>
      </c>
      <c r="Q16" s="257">
        <v>36</v>
      </c>
      <c r="R16" s="257"/>
      <c r="S16" s="257">
        <v>15.8</v>
      </c>
      <c r="T16" s="254"/>
      <c r="U16" s="257">
        <v>8.3000000000000007</v>
      </c>
      <c r="V16" s="257">
        <v>51.1</v>
      </c>
      <c r="W16" s="254"/>
      <c r="X16" s="254"/>
      <c r="Y16" s="254"/>
      <c r="Z16" s="257">
        <v>80</v>
      </c>
      <c r="AA16" s="254"/>
      <c r="AB16" s="257">
        <v>35</v>
      </c>
      <c r="AC16" s="257">
        <v>24</v>
      </c>
      <c r="AD16" s="254"/>
      <c r="AE16" s="255"/>
      <c r="AF16" s="254"/>
      <c r="AG16" s="254"/>
      <c r="AH16" s="254"/>
      <c r="AI16" s="254"/>
      <c r="AJ16" s="254"/>
      <c r="AK16" s="254"/>
      <c r="AL16" s="256"/>
    </row>
    <row r="17" spans="1:38" s="253" customFormat="1" x14ac:dyDescent="0.25">
      <c r="B17" s="255" t="s">
        <v>259</v>
      </c>
      <c r="C17" s="344" t="s">
        <v>310</v>
      </c>
      <c r="D17" s="342"/>
      <c r="E17" s="254"/>
      <c r="F17" s="254"/>
      <c r="G17" s="254"/>
      <c r="H17" s="256"/>
      <c r="J17" s="254"/>
      <c r="K17" s="256"/>
      <c r="L17" s="360">
        <v>42934</v>
      </c>
      <c r="M17" s="254"/>
      <c r="N17" s="257">
        <v>22.2</v>
      </c>
      <c r="O17" s="254"/>
      <c r="P17" s="254">
        <f>0.95/0.041</f>
        <v>23.170731707317071</v>
      </c>
      <c r="Q17" s="257">
        <v>15.5</v>
      </c>
      <c r="R17" s="257"/>
      <c r="S17" s="257">
        <v>15.5</v>
      </c>
      <c r="T17" s="254"/>
      <c r="U17" s="257">
        <v>7.9</v>
      </c>
      <c r="V17" s="257">
        <v>47.9</v>
      </c>
      <c r="W17" s="254"/>
      <c r="X17" s="254"/>
      <c r="Y17" s="254"/>
      <c r="Z17" s="254"/>
      <c r="AA17" s="254"/>
      <c r="AB17" s="257">
        <v>32.700000000000003</v>
      </c>
      <c r="AC17" s="257">
        <v>41</v>
      </c>
      <c r="AD17" s="254"/>
      <c r="AE17" s="255"/>
      <c r="AF17" s="254"/>
      <c r="AG17" s="254"/>
      <c r="AH17" s="254"/>
      <c r="AI17" s="254"/>
      <c r="AJ17" s="254"/>
      <c r="AK17" s="254"/>
      <c r="AL17" s="256"/>
    </row>
    <row r="18" spans="1:38" s="253" customFormat="1" x14ac:dyDescent="0.25">
      <c r="B18" s="255" t="s">
        <v>259</v>
      </c>
      <c r="C18" s="344" t="s">
        <v>310</v>
      </c>
      <c r="D18" s="342"/>
      <c r="E18" s="254"/>
      <c r="F18" s="254"/>
      <c r="G18" s="254"/>
      <c r="H18" s="256"/>
      <c r="J18" s="254"/>
      <c r="K18" s="256"/>
      <c r="L18" s="360">
        <v>42975</v>
      </c>
      <c r="M18" s="254"/>
      <c r="N18" s="257">
        <v>20.9</v>
      </c>
      <c r="O18" s="254"/>
      <c r="P18" s="254">
        <f>1.43/0.02</f>
        <v>71.5</v>
      </c>
      <c r="Q18" s="257">
        <v>40.200000000000003</v>
      </c>
      <c r="R18" s="257"/>
      <c r="S18" s="257">
        <v>23.4</v>
      </c>
      <c r="T18" s="254"/>
      <c r="U18" s="257">
        <v>8.3000000000000007</v>
      </c>
      <c r="V18" s="257">
        <v>46.8</v>
      </c>
      <c r="W18" s="254"/>
      <c r="X18" s="254"/>
      <c r="Y18" s="254"/>
      <c r="Z18" s="254"/>
      <c r="AA18" s="254"/>
      <c r="AB18" s="257">
        <v>33.9</v>
      </c>
      <c r="AC18" s="257">
        <v>20</v>
      </c>
      <c r="AD18" s="254"/>
      <c r="AE18" s="255"/>
      <c r="AF18" s="254"/>
      <c r="AG18" s="254"/>
      <c r="AH18" s="254"/>
      <c r="AI18" s="254"/>
      <c r="AJ18" s="254"/>
      <c r="AK18" s="254"/>
      <c r="AL18" s="256"/>
    </row>
    <row r="19" spans="1:38" s="253" customFormat="1" x14ac:dyDescent="0.25">
      <c r="B19" s="255" t="s">
        <v>259</v>
      </c>
      <c r="C19" s="344" t="s">
        <v>310</v>
      </c>
      <c r="D19" s="342"/>
      <c r="E19" s="254"/>
      <c r="F19" s="254"/>
      <c r="G19" s="254"/>
      <c r="H19" s="256"/>
      <c r="J19" s="254"/>
      <c r="K19" s="256"/>
      <c r="L19" s="360">
        <v>43018</v>
      </c>
      <c r="M19" s="254"/>
      <c r="N19" s="257">
        <v>12.1</v>
      </c>
      <c r="O19" s="254"/>
      <c r="P19" s="254">
        <f>1.04/0.027</f>
        <v>38.518518518518519</v>
      </c>
      <c r="Q19" s="257">
        <v>38.6</v>
      </c>
      <c r="R19" s="257"/>
      <c r="S19" s="257">
        <v>15.8</v>
      </c>
      <c r="T19" s="254"/>
      <c r="U19" s="257">
        <v>8.1999999999999993</v>
      </c>
      <c r="V19" s="257">
        <v>50.8</v>
      </c>
      <c r="W19" s="254"/>
      <c r="X19" s="254"/>
      <c r="Y19" s="254"/>
      <c r="Z19" s="254"/>
      <c r="AA19" s="254"/>
      <c r="AB19" s="257">
        <v>35.6</v>
      </c>
      <c r="AC19" s="257">
        <v>27</v>
      </c>
      <c r="AD19" s="254"/>
      <c r="AE19" s="255"/>
      <c r="AF19" s="254"/>
      <c r="AG19" s="254"/>
      <c r="AH19" s="254"/>
      <c r="AI19" s="254"/>
      <c r="AJ19" s="254"/>
      <c r="AK19" s="254"/>
      <c r="AL19" s="256"/>
    </row>
    <row r="20" spans="1:38" s="253" customFormat="1" x14ac:dyDescent="0.25">
      <c r="B20" s="255" t="s">
        <v>259</v>
      </c>
      <c r="C20" s="345" t="s">
        <v>313</v>
      </c>
      <c r="D20" s="342"/>
      <c r="E20" s="254"/>
      <c r="F20" s="254"/>
      <c r="G20" s="254"/>
      <c r="H20" s="256"/>
      <c r="J20" s="254"/>
      <c r="K20" s="256"/>
      <c r="L20" s="360">
        <v>42745</v>
      </c>
      <c r="M20" s="254"/>
      <c r="N20" s="257">
        <v>0</v>
      </c>
      <c r="O20" s="254"/>
      <c r="P20" s="254">
        <f>2.65/0.074</f>
        <v>35.810810810810814</v>
      </c>
      <c r="Q20" s="257"/>
      <c r="R20" s="257">
        <v>1890</v>
      </c>
      <c r="S20" s="257"/>
      <c r="T20" s="254">
        <v>1.49</v>
      </c>
      <c r="U20" s="257">
        <v>7.7</v>
      </c>
      <c r="V20" s="257">
        <v>74.7</v>
      </c>
      <c r="W20" s="254">
        <v>16.2</v>
      </c>
      <c r="X20" s="254"/>
      <c r="Y20" s="254"/>
      <c r="Z20" s="257">
        <v>272</v>
      </c>
      <c r="AA20" s="254"/>
      <c r="AB20" s="257">
        <v>53.5</v>
      </c>
      <c r="AC20" s="257">
        <v>74</v>
      </c>
      <c r="AD20" s="254"/>
      <c r="AE20" s="255"/>
      <c r="AF20" s="254"/>
      <c r="AG20" s="254"/>
      <c r="AH20" s="254"/>
      <c r="AI20" s="254"/>
      <c r="AJ20" s="254"/>
      <c r="AK20" s="254"/>
      <c r="AL20" s="256"/>
    </row>
    <row r="21" spans="1:38" s="253" customFormat="1" x14ac:dyDescent="0.25">
      <c r="B21" s="255" t="s">
        <v>259</v>
      </c>
      <c r="C21" s="345" t="s">
        <v>313</v>
      </c>
      <c r="D21" s="342"/>
      <c r="E21" s="254"/>
      <c r="F21" s="254"/>
      <c r="G21" s="254"/>
      <c r="H21" s="256"/>
      <c r="J21" s="254"/>
      <c r="K21" s="256"/>
      <c r="L21" s="360">
        <v>42773</v>
      </c>
      <c r="M21" s="254"/>
      <c r="N21" s="257">
        <v>0.1</v>
      </c>
      <c r="O21" s="254"/>
      <c r="P21" s="254">
        <f>2.29/0.103</f>
        <v>22.233009708737864</v>
      </c>
      <c r="Q21" s="257"/>
      <c r="R21" s="253">
        <v>1700</v>
      </c>
      <c r="S21" s="257"/>
      <c r="T21" s="254">
        <v>1.63</v>
      </c>
      <c r="U21" s="257">
        <v>7.8</v>
      </c>
      <c r="V21" s="257">
        <v>65.900000000000006</v>
      </c>
      <c r="W21" s="257">
        <v>13.2</v>
      </c>
      <c r="X21" s="254"/>
      <c r="Y21" s="254"/>
      <c r="Z21" s="254">
        <v>183</v>
      </c>
      <c r="AA21" s="254"/>
      <c r="AB21" s="257">
        <v>44.7</v>
      </c>
      <c r="AC21" s="257">
        <v>103</v>
      </c>
      <c r="AD21" s="254"/>
      <c r="AE21" s="255"/>
      <c r="AF21" s="254"/>
      <c r="AG21" s="254"/>
      <c r="AH21" s="254"/>
      <c r="AI21" s="254"/>
      <c r="AJ21" s="254"/>
      <c r="AK21" s="254"/>
      <c r="AL21" s="256"/>
    </row>
    <row r="22" spans="1:38" s="253" customFormat="1" x14ac:dyDescent="0.25">
      <c r="B22" s="255" t="s">
        <v>259</v>
      </c>
      <c r="C22" s="345" t="s">
        <v>313</v>
      </c>
      <c r="D22" s="342"/>
      <c r="E22" s="254"/>
      <c r="F22" s="254"/>
      <c r="G22" s="254"/>
      <c r="H22" s="256"/>
      <c r="J22" s="254"/>
      <c r="K22" s="256"/>
      <c r="L22" s="360">
        <v>42801</v>
      </c>
      <c r="M22" s="254"/>
      <c r="N22" s="257">
        <v>5</v>
      </c>
      <c r="O22" s="254"/>
      <c r="P22" s="254">
        <f>2.24/0.066</f>
        <v>33.939393939393938</v>
      </c>
      <c r="Q22" s="257">
        <v>18.8</v>
      </c>
      <c r="R22" s="257">
        <v>1420</v>
      </c>
      <c r="S22" s="257">
        <v>8.84</v>
      </c>
      <c r="T22" s="257">
        <v>4.67</v>
      </c>
      <c r="U22" s="257">
        <v>8</v>
      </c>
      <c r="V22" s="257">
        <v>42.8</v>
      </c>
      <c r="W22" s="257">
        <v>7.58</v>
      </c>
      <c r="X22" s="254"/>
      <c r="Y22" s="254"/>
      <c r="Z22" s="254">
        <v>72</v>
      </c>
      <c r="AA22" s="254"/>
      <c r="AB22" s="257">
        <v>27.3</v>
      </c>
      <c r="AC22" s="257">
        <v>66</v>
      </c>
      <c r="AD22" s="254"/>
      <c r="AE22" s="255"/>
      <c r="AF22" s="254"/>
      <c r="AG22" s="254"/>
      <c r="AH22" s="254"/>
      <c r="AI22" s="254"/>
      <c r="AJ22" s="254"/>
      <c r="AK22" s="254"/>
      <c r="AL22" s="256"/>
    </row>
    <row r="23" spans="1:38" s="253" customFormat="1" x14ac:dyDescent="0.25">
      <c r="B23" s="255" t="s">
        <v>259</v>
      </c>
      <c r="C23" s="345" t="s">
        <v>313</v>
      </c>
      <c r="D23" s="342"/>
      <c r="E23" s="254"/>
      <c r="F23" s="254"/>
      <c r="G23" s="254"/>
      <c r="H23" s="256"/>
      <c r="J23" s="254"/>
      <c r="K23" s="256"/>
      <c r="L23" s="360">
        <v>42836</v>
      </c>
      <c r="M23" s="254"/>
      <c r="N23" s="257">
        <v>9.1999999999999993</v>
      </c>
      <c r="O23" s="254"/>
      <c r="P23" s="254">
        <f>1.68/0.066</f>
        <v>25.454545454545453</v>
      </c>
      <c r="Q23" s="257"/>
      <c r="R23" s="257">
        <v>1100</v>
      </c>
      <c r="S23" s="257"/>
      <c r="T23" s="257">
        <v>2.69</v>
      </c>
      <c r="U23" s="257">
        <v>7.9</v>
      </c>
      <c r="V23" s="257">
        <v>50</v>
      </c>
      <c r="W23" s="257">
        <v>9.76</v>
      </c>
      <c r="X23" s="254"/>
      <c r="Y23" s="254"/>
      <c r="Z23" s="257">
        <v>46</v>
      </c>
      <c r="AA23" s="254"/>
      <c r="AB23" s="257">
        <v>29.4</v>
      </c>
      <c r="AC23" s="257">
        <v>66</v>
      </c>
      <c r="AD23" s="254"/>
      <c r="AE23" s="255"/>
      <c r="AF23" s="254"/>
      <c r="AG23" s="254"/>
      <c r="AH23" s="254"/>
      <c r="AI23" s="254"/>
      <c r="AJ23" s="254"/>
      <c r="AK23" s="254"/>
      <c r="AL23" s="256"/>
    </row>
    <row r="24" spans="1:38" s="253" customFormat="1" x14ac:dyDescent="0.25">
      <c r="B24" s="255" t="s">
        <v>259</v>
      </c>
      <c r="C24" s="345" t="s">
        <v>313</v>
      </c>
      <c r="D24" s="342"/>
      <c r="E24" s="254"/>
      <c r="F24" s="254"/>
      <c r="G24" s="254"/>
      <c r="H24" s="256"/>
      <c r="J24" s="254"/>
      <c r="K24" s="256"/>
      <c r="L24" s="360">
        <v>42864</v>
      </c>
      <c r="M24" s="254"/>
      <c r="N24" s="257">
        <v>9.1</v>
      </c>
      <c r="O24" s="254"/>
      <c r="P24" s="254">
        <f>1.91/0.073</f>
        <v>26.164383561643834</v>
      </c>
      <c r="Q24" s="257"/>
      <c r="R24" s="257">
        <v>1150</v>
      </c>
      <c r="S24" s="257"/>
      <c r="T24" s="257">
        <v>2.91</v>
      </c>
      <c r="U24" s="257">
        <v>8.6</v>
      </c>
      <c r="V24" s="257">
        <v>45</v>
      </c>
      <c r="W24" s="257">
        <v>8.86</v>
      </c>
      <c r="X24" s="254"/>
      <c r="Y24" s="254"/>
      <c r="Z24" s="257">
        <v>53</v>
      </c>
      <c r="AA24" s="254"/>
      <c r="AB24" s="257">
        <v>28.6</v>
      </c>
      <c r="AC24" s="257">
        <v>73</v>
      </c>
      <c r="AD24" s="254"/>
      <c r="AE24" s="255"/>
      <c r="AF24" s="254"/>
      <c r="AG24" s="254"/>
      <c r="AH24" s="254"/>
      <c r="AI24" s="254"/>
      <c r="AJ24" s="254"/>
      <c r="AK24" s="254"/>
      <c r="AL24" s="256"/>
    </row>
    <row r="25" spans="1:38" x14ac:dyDescent="0.25">
      <c r="B25" s="255" t="s">
        <v>259</v>
      </c>
      <c r="C25" s="345" t="s">
        <v>313</v>
      </c>
      <c r="D25" s="254"/>
      <c r="E25" s="208"/>
      <c r="F25" s="208">
        <v>360</v>
      </c>
      <c r="G25" s="208"/>
      <c r="H25" s="210"/>
      <c r="I25" s="207"/>
      <c r="J25" s="208"/>
      <c r="K25" s="210"/>
      <c r="L25" s="360">
        <v>42892</v>
      </c>
      <c r="M25" s="208"/>
      <c r="N25" s="208">
        <v>19.600000000000001</v>
      </c>
      <c r="O25" s="208" t="s">
        <v>274</v>
      </c>
      <c r="P25" s="208">
        <f>1.25/0.106</f>
        <v>11.79245283018868</v>
      </c>
      <c r="Q25" s="211" t="s">
        <v>274</v>
      </c>
      <c r="R25" s="211">
        <v>730</v>
      </c>
      <c r="S25" s="211" t="s">
        <v>274</v>
      </c>
      <c r="T25" s="211">
        <v>2.78</v>
      </c>
      <c r="U25" s="211">
        <v>8.1999999999999993</v>
      </c>
      <c r="V25" s="211">
        <v>43.3</v>
      </c>
      <c r="W25" s="211">
        <v>9.32</v>
      </c>
      <c r="X25" s="208"/>
      <c r="Y25" s="208"/>
      <c r="Z25" s="211">
        <v>43</v>
      </c>
      <c r="AA25" s="211" t="s">
        <v>274</v>
      </c>
      <c r="AB25" s="211">
        <v>25.2</v>
      </c>
      <c r="AC25" s="211">
        <v>106</v>
      </c>
      <c r="AD25" s="208"/>
      <c r="AE25" s="209"/>
      <c r="AF25" s="208"/>
      <c r="AG25" s="208"/>
      <c r="AH25" s="208"/>
      <c r="AI25" s="208" t="s">
        <v>471</v>
      </c>
      <c r="AJ25" s="208" t="s">
        <v>470</v>
      </c>
      <c r="AK25" s="208" t="s">
        <v>472</v>
      </c>
      <c r="AL25" s="210"/>
    </row>
    <row r="26" spans="1:38" s="253" customFormat="1" x14ac:dyDescent="0.25">
      <c r="B26" s="255" t="s">
        <v>259</v>
      </c>
      <c r="C26" s="345" t="s">
        <v>313</v>
      </c>
      <c r="D26" s="254"/>
      <c r="E26" s="254"/>
      <c r="F26" s="254"/>
      <c r="G26" s="254"/>
      <c r="H26" s="256"/>
      <c r="J26" s="254"/>
      <c r="K26" s="256"/>
      <c r="L26" s="360">
        <v>42927</v>
      </c>
      <c r="M26" s="254"/>
      <c r="N26" s="257">
        <v>22.6</v>
      </c>
      <c r="O26" s="254"/>
      <c r="P26" s="254"/>
      <c r="Q26" s="257"/>
      <c r="R26" s="257">
        <v>680</v>
      </c>
      <c r="S26" s="257"/>
      <c r="T26" s="257">
        <v>1.92</v>
      </c>
      <c r="U26" s="257">
        <v>8.9</v>
      </c>
      <c r="V26" s="257">
        <v>52.1</v>
      </c>
      <c r="W26" s="257">
        <v>11</v>
      </c>
      <c r="X26" s="254"/>
      <c r="Y26" s="254"/>
      <c r="Z26" s="257"/>
      <c r="AA26" s="257"/>
      <c r="AB26" s="257">
        <v>37.4</v>
      </c>
      <c r="AC26" s="257"/>
      <c r="AD26" s="254"/>
      <c r="AE26" s="254"/>
      <c r="AF26" s="254"/>
      <c r="AG26" s="254"/>
      <c r="AH26" s="254"/>
      <c r="AI26" s="254"/>
      <c r="AJ26" s="254"/>
      <c r="AK26" s="254"/>
      <c r="AL26" s="256"/>
    </row>
    <row r="27" spans="1:38" s="253" customFormat="1" x14ac:dyDescent="0.25">
      <c r="B27" s="255" t="s">
        <v>259</v>
      </c>
      <c r="C27" s="345" t="s">
        <v>313</v>
      </c>
      <c r="D27" s="254"/>
      <c r="E27" s="254"/>
      <c r="F27" s="254"/>
      <c r="G27" s="254"/>
      <c r="H27" s="256"/>
      <c r="J27" s="254"/>
      <c r="K27" s="256"/>
      <c r="L27" s="360">
        <v>42948</v>
      </c>
      <c r="M27" s="254"/>
      <c r="N27" s="257">
        <v>25.5</v>
      </c>
      <c r="O27" s="254"/>
      <c r="P27" s="254">
        <f>1.12/0.113</f>
        <v>9.9115044247787623</v>
      </c>
      <c r="Q27" s="257"/>
      <c r="R27" s="257">
        <v>390</v>
      </c>
      <c r="S27" s="257"/>
      <c r="T27" s="257">
        <v>1.95</v>
      </c>
      <c r="U27" s="257">
        <v>9</v>
      </c>
      <c r="V27" s="257">
        <v>56</v>
      </c>
      <c r="W27" s="257">
        <v>11.2</v>
      </c>
      <c r="X27" s="254"/>
      <c r="Y27" s="254"/>
      <c r="Z27" s="257"/>
      <c r="AA27" s="257"/>
      <c r="AB27" s="257">
        <v>38.299999999999997</v>
      </c>
      <c r="AC27" s="257">
        <v>113</v>
      </c>
      <c r="AD27" s="254"/>
      <c r="AE27" s="254"/>
      <c r="AF27" s="254"/>
      <c r="AG27" s="254"/>
      <c r="AH27" s="254"/>
      <c r="AI27" s="254"/>
      <c r="AJ27" s="254"/>
      <c r="AK27" s="254"/>
      <c r="AL27" s="256"/>
    </row>
    <row r="28" spans="1:38" s="253" customFormat="1" x14ac:dyDescent="0.25">
      <c r="B28" s="255" t="s">
        <v>259</v>
      </c>
      <c r="C28" s="345" t="s">
        <v>313</v>
      </c>
      <c r="D28" s="254"/>
      <c r="E28" s="254"/>
      <c r="F28" s="254"/>
      <c r="G28" s="254"/>
      <c r="H28" s="256"/>
      <c r="J28" s="254"/>
      <c r="K28" s="256"/>
      <c r="L28" s="360">
        <v>42983</v>
      </c>
      <c r="M28" s="254"/>
      <c r="N28" s="257">
        <v>13.7</v>
      </c>
      <c r="O28" s="254"/>
      <c r="P28" s="254">
        <f>1.77/0.226</f>
        <v>7.831858407079646</v>
      </c>
      <c r="Q28" s="257"/>
      <c r="R28" s="257">
        <v>770</v>
      </c>
      <c r="S28" s="257"/>
      <c r="T28" s="257">
        <v>2.81</v>
      </c>
      <c r="U28" s="257">
        <v>8.3000000000000007</v>
      </c>
      <c r="V28" s="257">
        <v>54.6</v>
      </c>
      <c r="W28" s="257">
        <v>11</v>
      </c>
      <c r="X28" s="254"/>
      <c r="Y28" s="254"/>
      <c r="Z28" s="257"/>
      <c r="AA28" s="257"/>
      <c r="AB28" s="257">
        <v>32.299999999999997</v>
      </c>
      <c r="AC28" s="257">
        <v>226</v>
      </c>
      <c r="AD28" s="254"/>
      <c r="AE28" s="254"/>
      <c r="AF28" s="254"/>
      <c r="AG28" s="254"/>
      <c r="AH28" s="254"/>
      <c r="AI28" s="254"/>
      <c r="AJ28" s="254"/>
      <c r="AK28" s="254"/>
      <c r="AL28" s="256"/>
    </row>
    <row r="29" spans="1:38" s="253" customFormat="1" x14ac:dyDescent="0.25">
      <c r="B29" s="255" t="s">
        <v>259</v>
      </c>
      <c r="C29" s="345" t="s">
        <v>313</v>
      </c>
      <c r="D29" s="254"/>
      <c r="E29" s="254"/>
      <c r="F29" s="254"/>
      <c r="G29" s="254"/>
      <c r="H29" s="256"/>
      <c r="J29" s="254"/>
      <c r="K29" s="256"/>
      <c r="L29" s="360">
        <v>43011</v>
      </c>
      <c r="M29" s="254"/>
      <c r="N29" s="257">
        <v>10.1</v>
      </c>
      <c r="O29" s="254"/>
      <c r="P29" s="254">
        <f>1.17/0.08</f>
        <v>14.624999999999998</v>
      </c>
      <c r="Q29" s="257"/>
      <c r="R29" s="257">
        <v>850</v>
      </c>
      <c r="S29" s="257"/>
      <c r="T29" s="257">
        <v>1.84</v>
      </c>
      <c r="U29" s="257">
        <v>8.1</v>
      </c>
      <c r="V29" s="257">
        <v>55.9</v>
      </c>
      <c r="W29" s="257">
        <v>11.8</v>
      </c>
      <c r="X29" s="254"/>
      <c r="Y29" s="254"/>
      <c r="Z29" s="257"/>
      <c r="AA29" s="257"/>
      <c r="AB29" s="257">
        <v>39.799999999999997</v>
      </c>
      <c r="AC29" s="257">
        <v>80</v>
      </c>
      <c r="AD29" s="254"/>
      <c r="AE29" s="254"/>
      <c r="AF29" s="254"/>
      <c r="AG29" s="254"/>
      <c r="AH29" s="254"/>
      <c r="AI29" s="254"/>
      <c r="AJ29" s="254"/>
      <c r="AK29" s="254"/>
      <c r="AL29" s="256"/>
    </row>
    <row r="30" spans="1:38" s="253" customFormat="1" x14ac:dyDescent="0.25">
      <c r="B30" s="255" t="s">
        <v>259</v>
      </c>
      <c r="C30" s="345" t="s">
        <v>313</v>
      </c>
      <c r="D30" s="254"/>
      <c r="E30" s="254"/>
      <c r="F30" s="254"/>
      <c r="G30" s="254"/>
      <c r="H30" s="256"/>
      <c r="J30" s="254"/>
      <c r="K30" s="256"/>
      <c r="L30" s="360">
        <v>43046</v>
      </c>
      <c r="M30" s="254"/>
      <c r="N30" s="257">
        <v>6.7</v>
      </c>
      <c r="O30" s="254"/>
      <c r="P30" s="254">
        <f>1.99/0.063</f>
        <v>31.587301587301585</v>
      </c>
      <c r="Q30" s="257"/>
      <c r="R30" s="257">
        <v>910</v>
      </c>
      <c r="S30" s="257"/>
      <c r="T30" s="257">
        <v>2.29</v>
      </c>
      <c r="U30" s="257">
        <v>8.4</v>
      </c>
      <c r="V30" s="257">
        <v>54.2</v>
      </c>
      <c r="W30" s="257">
        <v>11.4</v>
      </c>
      <c r="X30" s="254"/>
      <c r="Y30" s="254"/>
      <c r="Z30" s="257"/>
      <c r="AA30" s="257"/>
      <c r="AB30" s="257">
        <v>32.1</v>
      </c>
      <c r="AC30" s="257">
        <v>63</v>
      </c>
      <c r="AD30" s="254"/>
      <c r="AE30" s="254"/>
      <c r="AF30" s="254"/>
      <c r="AG30" s="254"/>
      <c r="AH30" s="254"/>
      <c r="AI30" s="254"/>
      <c r="AJ30" s="254"/>
      <c r="AK30" s="254"/>
      <c r="AL30" s="256"/>
    </row>
    <row r="31" spans="1:38" s="253" customFormat="1" x14ac:dyDescent="0.25">
      <c r="B31" s="255" t="s">
        <v>259</v>
      </c>
      <c r="C31" s="345" t="s">
        <v>313</v>
      </c>
      <c r="D31" s="254"/>
      <c r="E31" s="254"/>
      <c r="F31" s="254"/>
      <c r="G31" s="254"/>
      <c r="H31" s="256"/>
      <c r="J31" s="254"/>
      <c r="K31" s="256"/>
      <c r="L31" s="360">
        <v>43074</v>
      </c>
      <c r="M31" s="254"/>
      <c r="N31" s="257">
        <v>1.1000000000000001</v>
      </c>
      <c r="O31" s="254"/>
      <c r="P31" s="254">
        <f>1.68/0.038</f>
        <v>44.210526315789473</v>
      </c>
      <c r="Q31" s="257"/>
      <c r="R31" s="257">
        <v>1300</v>
      </c>
      <c r="S31" s="257"/>
      <c r="T31" s="257">
        <v>2.09</v>
      </c>
      <c r="U31" s="257">
        <v>8.4</v>
      </c>
      <c r="V31" s="257">
        <v>64.2</v>
      </c>
      <c r="W31" s="257">
        <v>13.5</v>
      </c>
      <c r="X31" s="254"/>
      <c r="Y31" s="254"/>
      <c r="Z31" s="257"/>
      <c r="AA31" s="257"/>
      <c r="AB31" s="257">
        <v>38.200000000000003</v>
      </c>
      <c r="AC31" s="257">
        <v>38</v>
      </c>
      <c r="AD31" s="254"/>
      <c r="AE31" s="254"/>
      <c r="AF31" s="254"/>
      <c r="AG31" s="254"/>
      <c r="AH31" s="254"/>
      <c r="AI31" s="254"/>
      <c r="AJ31" s="254"/>
      <c r="AK31" s="254"/>
      <c r="AL31" s="256"/>
    </row>
    <row r="32" spans="1:38" x14ac:dyDescent="0.25">
      <c r="A32" s="254"/>
      <c r="B32" s="255" t="s">
        <v>259</v>
      </c>
      <c r="C32" s="346" t="s">
        <v>318</v>
      </c>
      <c r="D32" s="254">
        <v>74</v>
      </c>
      <c r="E32" s="254" t="s">
        <v>332</v>
      </c>
      <c r="F32" s="253">
        <v>147</v>
      </c>
      <c r="G32" s="253"/>
      <c r="H32" s="256">
        <v>74</v>
      </c>
      <c r="I32" s="302">
        <v>7.9</v>
      </c>
      <c r="J32" s="302">
        <v>713.3</v>
      </c>
      <c r="K32" s="266">
        <v>165.3</v>
      </c>
      <c r="L32" s="279" t="s">
        <v>336</v>
      </c>
      <c r="M32" s="253">
        <v>-2</v>
      </c>
      <c r="N32" s="283">
        <v>1.848519</v>
      </c>
      <c r="O32" s="287">
        <v>3035.8108852459018</v>
      </c>
      <c r="P32" s="257"/>
      <c r="Q32" s="285">
        <v>39.337908927501495</v>
      </c>
      <c r="R32" s="287">
        <v>2737.9229999999998</v>
      </c>
      <c r="S32" s="285">
        <v>8.0305820000000008</v>
      </c>
      <c r="T32" s="254"/>
      <c r="U32" s="284">
        <v>8.0997749999999993</v>
      </c>
      <c r="V32" s="284">
        <v>71.958922999999999</v>
      </c>
      <c r="W32" s="285">
        <v>4.7278909999999996</v>
      </c>
      <c r="X32" s="285">
        <v>5.4427479999999999</v>
      </c>
      <c r="Y32" s="284">
        <v>2.21976</v>
      </c>
      <c r="Z32" s="287">
        <v>353.20099999999996</v>
      </c>
      <c r="AA32" s="254"/>
      <c r="AB32" s="286">
        <v>41.376655999999997</v>
      </c>
      <c r="AC32" s="287">
        <v>39.750518999999997</v>
      </c>
      <c r="AD32" s="256"/>
      <c r="AE32" s="253"/>
      <c r="AF32" s="253"/>
      <c r="AG32" s="253"/>
      <c r="AH32" s="253"/>
      <c r="AI32" s="253"/>
      <c r="AJ32" s="253"/>
      <c r="AK32" s="253"/>
      <c r="AL32" s="256"/>
    </row>
    <row r="33" spans="2:38" x14ac:dyDescent="0.25">
      <c r="B33" s="255" t="s">
        <v>259</v>
      </c>
      <c r="C33" s="346" t="s">
        <v>318</v>
      </c>
      <c r="G33" s="254"/>
      <c r="I33" s="267" t="s">
        <v>350</v>
      </c>
      <c r="J33" s="265"/>
      <c r="K33" s="266"/>
      <c r="L33" s="279" t="s">
        <v>337</v>
      </c>
      <c r="M33" s="253">
        <v>-0.2</v>
      </c>
      <c r="N33" s="286">
        <v>2.6293069999999998</v>
      </c>
      <c r="O33" s="287">
        <v>3103.3071803278685</v>
      </c>
      <c r="P33" s="257"/>
      <c r="Q33" s="285">
        <v>36.349424805272619</v>
      </c>
      <c r="R33" s="287">
        <v>2130.547</v>
      </c>
      <c r="S33" s="285">
        <v>7.8209850000000003</v>
      </c>
      <c r="T33" s="254"/>
      <c r="U33" s="284">
        <v>8.127122</v>
      </c>
      <c r="V33" s="284">
        <v>71.651692999999995</v>
      </c>
      <c r="W33" s="285">
        <v>4.8847690000000004</v>
      </c>
      <c r="X33" s="285">
        <v>5.4624180000000004</v>
      </c>
      <c r="Y33" s="284">
        <v>2.2056110000000002</v>
      </c>
      <c r="Z33" s="287">
        <v>178.81700000000001</v>
      </c>
      <c r="AA33" s="254"/>
      <c r="AB33" s="286">
        <v>38.028565</v>
      </c>
      <c r="AC33" s="287">
        <v>72.765303000000003</v>
      </c>
      <c r="AD33" s="254"/>
      <c r="AE33" s="255"/>
      <c r="AF33" s="254"/>
      <c r="AG33" s="254"/>
      <c r="AH33" s="254"/>
      <c r="AI33" s="254"/>
      <c r="AJ33" s="254"/>
      <c r="AK33" s="254"/>
      <c r="AL33" s="256"/>
    </row>
    <row r="34" spans="2:38" s="253" customFormat="1" x14ac:dyDescent="0.25">
      <c r="B34" s="255" t="s">
        <v>259</v>
      </c>
      <c r="C34" s="346" t="s">
        <v>318</v>
      </c>
      <c r="D34" s="254"/>
      <c r="E34" s="254"/>
      <c r="F34" s="254"/>
      <c r="G34" s="254"/>
      <c r="H34" s="256"/>
      <c r="I34" s="278"/>
      <c r="J34" s="278"/>
      <c r="K34" s="256"/>
      <c r="L34" s="279" t="s">
        <v>338</v>
      </c>
      <c r="M34" s="253">
        <v>4.9000000000000004</v>
      </c>
      <c r="N34" s="286">
        <v>5.2703509999999998</v>
      </c>
      <c r="O34" s="287">
        <v>2883.5938196721313</v>
      </c>
      <c r="P34" s="257"/>
      <c r="Q34" s="285">
        <v>35.153759736369082</v>
      </c>
      <c r="R34" s="287">
        <v>2361.5320000000002</v>
      </c>
      <c r="S34" s="285">
        <v>8.0291379999999997</v>
      </c>
      <c r="T34" s="254"/>
      <c r="U34" s="284">
        <v>8.1323690000000006</v>
      </c>
      <c r="V34" s="284">
        <v>67.881438000000003</v>
      </c>
      <c r="W34" s="285">
        <v>4.5063810000000002</v>
      </c>
      <c r="X34" s="285">
        <v>5.1748219999999998</v>
      </c>
      <c r="Y34" s="284">
        <v>2.1734339999999999</v>
      </c>
      <c r="Z34" s="287">
        <v>318.75900000000001</v>
      </c>
      <c r="AA34" s="254"/>
      <c r="AB34" s="286">
        <v>36.207841999999999</v>
      </c>
      <c r="AC34" s="287">
        <v>64.024715</v>
      </c>
      <c r="AD34" s="254"/>
      <c r="AE34" s="255"/>
      <c r="AF34" s="254"/>
      <c r="AG34" s="254"/>
      <c r="AH34" s="254"/>
      <c r="AI34" s="254"/>
      <c r="AJ34" s="254"/>
      <c r="AK34" s="254"/>
      <c r="AL34" s="256"/>
    </row>
    <row r="35" spans="2:38" s="253" customFormat="1" x14ac:dyDescent="0.25">
      <c r="B35" s="255" t="s">
        <v>259</v>
      </c>
      <c r="C35" s="346" t="s">
        <v>318</v>
      </c>
      <c r="D35" s="254"/>
      <c r="E35" s="254"/>
      <c r="F35" s="254"/>
      <c r="G35" s="254"/>
      <c r="H35" s="256"/>
      <c r="I35" s="278"/>
      <c r="J35" s="278"/>
      <c r="K35" s="256"/>
      <c r="L35" s="279" t="s">
        <v>339</v>
      </c>
      <c r="M35" s="253">
        <v>6.1</v>
      </c>
      <c r="N35" s="286">
        <v>7.0994529999999996</v>
      </c>
      <c r="O35" s="287">
        <v>3287.4383934426228</v>
      </c>
      <c r="P35" s="257"/>
      <c r="Q35" s="285">
        <v>34.655239664469747</v>
      </c>
      <c r="R35" s="287">
        <v>1566.76</v>
      </c>
      <c r="S35" s="285">
        <v>7.6758819999999996</v>
      </c>
      <c r="T35" s="254"/>
      <c r="U35" s="284">
        <v>8.0937070000000002</v>
      </c>
      <c r="V35" s="284">
        <v>73.589032000000003</v>
      </c>
      <c r="W35" s="285">
        <v>4.8821830000000004</v>
      </c>
      <c r="X35" s="285">
        <v>5.5573689999999996</v>
      </c>
      <c r="Y35" s="284">
        <v>2.0143420000000001</v>
      </c>
      <c r="Z35" s="287">
        <v>318.01800000000003</v>
      </c>
      <c r="AA35" s="254"/>
      <c r="AB35" s="286">
        <v>39.027777999999998</v>
      </c>
      <c r="AC35" s="287">
        <v>79.790499999999994</v>
      </c>
      <c r="AD35" s="254"/>
      <c r="AE35" s="255"/>
      <c r="AF35" s="254"/>
      <c r="AG35" s="254"/>
      <c r="AH35" s="254"/>
      <c r="AI35" s="254"/>
      <c r="AJ35" s="254"/>
      <c r="AK35" s="254"/>
      <c r="AL35" s="256"/>
    </row>
    <row r="36" spans="2:38" s="253" customFormat="1" x14ac:dyDescent="0.25">
      <c r="B36" s="255" t="s">
        <v>259</v>
      </c>
      <c r="C36" s="346" t="s">
        <v>318</v>
      </c>
      <c r="D36" s="254"/>
      <c r="E36" s="254"/>
      <c r="F36" s="254"/>
      <c r="G36" s="254"/>
      <c r="H36" s="256"/>
      <c r="I36" s="278"/>
      <c r="J36" s="278"/>
      <c r="K36" s="256"/>
      <c r="L36" s="279" t="s">
        <v>340</v>
      </c>
      <c r="M36" s="253">
        <v>12.7</v>
      </c>
      <c r="N36" s="286">
        <v>10.744388000000001</v>
      </c>
      <c r="O36" s="287">
        <v>3379.7174918032788</v>
      </c>
      <c r="P36" s="257"/>
      <c r="Q36" s="285">
        <v>33.807971839424802</v>
      </c>
      <c r="R36" s="287">
        <v>1293.568</v>
      </c>
      <c r="S36" s="285">
        <v>7.7383810000000004</v>
      </c>
      <c r="T36" s="254"/>
      <c r="U36" s="284">
        <v>8.1333020000000005</v>
      </c>
      <c r="V36" s="284">
        <v>74.037098</v>
      </c>
      <c r="W36" s="285">
        <v>5.240793</v>
      </c>
      <c r="X36" s="285">
        <v>5.6719080000000002</v>
      </c>
      <c r="Y36" s="284">
        <v>2.0634890000000001</v>
      </c>
      <c r="Z36" s="287">
        <v>332.899</v>
      </c>
      <c r="AA36" s="254"/>
      <c r="AB36" s="286">
        <v>39.19547</v>
      </c>
      <c r="AC36" s="287">
        <v>76.570476999999997</v>
      </c>
      <c r="AD36" s="254"/>
      <c r="AE36" s="255"/>
      <c r="AF36" s="254"/>
      <c r="AG36" s="254"/>
      <c r="AH36" s="254"/>
      <c r="AI36" s="254"/>
      <c r="AJ36" s="254"/>
      <c r="AK36" s="254"/>
      <c r="AL36" s="256"/>
    </row>
    <row r="37" spans="2:38" s="253" customFormat="1" x14ac:dyDescent="0.25">
      <c r="B37" s="255" t="s">
        <v>259</v>
      </c>
      <c r="C37" s="346" t="s">
        <v>318</v>
      </c>
      <c r="D37" s="254"/>
      <c r="E37" s="254"/>
      <c r="F37" s="254"/>
      <c r="G37" s="254"/>
      <c r="H37" s="256"/>
      <c r="I37" s="278"/>
      <c r="J37" s="278"/>
      <c r="K37" s="256"/>
      <c r="L37" s="279" t="s">
        <v>341</v>
      </c>
      <c r="M37" s="253">
        <v>15.9</v>
      </c>
      <c r="N37" s="286">
        <v>13.760096000000001</v>
      </c>
      <c r="O37" s="287">
        <v>3790.7986721311477</v>
      </c>
      <c r="P37" s="257"/>
      <c r="Q37" s="285">
        <v>29.151992210904737</v>
      </c>
      <c r="R37" s="287">
        <v>868.26199999999994</v>
      </c>
      <c r="S37" s="285">
        <v>7.4538339999999996</v>
      </c>
      <c r="T37" s="254"/>
      <c r="U37" s="284">
        <v>8.0979679999999998</v>
      </c>
      <c r="V37" s="284">
        <v>78.202183000000005</v>
      </c>
      <c r="W37" s="285">
        <v>5.9755159999999998</v>
      </c>
      <c r="X37" s="285">
        <v>5.9569210000000004</v>
      </c>
      <c r="Y37" s="284">
        <v>2.0337909999999999</v>
      </c>
      <c r="Z37" s="287">
        <v>214.541</v>
      </c>
      <c r="AA37" s="254"/>
      <c r="AB37" s="286">
        <v>40.358916000000001</v>
      </c>
      <c r="AC37" s="287">
        <v>84.560085999999998</v>
      </c>
      <c r="AD37" s="254"/>
      <c r="AE37" s="255"/>
      <c r="AF37" s="254"/>
      <c r="AG37" s="254"/>
      <c r="AH37" s="254"/>
      <c r="AI37" s="254"/>
      <c r="AJ37" s="254"/>
      <c r="AK37" s="254"/>
      <c r="AL37" s="256"/>
    </row>
    <row r="38" spans="2:38" s="253" customFormat="1" x14ac:dyDescent="0.25">
      <c r="B38" s="255" t="s">
        <v>259</v>
      </c>
      <c r="C38" s="346" t="s">
        <v>318</v>
      </c>
      <c r="D38" s="254"/>
      <c r="E38" s="254"/>
      <c r="F38" s="254"/>
      <c r="G38" s="254"/>
      <c r="H38" s="256"/>
      <c r="I38" s="278"/>
      <c r="J38" s="278"/>
      <c r="K38" s="256"/>
      <c r="L38" s="279" t="s">
        <v>342</v>
      </c>
      <c r="M38" s="253">
        <v>16.399999999999999</v>
      </c>
      <c r="N38" s="286">
        <v>14.623272999999999</v>
      </c>
      <c r="O38" s="287">
        <v>3260.8934918032787</v>
      </c>
      <c r="P38" s="257"/>
      <c r="Q38" s="285">
        <v>22.714562612342721</v>
      </c>
      <c r="R38" s="287">
        <v>963.66200000000003</v>
      </c>
      <c r="S38" s="285">
        <v>6.796773</v>
      </c>
      <c r="T38" s="254"/>
      <c r="U38" s="284">
        <v>7.975441</v>
      </c>
      <c r="V38" s="284">
        <v>67.910499000000002</v>
      </c>
      <c r="W38" s="285">
        <v>4.6702560000000002</v>
      </c>
      <c r="X38" s="285">
        <v>5.041849</v>
      </c>
      <c r="Y38" s="284">
        <v>2.4180830000000002</v>
      </c>
      <c r="Z38" s="287">
        <v>472.14099999999996</v>
      </c>
      <c r="AA38" s="254"/>
      <c r="AB38" s="286">
        <v>37.485492999999998</v>
      </c>
      <c r="AC38" s="287">
        <v>103.38675000000001</v>
      </c>
      <c r="AD38" s="254"/>
      <c r="AE38" s="255"/>
      <c r="AF38" s="254"/>
      <c r="AG38" s="254"/>
      <c r="AH38" s="254"/>
      <c r="AI38" s="254"/>
      <c r="AJ38" s="254"/>
      <c r="AK38" s="254"/>
      <c r="AL38" s="256"/>
    </row>
    <row r="39" spans="2:38" s="253" customFormat="1" x14ac:dyDescent="0.25">
      <c r="B39" s="255" t="s">
        <v>259</v>
      </c>
      <c r="C39" s="346" t="s">
        <v>318</v>
      </c>
      <c r="D39" s="254"/>
      <c r="E39" s="254"/>
      <c r="F39" s="254"/>
      <c r="G39" s="254"/>
      <c r="H39" s="256"/>
      <c r="I39" s="278"/>
      <c r="J39" s="278"/>
      <c r="K39" s="256"/>
      <c r="L39" s="279" t="s">
        <v>343</v>
      </c>
      <c r="M39" s="253">
        <v>16.899999999999999</v>
      </c>
      <c r="N39" s="286">
        <v>14.459910000000001</v>
      </c>
      <c r="O39" s="287">
        <v>3225.6480000000001</v>
      </c>
      <c r="P39" s="257"/>
      <c r="Q39" s="285">
        <v>23.729352905931698</v>
      </c>
      <c r="R39" s="287">
        <v>1293.3630000000001</v>
      </c>
      <c r="S39" s="285">
        <v>6.4712620000000003</v>
      </c>
      <c r="T39" s="254"/>
      <c r="U39" s="284">
        <v>7.9719340000000001</v>
      </c>
      <c r="V39" s="284">
        <v>69.778638999999998</v>
      </c>
      <c r="W39" s="285">
        <v>4.5243039999999999</v>
      </c>
      <c r="X39" s="285">
        <v>4.7873640000000002</v>
      </c>
      <c r="Y39" s="284">
        <v>2.6429179999999999</v>
      </c>
      <c r="Z39" s="287">
        <v>578.63099999999997</v>
      </c>
      <c r="AA39" s="254"/>
      <c r="AB39" s="286">
        <v>33.121262000000002</v>
      </c>
      <c r="AC39" s="287">
        <v>68.557918000000001</v>
      </c>
      <c r="AD39" s="254"/>
      <c r="AE39" s="255"/>
      <c r="AF39" s="254"/>
      <c r="AG39" s="254"/>
      <c r="AH39" s="254"/>
      <c r="AI39" s="254"/>
      <c r="AJ39" s="254"/>
      <c r="AK39" s="254"/>
      <c r="AL39" s="256"/>
    </row>
    <row r="40" spans="2:38" s="253" customFormat="1" x14ac:dyDescent="0.25">
      <c r="B40" s="255" t="s">
        <v>259</v>
      </c>
      <c r="C40" s="346" t="s">
        <v>318</v>
      </c>
      <c r="D40" s="254"/>
      <c r="E40" s="254"/>
      <c r="F40" s="254"/>
      <c r="G40" s="254"/>
      <c r="H40" s="256"/>
      <c r="I40" s="278"/>
      <c r="J40" s="278"/>
      <c r="K40" s="256"/>
      <c r="L40" s="279" t="s">
        <v>344</v>
      </c>
      <c r="M40" s="253">
        <v>12.9</v>
      </c>
      <c r="N40" s="286">
        <v>12.403891</v>
      </c>
      <c r="O40" s="287">
        <v>3457.801655737705</v>
      </c>
      <c r="P40" s="257"/>
      <c r="Q40" s="285">
        <v>24.450290593169566</v>
      </c>
      <c r="R40" s="287">
        <v>1099.375</v>
      </c>
      <c r="S40" s="285">
        <v>7.0080479999999996</v>
      </c>
      <c r="T40" s="254"/>
      <c r="U40" s="284">
        <v>8.0348769999999998</v>
      </c>
      <c r="V40" s="284">
        <v>75.205900999999997</v>
      </c>
      <c r="W40" s="285">
        <v>4.8008439999999997</v>
      </c>
      <c r="X40" s="285">
        <v>5.1101239999999999</v>
      </c>
      <c r="Y40" s="284">
        <v>2.4547870000000001</v>
      </c>
      <c r="Z40" s="287">
        <v>620.46999999999991</v>
      </c>
      <c r="AA40" s="254"/>
      <c r="AB40" s="286">
        <v>36.879463999999999</v>
      </c>
      <c r="AC40" s="287">
        <v>68.731720999999993</v>
      </c>
      <c r="AD40" s="254"/>
      <c r="AE40" s="255"/>
      <c r="AF40" s="254"/>
      <c r="AG40" s="254"/>
      <c r="AH40" s="254"/>
      <c r="AI40" s="254"/>
      <c r="AJ40" s="254"/>
      <c r="AK40" s="254"/>
      <c r="AL40" s="256"/>
    </row>
    <row r="41" spans="2:38" s="253" customFormat="1" x14ac:dyDescent="0.25">
      <c r="B41" s="255" t="s">
        <v>259</v>
      </c>
      <c r="C41" s="346" t="s">
        <v>318</v>
      </c>
      <c r="D41" s="254"/>
      <c r="E41" s="254"/>
      <c r="F41" s="254"/>
      <c r="G41" s="254"/>
      <c r="H41" s="256"/>
      <c r="I41" s="278"/>
      <c r="J41" s="278"/>
      <c r="K41" s="256"/>
      <c r="L41" s="279" t="s">
        <v>345</v>
      </c>
      <c r="M41" s="253">
        <v>9.9</v>
      </c>
      <c r="N41" s="286">
        <v>9.5957419999999995</v>
      </c>
      <c r="O41" s="287">
        <v>3378.46031147541</v>
      </c>
      <c r="P41" s="257"/>
      <c r="Q41" s="285">
        <v>24.822240862792093</v>
      </c>
      <c r="R41" s="287">
        <v>1160.828</v>
      </c>
      <c r="S41" s="285">
        <v>7.3707159999999998</v>
      </c>
      <c r="T41" s="254"/>
      <c r="U41" s="284">
        <v>8.0295009999999998</v>
      </c>
      <c r="V41" s="284">
        <v>74.228074000000007</v>
      </c>
      <c r="W41" s="285">
        <v>4.6423300000000003</v>
      </c>
      <c r="X41" s="285">
        <v>4.941109</v>
      </c>
      <c r="Y41" s="284">
        <v>2.683414</v>
      </c>
      <c r="Z41" s="287">
        <v>586.11500000000001</v>
      </c>
      <c r="AA41" s="254"/>
      <c r="AB41" s="286">
        <v>34.541155000000003</v>
      </c>
      <c r="AC41" s="287">
        <v>76.917499000000007</v>
      </c>
      <c r="AD41" s="254"/>
      <c r="AE41" s="255"/>
      <c r="AF41" s="254"/>
      <c r="AG41" s="254"/>
      <c r="AH41" s="254"/>
      <c r="AI41" s="254"/>
      <c r="AJ41" s="254"/>
      <c r="AK41" s="254"/>
      <c r="AL41" s="256"/>
    </row>
    <row r="42" spans="2:38" s="253" customFormat="1" x14ac:dyDescent="0.25">
      <c r="B42" s="255" t="s">
        <v>259</v>
      </c>
      <c r="C42" s="346" t="s">
        <v>318</v>
      </c>
      <c r="D42" s="254"/>
      <c r="E42" s="254"/>
      <c r="F42" s="254"/>
      <c r="G42" s="254"/>
      <c r="H42" s="256"/>
      <c r="I42" s="278"/>
      <c r="J42" s="278"/>
      <c r="K42" s="256"/>
      <c r="L42" s="279" t="s">
        <v>346</v>
      </c>
      <c r="M42" s="253">
        <v>4.8</v>
      </c>
      <c r="N42" s="286">
        <v>6.4</v>
      </c>
      <c r="O42" s="287">
        <v>2999.5540655737709</v>
      </c>
      <c r="P42" s="257"/>
      <c r="Q42" s="285">
        <v>25.637465548232477</v>
      </c>
      <c r="R42" s="287">
        <v>1587.7529999999999</v>
      </c>
      <c r="S42" s="285">
        <v>7.7865739999999999</v>
      </c>
      <c r="T42" s="254"/>
      <c r="U42" s="284">
        <v>8.0125720000000005</v>
      </c>
      <c r="V42" s="284">
        <v>66.253089000000003</v>
      </c>
      <c r="W42" s="285">
        <v>4.2986089999999999</v>
      </c>
      <c r="X42" s="285">
        <v>4.9023389999999996</v>
      </c>
      <c r="Y42" s="284">
        <v>2.5387499999999998</v>
      </c>
      <c r="Z42" s="287">
        <v>569.10599999999999</v>
      </c>
      <c r="AA42" s="254"/>
      <c r="AB42" s="286">
        <v>34</v>
      </c>
      <c r="AC42" s="287">
        <v>70.874360999999993</v>
      </c>
      <c r="AD42" s="254"/>
      <c r="AE42" s="255"/>
      <c r="AF42" s="254"/>
      <c r="AG42" s="254"/>
      <c r="AH42" s="254"/>
      <c r="AI42" s="254"/>
      <c r="AJ42" s="254"/>
      <c r="AK42" s="254"/>
      <c r="AL42" s="256"/>
    </row>
    <row r="43" spans="2:38" s="253" customFormat="1" x14ac:dyDescent="0.25">
      <c r="B43" s="255" t="s">
        <v>259</v>
      </c>
      <c r="C43" s="346" t="s">
        <v>318</v>
      </c>
      <c r="D43" s="254"/>
      <c r="E43" s="254"/>
      <c r="F43" s="254"/>
      <c r="G43" s="254"/>
      <c r="H43" s="256"/>
      <c r="I43" s="278"/>
      <c r="J43" s="278"/>
      <c r="K43" s="256"/>
      <c r="L43" s="279" t="s">
        <v>347</v>
      </c>
      <c r="M43" s="253">
        <v>2.2999999999999998</v>
      </c>
      <c r="N43" s="286">
        <v>4.0999999999999996</v>
      </c>
      <c r="O43" s="287">
        <v>2752.6389508196721</v>
      </c>
      <c r="P43" s="257"/>
      <c r="Q43" s="285">
        <v>23.862899940083885</v>
      </c>
      <c r="R43" s="287">
        <v>1771.623</v>
      </c>
      <c r="S43" s="285">
        <v>7.3285150000000003</v>
      </c>
      <c r="T43" s="254"/>
      <c r="U43" s="284">
        <v>7.9829840000000001</v>
      </c>
      <c r="V43" s="284">
        <v>61.807181999999997</v>
      </c>
      <c r="W43" s="285">
        <v>3.951219</v>
      </c>
      <c r="X43" s="285">
        <v>4.7100619999999997</v>
      </c>
      <c r="Y43" s="284">
        <v>2.4206340000000002</v>
      </c>
      <c r="Z43" s="287">
        <v>464.43200000000002</v>
      </c>
      <c r="AA43" s="254"/>
      <c r="AB43" s="286">
        <v>37</v>
      </c>
      <c r="AC43" s="287">
        <v>65.308379000000002</v>
      </c>
      <c r="AD43" s="254"/>
      <c r="AE43" s="255"/>
      <c r="AF43" s="254"/>
      <c r="AG43" s="254"/>
      <c r="AH43" s="254"/>
      <c r="AI43" s="254"/>
      <c r="AJ43" s="254"/>
      <c r="AK43" s="254"/>
      <c r="AL43" s="256"/>
    </row>
    <row r="44" spans="2:38" s="253" customFormat="1" x14ac:dyDescent="0.25">
      <c r="B44" s="255"/>
      <c r="C44" s="256"/>
      <c r="D44" s="254"/>
      <c r="E44" s="254"/>
      <c r="F44" s="254"/>
      <c r="G44" s="254"/>
      <c r="H44" s="256"/>
      <c r="I44" s="278"/>
      <c r="J44" s="278"/>
      <c r="K44" s="256"/>
      <c r="L44" s="254"/>
      <c r="M44" s="279"/>
      <c r="N44" s="257"/>
      <c r="O44" s="257"/>
      <c r="P44" s="257"/>
      <c r="Q44" s="257"/>
      <c r="R44" s="257"/>
      <c r="S44" s="257"/>
      <c r="T44" s="254"/>
      <c r="U44" s="257"/>
      <c r="V44" s="257"/>
      <c r="W44" s="257"/>
      <c r="X44" s="257"/>
      <c r="Y44" s="257"/>
      <c r="Z44" s="257"/>
      <c r="AA44" s="254"/>
      <c r="AB44" s="257"/>
      <c r="AC44" s="257"/>
      <c r="AD44" s="254"/>
      <c r="AE44" s="255"/>
      <c r="AF44" s="254"/>
      <c r="AG44" s="254"/>
      <c r="AH44" s="254"/>
      <c r="AI44" s="254"/>
      <c r="AJ44" s="254"/>
      <c r="AK44" s="254"/>
      <c r="AL44" s="256"/>
    </row>
    <row r="45" spans="2:38" s="253" customFormat="1" x14ac:dyDescent="0.25">
      <c r="B45" s="255" t="s">
        <v>259</v>
      </c>
      <c r="C45" s="346" t="s">
        <v>321</v>
      </c>
      <c r="D45" s="254">
        <v>13</v>
      </c>
      <c r="E45" s="254" t="s">
        <v>332</v>
      </c>
      <c r="F45" s="254">
        <v>466</v>
      </c>
      <c r="G45" s="254"/>
      <c r="H45" s="256">
        <v>13</v>
      </c>
      <c r="I45" s="304">
        <v>8.6</v>
      </c>
      <c r="J45" s="305">
        <v>877.9</v>
      </c>
      <c r="K45" s="306">
        <v>408.8</v>
      </c>
      <c r="L45" s="279" t="s">
        <v>336</v>
      </c>
      <c r="M45" s="253">
        <v>-5.8</v>
      </c>
      <c r="N45" s="286">
        <v>2.1756419999999999</v>
      </c>
      <c r="O45" s="287">
        <v>3246.086950819672</v>
      </c>
      <c r="P45" s="257"/>
      <c r="Q45" s="294">
        <v>33.986542840023972</v>
      </c>
      <c r="R45" s="297">
        <v>1214.3139999999999</v>
      </c>
      <c r="S45" s="284">
        <v>6.6292470000000003</v>
      </c>
      <c r="T45" s="254"/>
      <c r="U45" s="284">
        <v>7.3698689999999996</v>
      </c>
      <c r="V45" s="285">
        <v>52.5</v>
      </c>
      <c r="W45" s="284">
        <v>7.0963500000000002</v>
      </c>
      <c r="X45" s="284">
        <v>13.754270999999999</v>
      </c>
      <c r="Y45" s="284">
        <v>3.2944239999999998</v>
      </c>
      <c r="Z45" s="286">
        <v>75.001000000000005</v>
      </c>
      <c r="AA45" s="254"/>
      <c r="AB45" s="286">
        <v>28.013110999999999</v>
      </c>
      <c r="AC45" s="257">
        <v>54</v>
      </c>
      <c r="AD45" s="254"/>
      <c r="AE45" s="255"/>
      <c r="AF45" s="254"/>
      <c r="AG45" s="254"/>
      <c r="AH45" s="254"/>
      <c r="AI45" s="254"/>
      <c r="AJ45" s="254"/>
      <c r="AK45" s="254"/>
      <c r="AL45" s="256"/>
    </row>
    <row r="46" spans="2:38" s="253" customFormat="1" x14ac:dyDescent="0.25">
      <c r="B46" s="255" t="s">
        <v>259</v>
      </c>
      <c r="C46" s="346" t="s">
        <v>321</v>
      </c>
      <c r="D46" s="254"/>
      <c r="E46" s="254"/>
      <c r="F46" s="254"/>
      <c r="G46" s="254"/>
      <c r="H46" s="256"/>
      <c r="I46" s="265" t="s">
        <v>350</v>
      </c>
      <c r="J46" s="278"/>
      <c r="K46" s="256"/>
      <c r="L46" s="279" t="s">
        <v>337</v>
      </c>
      <c r="M46" s="253">
        <v>0.5</v>
      </c>
      <c r="N46" s="286">
        <v>2.953335</v>
      </c>
      <c r="O46" s="287">
        <v>1831.3347377049181</v>
      </c>
      <c r="P46" s="257"/>
      <c r="Q46" s="294">
        <v>22.626345116836429</v>
      </c>
      <c r="R46" s="297">
        <v>2022.17</v>
      </c>
      <c r="S46" s="284">
        <v>9.3666959999999992</v>
      </c>
      <c r="T46" s="254"/>
      <c r="U46" s="284">
        <v>7.4230960000000001</v>
      </c>
      <c r="V46" s="285">
        <v>38.6</v>
      </c>
      <c r="W46" s="284">
        <v>4.433433</v>
      </c>
      <c r="X46" s="284">
        <v>10.001194</v>
      </c>
      <c r="Y46" s="284">
        <v>3.1697000000000002</v>
      </c>
      <c r="Z46" s="286">
        <v>31.656999999999996</v>
      </c>
      <c r="AA46" s="254"/>
      <c r="AB46" s="286">
        <v>22.015789999999999</v>
      </c>
      <c r="AC46" s="257">
        <v>116</v>
      </c>
      <c r="AD46" s="254"/>
      <c r="AE46" s="255"/>
      <c r="AF46" s="254"/>
      <c r="AG46" s="254"/>
      <c r="AH46" s="254"/>
      <c r="AI46" s="254"/>
      <c r="AJ46" s="254"/>
      <c r="AK46" s="254"/>
      <c r="AL46" s="256"/>
    </row>
    <row r="47" spans="2:38" s="253" customFormat="1" x14ac:dyDescent="0.25">
      <c r="B47" s="255" t="s">
        <v>259</v>
      </c>
      <c r="C47" s="346" t="s">
        <v>321</v>
      </c>
      <c r="D47" s="254"/>
      <c r="E47" s="254"/>
      <c r="F47" s="254"/>
      <c r="G47" s="254"/>
      <c r="H47" s="256"/>
      <c r="I47" s="278"/>
      <c r="J47" s="278"/>
      <c r="K47" s="256"/>
      <c r="L47" s="279" t="s">
        <v>338</v>
      </c>
      <c r="M47" s="253">
        <v>6.3</v>
      </c>
      <c r="N47" s="286">
        <v>5.7053940000000001</v>
      </c>
      <c r="O47" s="287">
        <v>2144.2222295081965</v>
      </c>
      <c r="P47" s="257"/>
      <c r="Q47" s="294">
        <v>25.966414020371481</v>
      </c>
      <c r="R47" s="297">
        <v>1242.9399999999998</v>
      </c>
      <c r="S47" s="284">
        <v>7.6214240000000002</v>
      </c>
      <c r="T47" s="254"/>
      <c r="U47" s="284">
        <v>7.5868380000000002</v>
      </c>
      <c r="V47" s="285">
        <v>34.708109999999998</v>
      </c>
      <c r="W47" s="284">
        <v>5.3849140000000002</v>
      </c>
      <c r="X47" s="284">
        <v>10.338506000000001</v>
      </c>
      <c r="Y47" s="284">
        <v>3.0725090000000002</v>
      </c>
      <c r="Z47" s="286">
        <v>14.002000000000001</v>
      </c>
      <c r="AA47" s="254"/>
      <c r="AB47" s="286">
        <v>23.015079</v>
      </c>
      <c r="AC47" s="257">
        <v>5</v>
      </c>
      <c r="AD47" s="254"/>
      <c r="AE47" s="255"/>
      <c r="AF47" s="254"/>
      <c r="AG47" s="254"/>
      <c r="AH47" s="254"/>
      <c r="AI47" s="254"/>
      <c r="AJ47" s="254"/>
      <c r="AK47" s="254"/>
      <c r="AL47" s="256"/>
    </row>
    <row r="48" spans="2:38" s="253" customFormat="1" x14ac:dyDescent="0.25">
      <c r="B48" s="255" t="s">
        <v>259</v>
      </c>
      <c r="C48" s="346" t="s">
        <v>321</v>
      </c>
      <c r="D48" s="254"/>
      <c r="E48" s="254"/>
      <c r="F48" s="254"/>
      <c r="G48" s="254"/>
      <c r="H48" s="256"/>
      <c r="I48" s="278"/>
      <c r="J48" s="278"/>
      <c r="K48" s="256"/>
      <c r="L48" s="279" t="s">
        <v>339</v>
      </c>
      <c r="M48" s="253">
        <v>7.8</v>
      </c>
      <c r="N48" s="286">
        <v>7.4168240000000001</v>
      </c>
      <c r="O48" s="287">
        <v>2821.1538524590164</v>
      </c>
      <c r="P48" s="257"/>
      <c r="Q48" s="294">
        <v>27.955961653684842</v>
      </c>
      <c r="R48" s="297">
        <v>975.77499999999998</v>
      </c>
      <c r="S48" s="284">
        <v>8.1481709999999996</v>
      </c>
      <c r="T48" s="254"/>
      <c r="U48" s="284">
        <v>7.5286670000000004</v>
      </c>
      <c r="V48" s="285">
        <v>42.887428999999997</v>
      </c>
      <c r="W48" s="284">
        <v>6.6128130000000001</v>
      </c>
      <c r="X48" s="284">
        <v>12.925827</v>
      </c>
      <c r="Y48" s="284">
        <v>3.9717899999999999</v>
      </c>
      <c r="Z48" s="286">
        <v>48.044000000000004</v>
      </c>
      <c r="AA48" s="254"/>
      <c r="AB48" s="286">
        <v>28.436864000000003</v>
      </c>
      <c r="AC48" s="257">
        <v>31</v>
      </c>
      <c r="AD48" s="254"/>
      <c r="AE48" s="255"/>
      <c r="AF48" s="254"/>
      <c r="AG48" s="254"/>
      <c r="AH48" s="254"/>
      <c r="AI48" s="254"/>
      <c r="AJ48" s="254"/>
      <c r="AK48" s="254"/>
      <c r="AL48" s="256"/>
    </row>
    <row r="49" spans="2:38" x14ac:dyDescent="0.25">
      <c r="B49" s="255" t="s">
        <v>259</v>
      </c>
      <c r="C49" s="346" t="s">
        <v>321</v>
      </c>
      <c r="D49" s="254"/>
      <c r="E49" s="2"/>
      <c r="F49" s="2"/>
      <c r="G49" s="2"/>
      <c r="H49" s="6"/>
      <c r="I49" s="2"/>
      <c r="J49" s="2"/>
      <c r="K49" s="6"/>
      <c r="L49" s="279" t="s">
        <v>340</v>
      </c>
      <c r="M49" s="253">
        <v>13.7</v>
      </c>
      <c r="N49" s="290">
        <v>10.055135999999999</v>
      </c>
      <c r="O49" s="292">
        <v>1947.0995081967212</v>
      </c>
      <c r="P49" s="2"/>
      <c r="Q49" s="295">
        <v>39.707747153984421</v>
      </c>
      <c r="R49" s="298">
        <v>3002.444</v>
      </c>
      <c r="S49" s="284">
        <v>9.024483</v>
      </c>
      <c r="T49" s="2"/>
      <c r="U49" s="284">
        <v>7.4338480000000002</v>
      </c>
      <c r="V49" s="288">
        <v>35.679544999999997</v>
      </c>
      <c r="W49" s="284">
        <v>8.5318570000000005</v>
      </c>
      <c r="X49" s="284">
        <v>14.705747000000001</v>
      </c>
      <c r="Y49" s="284">
        <v>6.1214870000000001</v>
      </c>
      <c r="Z49" s="290">
        <v>22.082000000000001</v>
      </c>
      <c r="AA49" s="2"/>
      <c r="AB49" s="290">
        <v>24.704179</v>
      </c>
      <c r="AC49" s="2">
        <v>104</v>
      </c>
      <c r="AD49" s="2"/>
      <c r="AE49" s="5"/>
      <c r="AF49" s="2"/>
      <c r="AG49" s="2"/>
      <c r="AH49" s="2"/>
      <c r="AI49" s="2"/>
      <c r="AJ49" s="2"/>
      <c r="AK49" s="2"/>
      <c r="AL49" s="6"/>
    </row>
    <row r="50" spans="2:38" s="253" customFormat="1" x14ac:dyDescent="0.25">
      <c r="B50" s="255" t="s">
        <v>259</v>
      </c>
      <c r="C50" s="346" t="s">
        <v>321</v>
      </c>
      <c r="D50" s="254"/>
      <c r="E50" s="254"/>
      <c r="F50" s="254"/>
      <c r="G50" s="254"/>
      <c r="H50" s="256"/>
      <c r="I50" s="254"/>
      <c r="J50" s="254"/>
      <c r="K50" s="256"/>
      <c r="L50" s="279" t="s">
        <v>341</v>
      </c>
      <c r="M50" s="253">
        <v>18.399999999999999</v>
      </c>
      <c r="N50" s="290">
        <v>16.153986</v>
      </c>
      <c r="O50" s="292">
        <v>3578.653278688525</v>
      </c>
      <c r="P50" s="254"/>
      <c r="Q50" s="295">
        <v>52.734922109047339</v>
      </c>
      <c r="R50" s="298">
        <v>1839.61</v>
      </c>
      <c r="S50" s="284">
        <v>15.945748</v>
      </c>
      <c r="T50" s="254"/>
      <c r="U50" s="284">
        <v>7.7079950000000004</v>
      </c>
      <c r="V50" s="288">
        <v>64.522260000000003</v>
      </c>
      <c r="W50" s="284">
        <v>12.39106</v>
      </c>
      <c r="X50" s="284">
        <v>27.466055000000001</v>
      </c>
      <c r="Y50" s="284">
        <v>8.4535549999999997</v>
      </c>
      <c r="Z50" s="290">
        <v>67.11399999999999</v>
      </c>
      <c r="AA50" s="254"/>
      <c r="AB50" s="290">
        <v>38.312776999999997</v>
      </c>
      <c r="AC50" s="254">
        <v>5</v>
      </c>
      <c r="AD50" s="254"/>
      <c r="AE50" s="255"/>
      <c r="AF50" s="254"/>
      <c r="AG50" s="254"/>
      <c r="AH50" s="254"/>
      <c r="AI50" s="254"/>
      <c r="AJ50" s="254"/>
      <c r="AK50" s="254"/>
      <c r="AL50" s="256"/>
    </row>
    <row r="51" spans="2:38" s="253" customFormat="1" x14ac:dyDescent="0.25">
      <c r="B51" s="255" t="s">
        <v>259</v>
      </c>
      <c r="C51" s="346" t="s">
        <v>321</v>
      </c>
      <c r="D51" s="254"/>
      <c r="E51" s="254"/>
      <c r="F51" s="254"/>
      <c r="G51" s="254"/>
      <c r="H51" s="256"/>
      <c r="I51" s="254"/>
      <c r="J51" s="254"/>
      <c r="K51" s="256"/>
      <c r="L51" s="279" t="s">
        <v>342</v>
      </c>
      <c r="M51" s="253">
        <v>18.7</v>
      </c>
      <c r="N51" s="290">
        <v>16.467775</v>
      </c>
      <c r="O51" s="292">
        <v>3344.4763934426228</v>
      </c>
      <c r="P51" s="254"/>
      <c r="Q51" s="295">
        <v>27.381758538046736</v>
      </c>
      <c r="R51" s="298">
        <v>1045.2520000000002</v>
      </c>
      <c r="S51" s="284">
        <v>8.7599389999999993</v>
      </c>
      <c r="T51" s="254"/>
      <c r="U51" s="284">
        <v>7.7274640000000003</v>
      </c>
      <c r="V51" s="288">
        <v>51.508664000000003</v>
      </c>
      <c r="W51" s="284">
        <v>7.3317139999999998</v>
      </c>
      <c r="X51" s="284">
        <v>16.818528000000001</v>
      </c>
      <c r="Y51" s="284">
        <v>5.364204</v>
      </c>
      <c r="Z51" s="290">
        <v>55.198</v>
      </c>
      <c r="AA51" s="254"/>
      <c r="AB51" s="290">
        <v>32.233533000000001</v>
      </c>
      <c r="AC51" s="254">
        <v>106</v>
      </c>
      <c r="AD51" s="254"/>
      <c r="AE51" s="255"/>
      <c r="AF51" s="254"/>
      <c r="AG51" s="254"/>
      <c r="AH51" s="254"/>
      <c r="AI51" s="254"/>
      <c r="AJ51" s="254"/>
      <c r="AK51" s="254"/>
      <c r="AL51" s="256"/>
    </row>
    <row r="52" spans="2:38" s="253" customFormat="1" x14ac:dyDescent="0.25">
      <c r="B52" s="255" t="s">
        <v>259</v>
      </c>
      <c r="C52" s="346" t="s">
        <v>321</v>
      </c>
      <c r="D52" s="254"/>
      <c r="E52" s="254"/>
      <c r="F52" s="254"/>
      <c r="G52" s="254"/>
      <c r="H52" s="256"/>
      <c r="I52" s="254"/>
      <c r="J52" s="254"/>
      <c r="K52" s="256"/>
      <c r="L52" s="279" t="s">
        <v>343</v>
      </c>
      <c r="M52" s="253">
        <v>19.399999999999999</v>
      </c>
      <c r="N52" s="290">
        <v>16.112724</v>
      </c>
      <c r="O52" s="292">
        <v>3282.0266229508193</v>
      </c>
      <c r="P52" s="254"/>
      <c r="Q52" s="295">
        <v>29.670560215698025</v>
      </c>
      <c r="R52" s="298">
        <v>992.94299999999998</v>
      </c>
      <c r="S52" s="284">
        <v>8.94238</v>
      </c>
      <c r="T52" s="254"/>
      <c r="U52" s="284">
        <v>7.5719659999999998</v>
      </c>
      <c r="V52" s="288">
        <v>51.648145</v>
      </c>
      <c r="W52" s="284">
        <v>7.3073030000000001</v>
      </c>
      <c r="X52" s="284">
        <v>15.988668000000001</v>
      </c>
      <c r="Y52" s="284">
        <v>6.1972769999999997</v>
      </c>
      <c r="Z52" s="290">
        <v>30.096999999999998</v>
      </c>
      <c r="AA52" s="254"/>
      <c r="AB52" s="290">
        <v>37.845700000000001</v>
      </c>
      <c r="AC52" s="254">
        <v>68</v>
      </c>
      <c r="AD52" s="254"/>
      <c r="AE52" s="255"/>
      <c r="AF52" s="254"/>
      <c r="AG52" s="254"/>
      <c r="AH52" s="254"/>
      <c r="AI52" s="254"/>
      <c r="AJ52" s="254"/>
      <c r="AK52" s="254"/>
      <c r="AL52" s="256"/>
    </row>
    <row r="53" spans="2:38" x14ac:dyDescent="0.25">
      <c r="B53" s="255" t="s">
        <v>259</v>
      </c>
      <c r="C53" s="346" t="s">
        <v>321</v>
      </c>
      <c r="D53" s="254"/>
      <c r="E53" s="2"/>
      <c r="F53" s="2"/>
      <c r="G53" s="2"/>
      <c r="H53" s="6"/>
      <c r="I53" s="2"/>
      <c r="J53" s="2"/>
      <c r="K53" s="6"/>
      <c r="L53" s="279" t="s">
        <v>344</v>
      </c>
      <c r="M53" s="253">
        <v>13.5</v>
      </c>
      <c r="N53" s="290">
        <v>12.698121</v>
      </c>
      <c r="O53" s="292">
        <v>2000.4906557377046</v>
      </c>
      <c r="P53" s="2"/>
      <c r="Q53" s="295">
        <v>19.460934691431994</v>
      </c>
      <c r="R53" s="298">
        <v>864.02</v>
      </c>
      <c r="S53" s="284">
        <v>5.3359459999999999</v>
      </c>
      <c r="T53" s="2"/>
      <c r="U53" s="284">
        <v>7.4680350000000004</v>
      </c>
      <c r="V53" s="288">
        <v>30.976597999999999</v>
      </c>
      <c r="W53" s="284">
        <v>4.8482349999999999</v>
      </c>
      <c r="X53" s="284">
        <v>9.7101790000000001</v>
      </c>
      <c r="Y53" s="284">
        <v>6.10886</v>
      </c>
      <c r="Z53" s="290">
        <v>33.723000000000006</v>
      </c>
      <c r="AA53" s="2"/>
      <c r="AB53" s="290">
        <v>24.117560000000001</v>
      </c>
      <c r="AC53" s="2">
        <v>68</v>
      </c>
      <c r="AD53" s="2"/>
      <c r="AE53" s="5"/>
      <c r="AF53" s="2"/>
      <c r="AG53" s="2"/>
      <c r="AH53" s="2"/>
      <c r="AI53" s="2"/>
      <c r="AJ53" s="2"/>
      <c r="AK53" s="2"/>
      <c r="AL53" s="6"/>
    </row>
    <row r="54" spans="2:38" x14ac:dyDescent="0.25">
      <c r="B54" s="255" t="s">
        <v>259</v>
      </c>
      <c r="C54" s="346" t="s">
        <v>321</v>
      </c>
      <c r="D54" s="254"/>
      <c r="E54" s="2"/>
      <c r="F54" s="2"/>
      <c r="G54" s="2"/>
      <c r="H54" s="6"/>
      <c r="I54" s="2"/>
      <c r="J54" s="2"/>
      <c r="K54" s="6"/>
      <c r="L54" s="279" t="s">
        <v>345</v>
      </c>
      <c r="M54" s="253">
        <v>9.8000000000000007</v>
      </c>
      <c r="N54" s="290">
        <v>9.476585</v>
      </c>
      <c r="O54" s="292">
        <v>3150.4748032786888</v>
      </c>
      <c r="P54" s="2"/>
      <c r="Q54" s="295">
        <v>29.327085080886761</v>
      </c>
      <c r="R54" s="298">
        <v>854.37099999999998</v>
      </c>
      <c r="S54" s="284">
        <v>6.8555349999999997</v>
      </c>
      <c r="T54" s="2"/>
      <c r="U54" s="284">
        <v>7.4445610000000002</v>
      </c>
      <c r="V54" s="288">
        <v>50.783859999999997</v>
      </c>
      <c r="W54" s="284">
        <v>7.0373409999999996</v>
      </c>
      <c r="X54" s="284">
        <v>13.447596000000001</v>
      </c>
      <c r="Y54" s="284">
        <v>4.5552590000000004</v>
      </c>
      <c r="Z54" s="290">
        <v>51.4</v>
      </c>
      <c r="AA54" s="2"/>
      <c r="AB54" s="290">
        <v>33.206547</v>
      </c>
      <c r="AC54" s="2">
        <v>81</v>
      </c>
      <c r="AD54" s="2"/>
      <c r="AE54" s="5"/>
      <c r="AF54" s="2"/>
      <c r="AG54" s="2"/>
      <c r="AH54" s="2"/>
      <c r="AI54" s="2"/>
      <c r="AJ54" s="2"/>
      <c r="AK54" s="2"/>
      <c r="AL54" s="6"/>
    </row>
    <row r="55" spans="2:38" x14ac:dyDescent="0.25">
      <c r="B55" s="255" t="s">
        <v>259</v>
      </c>
      <c r="C55" s="346" t="s">
        <v>321</v>
      </c>
      <c r="D55" s="254"/>
      <c r="E55" s="2"/>
      <c r="F55" s="2"/>
      <c r="G55" s="2"/>
      <c r="H55" s="6"/>
      <c r="I55" s="2"/>
      <c r="J55" s="2"/>
      <c r="K55" s="6"/>
      <c r="L55" s="279" t="s">
        <v>346</v>
      </c>
      <c r="M55" s="253">
        <v>4.2</v>
      </c>
      <c r="N55" s="290">
        <v>6.9083750000000004</v>
      </c>
      <c r="O55" s="292">
        <v>2510.7411639344264</v>
      </c>
      <c r="P55" s="2"/>
      <c r="Q55" s="295">
        <v>24.933013780707011</v>
      </c>
      <c r="R55" s="298">
        <v>729.04700000000003</v>
      </c>
      <c r="S55" s="284">
        <v>4.759512</v>
      </c>
      <c r="T55" s="2"/>
      <c r="U55" s="284">
        <v>7.3203529999999999</v>
      </c>
      <c r="V55" s="288">
        <v>40.408602000000002</v>
      </c>
      <c r="W55" s="284">
        <v>6.1970489999999998</v>
      </c>
      <c r="X55" s="284">
        <v>10.52788</v>
      </c>
      <c r="Y55" s="284">
        <v>3.8660489999999998</v>
      </c>
      <c r="Z55" s="290">
        <v>39.173000000000002</v>
      </c>
      <c r="AA55" s="2"/>
      <c r="AB55" s="290">
        <v>28.132605999999999</v>
      </c>
      <c r="AC55" s="2">
        <v>37</v>
      </c>
      <c r="AD55" s="2"/>
      <c r="AE55" s="5"/>
      <c r="AF55" s="2"/>
      <c r="AG55" s="2"/>
      <c r="AH55" s="2"/>
      <c r="AI55" s="2"/>
      <c r="AJ55" s="2"/>
      <c r="AK55" s="2"/>
      <c r="AL55" s="6"/>
    </row>
    <row r="56" spans="2:38" ht="15.75" thickBot="1" x14ac:dyDescent="0.3">
      <c r="B56" s="7" t="s">
        <v>259</v>
      </c>
      <c r="C56" s="347" t="s">
        <v>321</v>
      </c>
      <c r="D56" s="8"/>
      <c r="E56" s="8"/>
      <c r="F56" s="8"/>
      <c r="G56" s="8"/>
      <c r="H56" s="9"/>
      <c r="I56" s="8"/>
      <c r="J56" s="8"/>
      <c r="K56" s="9"/>
      <c r="L56" s="8" t="s">
        <v>347</v>
      </c>
      <c r="M56" s="8">
        <v>2.1</v>
      </c>
      <c r="N56" s="291">
        <v>4.3220169999999998</v>
      </c>
      <c r="O56" s="293">
        <v>1975.6756721311474</v>
      </c>
      <c r="P56" s="8"/>
      <c r="Q56" s="296">
        <v>22.543136608747751</v>
      </c>
      <c r="R56" s="299">
        <v>1145.117</v>
      </c>
      <c r="S56" s="289">
        <v>5.252631</v>
      </c>
      <c r="T56" s="8"/>
      <c r="U56" s="289">
        <v>7.1824500000000002</v>
      </c>
      <c r="V56" s="289">
        <v>32.395823999999998</v>
      </c>
      <c r="W56" s="289">
        <v>4.9518509999999996</v>
      </c>
      <c r="X56" s="289">
        <v>8.7032769999999999</v>
      </c>
      <c r="Y56" s="289">
        <v>3.6607460000000001</v>
      </c>
      <c r="Z56" s="291">
        <v>30.138999999999999</v>
      </c>
      <c r="AA56" s="8"/>
      <c r="AB56" s="291">
        <v>24.846613000000001</v>
      </c>
      <c r="AC56" s="8">
        <v>38</v>
      </c>
      <c r="AD56" s="8"/>
      <c r="AE56" s="7"/>
      <c r="AF56" s="8"/>
      <c r="AG56" s="8"/>
      <c r="AH56" s="8"/>
      <c r="AI56" s="8"/>
      <c r="AJ56" s="8"/>
      <c r="AK56" s="8"/>
      <c r="AL56" s="9"/>
    </row>
    <row r="57" spans="2:38" x14ac:dyDescent="0.25">
      <c r="L57" s="253"/>
      <c r="M57" s="280"/>
    </row>
    <row r="58" spans="2:38" x14ac:dyDescent="0.25">
      <c r="B58" s="10"/>
      <c r="C58" s="10"/>
      <c r="D58" s="10"/>
      <c r="E58" s="10"/>
      <c r="F58" s="10"/>
      <c r="G58" s="10"/>
      <c r="H58" s="10"/>
      <c r="I58" s="10"/>
      <c r="J58" s="10"/>
      <c r="K58" s="10"/>
      <c r="L58" s="253"/>
      <c r="M58" s="281"/>
      <c r="N58" s="10"/>
      <c r="O58" s="10"/>
      <c r="P58" s="10"/>
      <c r="Q58" s="10"/>
      <c r="R58" s="10"/>
      <c r="S58" s="10"/>
      <c r="T58" s="10"/>
      <c r="U58" s="10"/>
      <c r="V58" s="10"/>
    </row>
    <row r="59" spans="2:38" x14ac:dyDescent="0.25">
      <c r="B59" s="1"/>
      <c r="C59" s="1"/>
      <c r="D59" s="1"/>
      <c r="E59" s="1"/>
      <c r="L59" s="253"/>
      <c r="M59" s="282"/>
      <c r="N59" s="1"/>
      <c r="O59" s="1"/>
      <c r="P59" s="1"/>
      <c r="Q59" s="1"/>
      <c r="R59" s="1"/>
      <c r="S59" s="1"/>
      <c r="T59" s="1"/>
      <c r="U59" s="1"/>
      <c r="V59" s="1"/>
    </row>
    <row r="60" spans="2:38" x14ac:dyDescent="0.25">
      <c r="B60" s="18"/>
      <c r="C60" s="1"/>
      <c r="D60" s="1"/>
      <c r="E60" s="1"/>
      <c r="F60" s="1"/>
      <c r="G60" s="1"/>
      <c r="H60" s="1"/>
      <c r="I60" s="1"/>
      <c r="J60" s="1"/>
      <c r="K60" s="1"/>
      <c r="L60" s="1"/>
      <c r="M60" s="1"/>
      <c r="N60" s="1"/>
      <c r="O60" s="1"/>
      <c r="P60" s="1"/>
      <c r="Q60" s="1"/>
      <c r="R60" s="1"/>
      <c r="S60" s="1"/>
      <c r="T60" s="1"/>
      <c r="U60" s="1"/>
      <c r="V60" s="1"/>
    </row>
    <row r="62" spans="2:38" x14ac:dyDescent="0.25">
      <c r="T62" s="254"/>
    </row>
  </sheetData>
  <phoneticPr fontId="27" type="noConversion"/>
  <dataValidations count="1">
    <dataValidation allowBlank="1" showInputMessage="1" showErrorMessage="1" promptTitle="WYNIKI ZAGREGOWANE" prompt="Należy wypełnić danymi opracowanymi dla zagregowanych wyników pomiarów, zgodnie z rozdziałem 4. Wytycznych do oceny stanu jcwp." sqref="R7" xr:uid="{00000000-0002-0000-0600-000000000000}"/>
  </dataValidations>
  <pageMargins left="0.70866141732283472" right="0.70866141732283472" top="0.74803149606299213" bottom="0.74803149606299213" header="0.31496062992125984" footer="0.31496062992125984"/>
  <pageSetup paperSize="8" scale="38"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Arkusze</vt:lpstr>
      </vt:variant>
      <vt:variant>
        <vt:i4>7</vt:i4>
      </vt:variant>
    </vt:vector>
  </HeadingPairs>
  <TitlesOfParts>
    <vt:vector size="7" baseType="lpstr">
      <vt:lpstr>(0) Contact</vt:lpstr>
      <vt:lpstr>(1) Reporting on Sites</vt:lpstr>
      <vt:lpstr>(2) Vegetation and Soil</vt:lpstr>
      <vt:lpstr>(3)Terrestrial ecosystems solid</vt:lpstr>
      <vt:lpstr>(4)Terrestrial ecosystem liquid</vt:lpstr>
      <vt:lpstr>(5) O3-air quality-carbon flux</vt:lpstr>
      <vt:lpstr>(6) Freshwater ecosystems</vt:lpstr>
    </vt:vector>
  </TitlesOfParts>
  <Company>European Environment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Markus Erhard</dc:creator>
  <cp:lastModifiedBy>MAJEWSKA Kinga</cp:lastModifiedBy>
  <cp:lastPrinted>2019-07-16T10:52:09Z</cp:lastPrinted>
  <dcterms:created xsi:type="dcterms:W3CDTF">2018-03-08T13:39:26Z</dcterms:created>
  <dcterms:modified xsi:type="dcterms:W3CDTF">2023-01-18T08:24:46Z</dcterms:modified>
</cp:coreProperties>
</file>