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firstSheet="8" activeTab="15"/>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V_2022" sheetId="75" r:id="rId14"/>
    <sheet name="Eksport I-IV_2022" sheetId="74" r:id="rId15"/>
    <sheet name="Import I-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I-IV_2022'!$P$6:$S$57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5" l="1"/>
  <c r="C26" i="75"/>
  <c r="D26" i="75" s="1"/>
  <c r="B26" i="75"/>
  <c r="F26" i="75" s="1"/>
  <c r="F25" i="75"/>
  <c r="D25" i="75"/>
  <c r="F24" i="75"/>
  <c r="D24" i="75"/>
  <c r="F23" i="75"/>
  <c r="D23" i="75"/>
  <c r="H22" i="75"/>
  <c r="F22" i="75"/>
  <c r="D22" i="75"/>
  <c r="F21" i="75"/>
  <c r="D21" i="75"/>
  <c r="E13" i="75"/>
  <c r="C13" i="75"/>
  <c r="D13" i="75" s="1"/>
  <c r="B13" i="75"/>
  <c r="F13" i="75" s="1"/>
  <c r="F12" i="75"/>
  <c r="D12" i="75"/>
  <c r="F11" i="75"/>
  <c r="D11" i="75"/>
  <c r="F10" i="75"/>
  <c r="D10" i="75"/>
  <c r="H9" i="75"/>
  <c r="F9" i="75"/>
  <c r="D9" i="75"/>
  <c r="F8" i="75"/>
  <c r="D8" i="75"/>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H565" i="36" l="1"/>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<sst xmlns="http://schemas.openxmlformats.org/spreadsheetml/2006/main" count="7009" uniqueCount="526">
  <si>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</si>
  <si>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</si>
  <si>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</si>
  <si>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</si>
  <si>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</si>
  <si>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</si>
  <si>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</si>
  <si>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</si>
  <si>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</si>
  <si>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</si>
  <si>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</si>
  <si>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</si>
  <si>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</si>
  <si>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</si>
  <si>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</si>
  <si>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</si>
  <si>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</si>
  <si>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</si>
  <si>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</si>
  <si>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</si>
  <si>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</si>
  <si>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</si>
  <si>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</si>
  <si>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</si>
  <si>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</si>
  <si>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</si>
  <si>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</si>
  <si>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</si>
  <si>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</si>
  <si>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</si>
  <si>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</si>
  <si>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</si>
  <si>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</si>
  <si>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</si>
  <si>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</si>
  <si>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</si>
  <si>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</si>
  <si>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</si>
  <si>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</si>
  <si>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</si>
  <si>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</si>
  <si>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</si>
  <si>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</si>
  <si>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</si>
  <si>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</si>
  <si>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</si>
  <si>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</si>
  <si>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</si>
  <si>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</si>
  <si>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</si>
  <si>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</si>
  <si>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</si>
  <si>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</si>
  <si>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</si>
  <si>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</si>
  <si>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</si>
  <si>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</si>
  <si>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</si>
  <si>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</si>
  <si>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</si>
  <si>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</si>
  <si>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</si>
  <si>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</si>
  <si>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</si>
  <si>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</si>
  <si>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</si>
  <si>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</si>
  <si>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</si>
  <si>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</si>
  <si>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</si>
  <si>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</si>
  <si>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</si>
  <si>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</si>
  <si>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</si>
  <si>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</si>
  <si>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</si>
  <si>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</si>
  <si>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</si>
  <si>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</si>
  <si>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</si>
  <si>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</si>
  <si>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</si>
  <si>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</si>
  <si>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</si>
  <si>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</si>
  <si>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</si>
  <si>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</si>
  <si>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</si>
  <si>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</si>
  <si>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</si>
  <si>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</si>
  <si>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</si>
  <si>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</si>
  <si>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</si>
  <si>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</si>
  <si>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</si>
  <si>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</si>
  <si>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</si>
  <si>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</si>
  <si>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</si>
  <si>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</si>
  <si>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</si>
  <si>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</si>
  <si>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</si>
  <si>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</si>
  <si>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</si>
  <si>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</si>
  <si>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</si>
  <si>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</si>
  <si>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</si>
  <si>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</si>
  <si>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</si>
  <si>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</si>
  <si>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</si>
  <si>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</si>
  <si>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</si>
  <si>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</si>
  <si>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</si>
  <si>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</si>
  <si>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</si>
  <si>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</si>
  <si>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</si>
  <si>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</si>
  <si>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</si>
  <si>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</si>
  <si>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</si>
  <si>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</si>
  <si>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</si>
  <si>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</si>
  <si>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</si>
  <si>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</si>
  <si>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</si>
  <si>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</si>
  <si>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</si>
  <si>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</si>
  <si>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</si>
  <si>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</si>
  <si>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</si>
  <si>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</si>
  <si>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</si>
  <si>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</si>
  <si>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</si>
  <si>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</si>
  <si>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</si>
  <si>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</si>
  <si>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</si>
  <si>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</si>
  <si>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</si>
  <si>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</si>
  <si>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</si>
  <si>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</si>
  <si>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</si>
  <si>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</si>
  <si>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</si>
  <si>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</si>
  <si>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</si>
  <si>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</si>
  <si>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</si>
  <si>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</si>
  <si>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</si>
  <si>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</si>
  <si>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</si>
  <si>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</si>
  <si>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</si>
  <si>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</si>
  <si>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</si>
  <si>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</si>
  <si>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</si>
  <si>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</si>
  <si>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</si>
  <si>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</si>
  <si>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</si>
  <si>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</si>
  <si>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</si>
  <si>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</si>
  <si>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</si>
  <si>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</si>
  <si>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</si>
  <si>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</si>
  <si>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</si>
  <si>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</si>
  <si>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</si>
  <si>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</si>
  <si>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</si>
  <si>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</si>
  <si>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</si>
  <si>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</si>
  <si>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</si>
  <si>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</si>
  <si>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</si>
  <si>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</si>
  <si>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</si>
  <si>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</si>
  <si>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</si>
  <si>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</si>
  <si>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</si>
  <si>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</si>
  <si>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</si>
  <si>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</si>
  <si>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</si>
  <si>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</si>
  <si>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</si>
  <si>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</si>
  <si>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</si>
  <si>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</si>
  <si>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</si>
  <si>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</si>
  <si>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</si>
  <si>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</si>
  <si>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</si>
  <si>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</si>
  <si>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</si>
  <si>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</si>
  <si>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</si>
  <si>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</si>
  <si>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</si>
  <si>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</si>
  <si>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</si>
  <si>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</si>
  <si>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</si>
  <si>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</si>
  <si>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</si>
  <si>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</si>
  <si>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</si>
  <si>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</si>
  <si>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</si>
  <si>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</si>
  <si>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</si>
  <si>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</si>
  <si>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</si>
  <si>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</si>
  <si>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</si>
  <si>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</si>
  <si>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</si>
  <si>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</si>
  <si>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</si>
  <si>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</si>
  <si>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</si>
  <si>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</si>
  <si>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</si>
  <si>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</si>
  <si>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</si>
  <si>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</si>
  <si>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</si>
  <si>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</si>
  <si>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</si>
  <si>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</si>
  <si>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</si>
  <si>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</si>
  <si>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</si>
  <si>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</si>
  <si>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</si>
  <si>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</si>
  <si>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</si>
  <si>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</si>
  <si>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</si>
  <si>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</si>
  <si>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</si>
  <si>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</si>
  <si>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</si>
  <si>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</si>
  <si>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</si>
  <si>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</si>
  <si>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</si>
  <si>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</si>
  <si>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</si>
  <si>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</si>
  <si>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</si>
  <si>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</si>
  <si>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</si>
  <si>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</si>
  <si>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</si>
  <si>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</si>
  <si>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</si>
  <si>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</si>
  <si>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</si>
  <si>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</si>
  <si>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</si>
  <si>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</si>
  <si>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</si>
  <si>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</si>
  <si>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</si>
  <si>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</si>
  <si>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</si>
  <si>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</si>
  <si>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</si>
  <si>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</si>
  <si>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</si>
  <si>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</si>
  <si>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</si>
  <si>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</si>
  <si>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</si>
  <si>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</si>
  <si>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</si>
  <si>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</si>
  <si>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</si>
  <si>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</si>
  <si>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</si>
  <si>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</si>
  <si>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</si>
  <si>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</si>
  <si>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</si>
  <si>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</si>
  <si>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</si>
  <si>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</si>
  <si>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</si>
  <si>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</si>
  <si>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</si>
  <si>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</si>
  <si>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</si>
  <si>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</si>
  <si>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</si>
  <si>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</si>
  <si>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</si>
  <si>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</si>
  <si>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</si>
  <si>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</si>
  <si>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</si>
  <si>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</si>
  <si>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</si>
  <si>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</si>
  <si>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</si>
  <si>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</si>
  <si>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</si>
  <si>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</si>
  <si>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</si>
  <si>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</si>
  <si>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</si>
  <si>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</si>
  <si>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</si>
  <si>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</si>
  <si>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</si>
  <si>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</si>
  <si>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</si>
  <si>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</si>
  <si>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</si>
  <si>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</si>
  <si>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</si>
  <si>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</si>
  <si>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</si>
  <si>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</si>
  <si>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</si>
  <si>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</si>
  <si>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</si>
  <si>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</si>
  <si>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</si>
  <si>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</si>
  <si>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</si>
  <si>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</si>
  <si>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</si>
  <si>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</si>
  <si>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</si>
  <si>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</si>
  <si>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</si>
  <si>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</si>
  <si>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</si>
  <si>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</si>
  <si>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</si>
  <si>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</si>
  <si>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</si>
  <si>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</si>
  <si>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</si>
  <si>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</si>
  <si>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</si>
  <si>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</si>
  <si>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</si>
  <si>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</si>
  <si>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</si>
  <si>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</si>
  <si>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</si>
  <si>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</si>
  <si>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</si>
  <si>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</si>
  <si>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</si>
  <si>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</si>
  <si>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</si>
  <si>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</si>
  <si>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</si>
  <si>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</si>
  <si>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</si>
  <si>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</si>
  <si>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</si>
  <si>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</si>
  <si>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</si>
  <si>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</si>
  <si>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</si>
  <si>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</si>
  <si>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</si>
  <si>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</si>
  <si>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</si>
  <si>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</si>
  <si>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</si>
  <si>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</si>
  <si>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</si>
  <si>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</si>
  <si>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</si>
  <si>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</si>
  <si>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</si>
  <si>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</si>
  <si>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</si>
  <si>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</si>
  <si>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</si>
  <si>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</si>
  <si>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</si>
  <si>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</si>
  <si>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</si>
  <si>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</si>
  <si>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</si>
  <si>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</si>
  <si>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</si>
  <si>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</si>
  <si>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</si>
  <si>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</si>
  <si>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</si>
  <si>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</si>
  <si>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</si>
  <si>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</si>
  <si>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</si>
  <si>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</si>
  <si>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</si>
  <si>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</si>
  <si>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</si>
  <si>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</si>
  <si>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</si>
  <si>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</si>
  <si>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</si>
  <si>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</si>
  <si>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</si>
  <si>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</si>
  <si>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</si>
  <si>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</si>
  <si>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</si>
  <si>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</si>
  <si>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</si>
  <si>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</si>
  <si>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</si>
  <si>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</si>
  <si>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</si>
  <si>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</si>
  <si>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</si>
  <si>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</si>
  <si>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</si>
  <si>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</si>
  <si>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</si>
  <si>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</si>
  <si>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</si>
  <si>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</si>
  <si>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</si>
  <si>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</si>
  <si>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</si>
  <si>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</si>
  <si>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</si>
  <si>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</si>
  <si>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</si>
  <si>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</si>
  <si>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</si>
  <si>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</si>
  <si>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</si>
  <si>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</si>
  <si>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</si>
  <si>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</si>
  <si>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</si>
  <si>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</si>
  <si>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</si>
  <si>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</si>
  <si>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</si>
  <si>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</si>
  <si>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</si>
  <si>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</si>
  <si>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</si>
  <si>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</si>
  <si>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</si>
  <si>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</si>
  <si>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</si>
  <si>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</si>
  <si>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</si>
  <si>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</si>
  <si>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</si>
  <si>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</si>
  <si>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</si>
  <si>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</si>
  <si>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</si>
  <si>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</si>
  <si>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</si>
  <si>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</si>
  <si>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</si>
  <si>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</si>
  <si>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</si>
  <si>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</si>
  <si>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</si>
  <si>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</si>
  <si>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</si>
  <si>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</si>
  <si>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</si>
  <si>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</si>
  <si>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</si>
  <si>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</si>
  <si>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</si>
  <si>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</si>
  <si>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</si>
  <si>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</si>
  <si>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I - IV 2022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</si>
  <si>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</si>
  <si>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</si>
  <si>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</si>
  <si>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</si>
  <si>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zmiana w stos. do I-IV 2021r. (%)</t>
  </si>
  <si>
    <t>OKRES: I - V 2022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</si>
  <si>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V 2022 r.</t>
    </r>
    <r>
      <rPr>
        <b/>
        <sz val="14"/>
        <color indexed="8"/>
        <rFont val="Arial"/>
        <family val="2"/>
        <charset val="238"/>
      </rPr>
      <t xml:space="preserve"> (dane wstępne)</t>
    </r>
  </si>
  <si>
    <t>24.07.2022</t>
  </si>
  <si>
    <t>NR 30/2022</t>
  </si>
  <si>
    <t>05 sierpnia 2022r.</t>
  </si>
  <si>
    <t>25 lipca - 31 lipca 2022 r.</t>
  </si>
  <si>
    <r>
      <t>Tablica 6. Średnie ceny sprzedaży netto (bez VAT) elementów mięsa wołowego (kraj) wg makroregionów:</t>
    </r>
    <r>
      <rPr>
        <b/>
        <sz val="13"/>
        <color rgb="FF0000FF"/>
        <rFont val="Calibri"/>
        <family val="2"/>
        <charset val="238"/>
        <scheme val="minor"/>
      </rPr>
      <t xml:space="preserve"> 25.07 -31.07.2022</t>
    </r>
  </si>
  <si>
    <t>31.07.2022</t>
  </si>
  <si>
    <r>
      <t>Tablica 7. Średnie ceny sprzedaży netto (bez VAT) elementów mięsa wołowego (zagranica):</t>
    </r>
    <r>
      <rPr>
        <b/>
        <sz val="14"/>
        <color rgb="FF0000FF"/>
        <rFont val="Calibri"/>
        <family val="2"/>
        <charset val="238"/>
        <scheme val="minor"/>
      </rPr>
      <t xml:space="preserve"> 25.07 - 31.07.2022</t>
    </r>
  </si>
  <si>
    <r>
      <t>Tablica 5. Ceny sprzedaży netto (bez VAT) ćwierci wołowych (zagranica):</t>
    </r>
    <r>
      <rPr>
        <b/>
        <sz val="13"/>
        <color rgb="FF0000FF"/>
        <rFont val="Calibri"/>
        <family val="2"/>
        <charset val="238"/>
        <scheme val="minor"/>
      </rPr>
      <t xml:space="preserve"> 25.07 - 31.07.2022</t>
    </r>
  </si>
  <si>
    <t>25.07.2022 - 31.07.2022</t>
  </si>
  <si>
    <r>
      <t>Tablica 9. Średnie ceny zakupu mięsa wołowego płacone przez podmioty handlu detalicznego w okresie:</t>
    </r>
    <r>
      <rPr>
        <b/>
        <sz val="16"/>
        <color rgb="FF0000FF"/>
        <rFont val="Calibri"/>
        <family val="2"/>
        <charset val="238"/>
        <scheme val="minor"/>
      </rPr>
      <t xml:space="preserve"> 25 lipca 2022 - 31 lipca 2022 r.</t>
    </r>
  </si>
  <si>
    <t>5.08.2022</t>
  </si>
  <si>
    <t>Prices not received - Same prices as last week : EL and MT</t>
  </si>
  <si>
    <t>3.08.2022</t>
  </si>
  <si>
    <t>Week 30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</si>
  <si>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V 2022 r. (dane wstępne) </t>
    </r>
    <r>
      <rPr>
        <b/>
        <sz val="11"/>
        <rFont val="Times New Roman"/>
        <family val="1"/>
        <charset val="238"/>
      </rPr>
      <t xml:space="preserve">w porównaniu do I -V 2022 r. </t>
    </r>
    <r>
      <rPr>
        <i/>
        <sz val="11"/>
        <rFont val="Times New Roman"/>
        <family val="1"/>
        <charset val="238"/>
      </rPr>
      <t>(wg wstępnych danych Min. Finansów).</t>
    </r>
  </si>
  <si>
    <t>I - IV 2021 r.</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</si>
  <si>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V 2022 r.</t>
    </r>
    <r>
      <rPr>
        <b/>
        <sz val="14"/>
        <color indexed="8"/>
        <rFont val="Arial"/>
        <family val="2"/>
        <charset val="238"/>
      </rPr>
      <t xml:space="preserve"> (dane wstępne)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</si>
</sst>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3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4" fillId="0" borderId="0" applyNumberFormat="0" applyFill="0" applyBorder="0" applyAlignment="0" applyProtection="0">
      <alignment vertical="top"/>
      <protection locked="0"/>
    </xf>
  </cellStyleXfs>
  <cellXfs count="1678">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 fillId="59" borderId="0" xfId="188" applyFill="1" applyBorder="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165" fontId="187" fillId="0" borderId="59" xfId="234" quotePrefix="1" applyNumberFormat="1" applyFont="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1"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8"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2" fillId="69" borderId="0" xfId="191" applyFont="1" applyFill="1"/>
    <xf numFmtId="0" fontId="8" fillId="0" borderId="0" xfId="191" applyFill="1"/>
    <xf numFmtId="0" fontId="192" fillId="0" borderId="0" xfId="191" applyFont="1"/>
    <xf numFmtId="0" fontId="193" fillId="69" borderId="0" xfId="191" applyFont="1" applyFill="1" applyAlignment="1"/>
    <xf numFmtId="0" fontId="194" fillId="0" borderId="0" xfId="191" applyFont="1"/>
    <xf numFmtId="0" fontId="195" fillId="69" borderId="0" xfId="191" applyFont="1" applyFill="1" applyAlignment="1">
      <alignment vertical="center"/>
    </xf>
    <xf numFmtId="0" fontId="192" fillId="0" borderId="0" xfId="191" applyFont="1" applyFill="1"/>
    <xf numFmtId="0" fontId="179" fillId="0" borderId="0" xfId="191" applyFont="1" applyAlignment="1">
      <alignment vertical="center"/>
    </xf>
    <xf numFmtId="0" fontId="177" fillId="0" borderId="0" xfId="191" applyFont="1"/>
    <xf numFmtId="0" fontId="196" fillId="70" borderId="0" xfId="237" applyFont="1" applyFill="1"/>
    <xf numFmtId="0" fontId="192" fillId="70" borderId="0" xfId="191" applyFont="1" applyFill="1"/>
    <xf numFmtId="0" fontId="196" fillId="0" borderId="0" xfId="237" applyFont="1" applyFill="1"/>
    <xf numFmtId="0" fontId="197" fillId="69" borderId="0" xfId="237" applyFont="1" applyFill="1"/>
    <xf numFmtId="0" fontId="198" fillId="0" borderId="0" xfId="237" applyFont="1" applyFill="1"/>
    <xf numFmtId="0" fontId="199" fillId="0" borderId="0" xfId="191" applyFont="1"/>
    <xf numFmtId="0" fontId="197" fillId="0" borderId="0" xfId="237" applyFont="1" applyFill="1"/>
    <xf numFmtId="0" fontId="198" fillId="0" borderId="0" xfId="191" applyFont="1" applyFill="1"/>
    <xf numFmtId="0" fontId="199" fillId="0" borderId="0" xfId="191" applyFont="1" applyFill="1"/>
    <xf numFmtId="0" fontId="197" fillId="69" borderId="0" xfId="237" applyFont="1" applyFill="1" applyAlignment="1">
      <alignment horizontal="left"/>
    </xf>
    <xf numFmtId="0" fontId="198" fillId="69" borderId="0" xfId="237" applyFont="1" applyFill="1"/>
    <xf numFmtId="2" fontId="200" fillId="69" borderId="0" xfId="237" applyNumberFormat="1" applyFont="1" applyFill="1"/>
    <xf numFmtId="0" fontId="201" fillId="0" borderId="0" xfId="191" applyFont="1"/>
    <xf numFmtId="0" fontId="202" fillId="0" borderId="0" xfId="191" applyFont="1"/>
    <xf numFmtId="0" fontId="203" fillId="0" borderId="0" xfId="191" applyFont="1"/>
    <xf numFmtId="0" fontId="205" fillId="0" borderId="0" xfId="238" applyFont="1" applyAlignment="1" applyProtection="1"/>
    <xf numFmtId="0" fontId="206" fillId="0" borderId="0" xfId="0" applyFont="1" applyAlignment="1">
      <alignment vertical="center"/>
    </xf>
    <xf numFmtId="0" fontId="207" fillId="0" borderId="0" xfId="191" applyFont="1"/>
    <xf numFmtId="0" fontId="208" fillId="0" borderId="0" xfId="191" applyFont="1"/>
    <xf numFmtId="0" fontId="209" fillId="0" borderId="0" xfId="0" applyFont="1" applyAlignment="1">
      <alignment horizontal="left" vertical="center" indent="3"/>
    </xf>
    <xf numFmtId="0" fontId="179" fillId="0" borderId="0" xfId="191" applyFont="1" applyAlignment="1">
      <alignment horizontal="justify" vertical="center"/>
    </xf>
    <xf numFmtId="0" fontId="212" fillId="0" borderId="0" xfId="191" applyFont="1"/>
    <xf numFmtId="0" fontId="16" fillId="0" borderId="0" xfId="191" applyFont="1" applyAlignment="1">
      <alignment horizontal="justify" vertical="center"/>
    </xf>
    <xf numFmtId="0" fontId="204"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7" xfId="0"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3" fillId="0" borderId="0" xfId="51" applyFont="1" applyBorder="1" applyAlignment="1">
      <alignment vertical="center"/>
    </xf>
    <xf numFmtId="0" fontId="177" fillId="0" borderId="0" xfId="51" applyFont="1" applyBorder="1" applyAlignment="1">
      <alignment vertical="center"/>
    </xf>
    <xf numFmtId="0" fontId="192"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5" fillId="0" borderId="2" xfId="0" applyFont="1" applyBorder="1" applyAlignment="1">
      <alignment vertical="center"/>
    </xf>
    <xf numFmtId="0" fontId="179" fillId="0" borderId="0" xfId="51" applyFont="1"/>
    <xf numFmtId="0" fontId="213" fillId="0" borderId="5" xfId="0" applyFont="1" applyBorder="1" applyAlignment="1">
      <alignment horizontal="center"/>
    </xf>
    <xf numFmtId="0" fontId="203" fillId="0" borderId="1" xfId="0" applyFont="1" applyBorder="1" applyAlignment="1">
      <alignment horizontal="centerContinuous" vertical="center"/>
    </xf>
    <xf numFmtId="0" fontId="217" fillId="0" borderId="14" xfId="0" applyFont="1" applyBorder="1" applyAlignment="1">
      <alignment horizontal="center" vertical="center"/>
    </xf>
    <xf numFmtId="14" fontId="203" fillId="0" borderId="46" xfId="0" applyNumberFormat="1" applyFont="1" applyBorder="1" applyAlignment="1">
      <alignment vertical="center" wrapText="1"/>
    </xf>
    <xf numFmtId="0" fontId="192" fillId="0" borderId="20" xfId="0" applyFont="1" applyBorder="1"/>
    <xf numFmtId="3" fontId="179" fillId="0" borderId="46" xfId="0" applyNumberFormat="1" applyFont="1" applyBorder="1" applyAlignment="1">
      <alignment horizontal="right"/>
    </xf>
    <xf numFmtId="0" fontId="192" fillId="0" borderId="25" xfId="0" applyFont="1" applyBorder="1" applyAlignment="1">
      <alignment wrapText="1"/>
    </xf>
    <xf numFmtId="3" fontId="179" fillId="0" borderId="48" xfId="0" applyNumberFormat="1" applyFont="1" applyBorder="1"/>
    <xf numFmtId="0" fontId="192" fillId="0" borderId="22" xfId="0" applyFont="1" applyBorder="1" applyAlignment="1">
      <alignment wrapText="1"/>
    </xf>
    <xf numFmtId="0" fontId="192" fillId="0" borderId="0" xfId="0" applyFont="1" applyBorder="1"/>
    <xf numFmtId="49" fontId="177" fillId="0" borderId="32" xfId="0" applyNumberFormat="1" applyFont="1" applyBorder="1" applyAlignment="1">
      <alignment horizontal="centerContinuous" vertical="center"/>
    </xf>
    <xf numFmtId="49" fontId="218" fillId="0" borderId="33" xfId="0" applyNumberFormat="1" applyFont="1" applyBorder="1" applyAlignment="1">
      <alignment horizontal="centerContinuous" vertical="center" wrapText="1"/>
    </xf>
    <xf numFmtId="0" fontId="192"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0" fontId="5" fillId="0" borderId="5" xfId="0" applyFont="1" applyBorder="1"/>
    <xf numFmtId="170" fontId="5" fillId="0" borderId="6" xfId="0" applyNumberFormat="1" applyFont="1" applyBorder="1" applyAlignment="1"/>
    <xf numFmtId="170" fontId="5" fillId="0" borderId="9" xfId="0" applyNumberFormat="1" applyFont="1" applyBorder="1" applyAlignment="1"/>
    <xf numFmtId="0" fontId="22" fillId="4" borderId="77" xfId="0" applyFont="1" applyFill="1" applyBorder="1" applyAlignment="1">
      <alignment horizontal="left"/>
    </xf>
    <xf numFmtId="170" fontId="22" fillId="4" borderId="51" xfId="0" applyNumberFormat="1" applyFont="1" applyFill="1" applyBorder="1" applyAlignment="1">
      <alignment horizontal="right"/>
    </xf>
    <xf numFmtId="170" fontId="22" fillId="4" borderId="30" xfId="0" applyNumberFormat="1" applyFont="1" applyFill="1" applyBorder="1" applyAlignment="1">
      <alignment horizontal="right"/>
    </xf>
    <xf numFmtId="3" fontId="202" fillId="59" borderId="22" xfId="0" applyNumberFormat="1" applyFont="1" applyFill="1" applyBorder="1" applyAlignment="1"/>
    <xf numFmtId="3" fontId="202" fillId="59" borderId="51" xfId="0" applyNumberFormat="1" applyFont="1" applyFill="1" applyBorder="1" applyAlignment="1"/>
    <xf numFmtId="3" fontId="202" fillId="59" borderId="30" xfId="0" quotePrefix="1" applyNumberFormat="1" applyFont="1" applyFill="1" applyBorder="1" applyAlignment="1">
      <alignment horizontal="right"/>
    </xf>
    <xf numFmtId="165" fontId="215" fillId="59" borderId="22" xfId="0" applyNumberFormat="1" applyFont="1" applyFill="1" applyBorder="1" applyAlignment="1">
      <alignment horizontal="center"/>
    </xf>
    <xf numFmtId="165" fontId="215" fillId="59" borderId="51" xfId="0" applyNumberFormat="1" applyFont="1" applyFill="1" applyBorder="1" applyAlignment="1">
      <alignment horizontal="center"/>
    </xf>
    <xf numFmtId="165" fontId="215" fillId="59" borderId="30" xfId="0" quotePrefix="1" applyNumberFormat="1" applyFont="1" applyFill="1" applyBorder="1" applyAlignment="1">
      <alignment horizontal="center"/>
    </xf>
    <xf numFmtId="0" fontId="216" fillId="59" borderId="45" xfId="0" applyFont="1" applyFill="1" applyBorder="1" applyAlignment="1">
      <alignment horizontal="center" vertical="center" wrapText="1"/>
    </xf>
    <xf numFmtId="0" fontId="216" fillId="59" borderId="28" xfId="0" applyFont="1" applyFill="1" applyBorder="1" applyAlignment="1">
      <alignment horizontal="center" vertical="center" wrapText="1"/>
    </xf>
    <xf numFmtId="49" fontId="219"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20" fillId="0" borderId="0" xfId="51" applyFont="1" applyBorder="1" applyAlignment="1">
      <alignment vertical="center"/>
    </xf>
    <xf numFmtId="0" fontId="222" fillId="0" borderId="0" xfId="0" applyFont="1"/>
    <xf numFmtId="0" fontId="222"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165" fontId="186" fillId="0" borderId="58" xfId="234" quotePrefix="1" applyNumberFormat="1" applyFont="1" applyBorder="1" applyAlignment="1"/>
    <xf numFmtId="0" fontId="16" fillId="0" borderId="14" xfId="188" applyFont="1" applyFill="1" applyBorder="1"/>
    <xf numFmtId="3" fontId="16" fillId="0" borderId="12" xfId="188" applyNumberFormat="1" applyFont="1" applyFill="1" applyBorder="1" applyAlignment="1"/>
    <xf numFmtId="2" fontId="114" fillId="0" borderId="28" xfId="188" applyNumberFormat="1" applyFont="1" applyFill="1" applyBorder="1" applyAlignment="1"/>
    <xf numFmtId="0" fontId="177" fillId="0" borderId="5" xfId="0" applyFont="1" applyBorder="1" applyAlignment="1">
      <alignment horizontal="center" vertical="center"/>
    </xf>
    <xf numFmtId="0" fontId="177" fillId="0" borderId="0" xfId="0" applyFont="1" applyAlignment="1">
      <alignment vertical="center"/>
    </xf>
    <xf numFmtId="0" fontId="179" fillId="0" borderId="0" xfId="0" quotePrefix="1" applyFont="1" applyAlignment="1">
      <alignment vertical="center"/>
    </xf>
    <xf numFmtId="0" fontId="177" fillId="0" borderId="10" xfId="0" applyFont="1" applyBorder="1" applyAlignment="1">
      <alignment horizontal="center" vertical="center" wrapText="1"/>
    </xf>
    <xf numFmtId="0" fontId="177" fillId="0" borderId="11" xfId="0" applyFont="1" applyBorder="1" applyAlignment="1">
      <alignment horizontal="center" vertical="center" wrapText="1"/>
    </xf>
    <xf numFmtId="0" fontId="177" fillId="0" borderId="14" xfId="0" applyFont="1" applyBorder="1" applyAlignment="1">
      <alignment horizontal="center" vertical="center"/>
    </xf>
    <xf numFmtId="0" fontId="177" fillId="0" borderId="15" xfId="0" applyFont="1" applyBorder="1" applyAlignment="1">
      <alignment horizontal="center" vertical="center"/>
    </xf>
    <xf numFmtId="0" fontId="179" fillId="0" borderId="0" xfId="0" applyFont="1" applyAlignment="1">
      <alignment vertical="center"/>
    </xf>
    <xf numFmtId="0" fontId="177" fillId="0" borderId="2" xfId="0" applyFont="1" applyBorder="1" applyAlignment="1">
      <alignment horizontal="centerContinuous"/>
    </xf>
    <xf numFmtId="0" fontId="179" fillId="0" borderId="3" xfId="0" applyFont="1" applyBorder="1" applyAlignment="1">
      <alignment horizontal="centerContinuous"/>
    </xf>
    <xf numFmtId="0" fontId="179" fillId="0" borderId="4" xfId="0" applyFont="1" applyBorder="1" applyAlignment="1">
      <alignment horizontal="centerContinuous"/>
    </xf>
    <xf numFmtId="0" fontId="177" fillId="0" borderId="5" xfId="0" applyFont="1" applyBorder="1" applyAlignment="1">
      <alignment horizontal="center" vertical="center" wrapText="1"/>
    </xf>
    <xf numFmtId="0" fontId="177" fillId="0" borderId="6" xfId="0" applyFont="1" applyBorder="1" applyAlignment="1">
      <alignment horizontal="center" vertical="center" wrapText="1"/>
    </xf>
    <xf numFmtId="0" fontId="177" fillId="0" borderId="1" xfId="0" applyFont="1" applyBorder="1" applyAlignment="1">
      <alignment horizontal="centerContinuous" vertical="center"/>
    </xf>
    <xf numFmtId="0" fontId="177" fillId="0" borderId="7" xfId="0" applyFont="1" applyFill="1" applyBorder="1" applyAlignment="1">
      <alignment horizontal="centerContinuous" vertical="center" wrapText="1"/>
    </xf>
    <xf numFmtId="0" fontId="177" fillId="0" borderId="8" xfId="0" applyFont="1" applyFill="1" applyBorder="1" applyAlignment="1">
      <alignment horizontal="centerContinuous" vertical="center"/>
    </xf>
    <xf numFmtId="0" fontId="177" fillId="0" borderId="8" xfId="0" applyFont="1" applyFill="1" applyBorder="1" applyAlignment="1">
      <alignment horizontal="centerContinuous" vertical="center" wrapText="1"/>
    </xf>
    <xf numFmtId="0" fontId="177" fillId="0" borderId="9" xfId="0" applyFont="1" applyFill="1" applyBorder="1" applyAlignment="1">
      <alignment horizontal="centerContinuous" vertical="center" wrapText="1"/>
    </xf>
    <xf numFmtId="0" fontId="177" fillId="0" borderId="12" xfId="0" applyFont="1" applyBorder="1" applyAlignment="1">
      <alignment horizontal="centerContinuous" vertical="center"/>
    </xf>
    <xf numFmtId="0" fontId="177" fillId="2" borderId="52" xfId="0" applyFont="1" applyFill="1" applyBorder="1" applyAlignment="1">
      <alignment horizontal="centerContinuous" vertical="center"/>
    </xf>
    <xf numFmtId="0" fontId="177" fillId="2" borderId="12" xfId="0" applyFont="1" applyFill="1" applyBorder="1" applyAlignment="1">
      <alignment horizontal="centerContinuous" vertical="center"/>
    </xf>
    <xf numFmtId="0" fontId="177" fillId="0" borderId="0" xfId="0" applyFont="1" applyFill="1" applyBorder="1" applyAlignment="1">
      <alignment horizontal="center" vertical="center" wrapText="1"/>
    </xf>
    <xf numFmtId="0" fontId="177" fillId="0" borderId="52" xfId="0" applyFont="1" applyFill="1" applyBorder="1" applyAlignment="1">
      <alignment horizontal="centerContinuous" vertical="center"/>
    </xf>
    <xf numFmtId="0" fontId="177" fillId="0" borderId="54" xfId="0" applyFont="1" applyFill="1" applyBorder="1" applyAlignment="1">
      <alignment horizontal="centerContinuous" vertical="center" wrapText="1"/>
    </xf>
    <xf numFmtId="0" fontId="177" fillId="0" borderId="13" xfId="0" applyFont="1" applyFill="1" applyBorder="1" applyAlignment="1">
      <alignment horizontal="centerContinuous" vertical="center" wrapText="1"/>
    </xf>
    <xf numFmtId="14" fontId="177" fillId="0" borderId="47" xfId="0" applyNumberFormat="1" applyFont="1" applyBorder="1" applyAlignment="1">
      <alignment horizontal="center" vertical="center" wrapText="1"/>
    </xf>
    <xf numFmtId="14" fontId="177" fillId="2" borderId="51" xfId="0" applyNumberFormat="1" applyFont="1" applyFill="1" applyBorder="1" applyAlignment="1">
      <alignment horizontal="center" vertical="center" wrapText="1"/>
    </xf>
    <xf numFmtId="14" fontId="177" fillId="2" borderId="21" xfId="0" applyNumberFormat="1"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53" xfId="0" applyFont="1" applyFill="1" applyBorder="1" applyAlignment="1">
      <alignment horizontal="center" vertical="center" wrapText="1"/>
    </xf>
    <xf numFmtId="0" fontId="177" fillId="0" borderId="12" xfId="0" applyFont="1" applyFill="1" applyBorder="1" applyAlignment="1">
      <alignment horizontal="center" vertical="center" wrapText="1"/>
    </xf>
    <xf numFmtId="14" fontId="177" fillId="0" borderId="12" xfId="0" applyNumberFormat="1" applyFont="1" applyFill="1" applyBorder="1" applyAlignment="1">
      <alignment horizontal="center" vertical="center" wrapText="1"/>
    </xf>
    <xf numFmtId="14" fontId="177" fillId="0" borderId="46" xfId="0" applyNumberFormat="1" applyFont="1" applyFill="1" applyBorder="1" applyAlignment="1">
      <alignment horizontal="center" vertical="center" wrapText="1"/>
    </xf>
    <xf numFmtId="14" fontId="177" fillId="0" borderId="29" xfId="0" applyNumberFormat="1" applyFont="1" applyFill="1" applyBorder="1" applyAlignment="1">
      <alignment horizontal="center" vertical="center" wrapText="1"/>
    </xf>
    <xf numFmtId="0" fontId="177" fillId="0" borderId="16" xfId="0" applyFont="1" applyBorder="1"/>
    <xf numFmtId="0" fontId="177" fillId="0" borderId="17" xfId="0" applyFont="1" applyBorder="1" applyAlignment="1">
      <alignment horizontal="center"/>
    </xf>
    <xf numFmtId="3" fontId="177" fillId="0" borderId="55" xfId="0" applyNumberFormat="1" applyFont="1" applyBorder="1"/>
    <xf numFmtId="3" fontId="177" fillId="2" borderId="43" xfId="0" applyNumberFormat="1" applyFont="1" applyFill="1" applyBorder="1"/>
    <xf numFmtId="3" fontId="177" fillId="2" borderId="55" xfId="0" applyNumberFormat="1" applyFont="1" applyFill="1" applyBorder="1"/>
    <xf numFmtId="2" fontId="177" fillId="0" borderId="4" xfId="0" applyNumberFormat="1" applyFont="1" applyFill="1" applyBorder="1"/>
    <xf numFmtId="165" fontId="177" fillId="0" borderId="56" xfId="0" applyNumberFormat="1" applyFont="1" applyFill="1" applyBorder="1"/>
    <xf numFmtId="165" fontId="177" fillId="0" borderId="3" xfId="0" applyNumberFormat="1" applyFont="1" applyFill="1" applyBorder="1"/>
    <xf numFmtId="165" fontId="177" fillId="0" borderId="27" xfId="0" applyNumberFormat="1" applyFont="1" applyFill="1" applyBorder="1"/>
    <xf numFmtId="0" fontId="177" fillId="0" borderId="2" xfId="0" applyFont="1" applyFill="1" applyBorder="1"/>
    <xf numFmtId="0" fontId="177" fillId="0" borderId="3" xfId="0" applyFont="1" applyFill="1" applyBorder="1" applyAlignment="1">
      <alignment horizontal="center"/>
    </xf>
    <xf numFmtId="3" fontId="177" fillId="0" borderId="3" xfId="0" applyNumberFormat="1" applyFont="1" applyFill="1" applyBorder="1"/>
    <xf numFmtId="2" fontId="177" fillId="0" borderId="3" xfId="0" applyNumberFormat="1" applyFont="1" applyFill="1" applyBorder="1"/>
    <xf numFmtId="165" fontId="177" fillId="0" borderId="4" xfId="0" applyNumberFormat="1" applyFont="1" applyFill="1" applyBorder="1"/>
    <xf numFmtId="0" fontId="179" fillId="0" borderId="18" xfId="0" applyFont="1" applyBorder="1"/>
    <xf numFmtId="0" fontId="179" fillId="0" borderId="19" xfId="0" applyFont="1" applyBorder="1" applyAlignment="1">
      <alignment horizontal="center"/>
    </xf>
    <xf numFmtId="3" fontId="179" fillId="0" borderId="1" xfId="0" applyNumberFormat="1" applyFont="1" applyBorder="1"/>
    <xf numFmtId="3" fontId="179" fillId="2" borderId="1" xfId="0" applyNumberFormat="1" applyFont="1" applyFill="1" applyBorder="1"/>
    <xf numFmtId="2" fontId="179" fillId="0" borderId="35" xfId="0" applyNumberFormat="1" applyFont="1" applyFill="1" applyBorder="1"/>
    <xf numFmtId="165" fontId="179" fillId="0" borderId="57" xfId="0" applyNumberFormat="1" applyFont="1" applyFill="1" applyBorder="1"/>
    <xf numFmtId="165" fontId="179" fillId="0" borderId="7" xfId="0" applyNumberFormat="1" applyFont="1" applyFill="1" applyBorder="1"/>
    <xf numFmtId="0" fontId="179" fillId="0" borderId="14" xfId="0" applyFont="1" applyBorder="1"/>
    <xf numFmtId="0" fontId="179" fillId="0" borderId="15" xfId="0" applyFont="1" applyBorder="1" applyAlignment="1">
      <alignment horizontal="center"/>
    </xf>
    <xf numFmtId="3" fontId="179" fillId="0" borderId="12" xfId="0" applyNumberFormat="1" applyFont="1" applyBorder="1"/>
    <xf numFmtId="3" fontId="179" fillId="2" borderId="12" xfId="0" applyNumberFormat="1" applyFont="1" applyFill="1" applyBorder="1"/>
    <xf numFmtId="2" fontId="179" fillId="0" borderId="13" xfId="0" applyNumberFormat="1" applyFont="1" applyFill="1" applyBorder="1"/>
    <xf numFmtId="165" fontId="179" fillId="0" borderId="53" xfId="0" applyNumberFormat="1" applyFont="1" applyFill="1" applyBorder="1"/>
    <xf numFmtId="165" fontId="179" fillId="0" borderId="28" xfId="0" applyNumberFormat="1" applyFont="1" applyFill="1" applyBorder="1"/>
    <xf numFmtId="0" fontId="179" fillId="0" borderId="20" xfId="0" applyFont="1" applyBorder="1"/>
    <xf numFmtId="0" fontId="179" fillId="0" borderId="21" xfId="0" applyFont="1" applyBorder="1" applyAlignment="1">
      <alignment horizontal="center"/>
    </xf>
    <xf numFmtId="3" fontId="179" fillId="2" borderId="46" xfId="0" applyNumberFormat="1" applyFont="1" applyFill="1" applyBorder="1"/>
    <xf numFmtId="2" fontId="179" fillId="0" borderId="58" xfId="0" applyNumberFormat="1" applyFont="1" applyFill="1" applyBorder="1"/>
    <xf numFmtId="165" fontId="179" fillId="0" borderId="47" xfId="0" applyNumberFormat="1" applyFont="1" applyFill="1" applyBorder="1"/>
    <xf numFmtId="165" fontId="179" fillId="0" borderId="29" xfId="0" applyNumberFormat="1" applyFont="1" applyFill="1" applyBorder="1"/>
    <xf numFmtId="2" fontId="179" fillId="0" borderId="58" xfId="0" quotePrefix="1" applyNumberFormat="1" applyFont="1" applyFill="1" applyBorder="1"/>
    <xf numFmtId="0" fontId="179" fillId="0" borderId="22" xfId="0" applyFont="1" applyBorder="1"/>
    <xf numFmtId="0" fontId="179" fillId="0" borderId="23" xfId="0" applyFont="1" applyBorder="1" applyAlignment="1">
      <alignment horizontal="center"/>
    </xf>
    <xf numFmtId="3" fontId="179" fillId="2" borderId="51" xfId="0" applyNumberFormat="1" applyFont="1" applyFill="1" applyBorder="1"/>
    <xf numFmtId="2" fontId="179" fillId="0" borderId="59" xfId="0" applyNumberFormat="1" applyFont="1" applyFill="1" applyBorder="1"/>
    <xf numFmtId="165" fontId="179" fillId="0" borderId="60" xfId="0" applyNumberFormat="1" applyFont="1" applyFill="1" applyBorder="1"/>
    <xf numFmtId="165" fontId="179" fillId="0" borderId="30" xfId="0" applyNumberFormat="1" applyFont="1" applyFill="1" applyBorder="1"/>
    <xf numFmtId="0" fontId="177" fillId="0" borderId="3" xfId="0" applyFont="1" applyFill="1" applyBorder="1"/>
    <xf numFmtId="0" fontId="177" fillId="0" borderId="14" xfId="0" applyFont="1" applyBorder="1"/>
    <xf numFmtId="0" fontId="177" fillId="0" borderId="15" xfId="0" applyFont="1" applyBorder="1"/>
    <xf numFmtId="3" fontId="177" fillId="0" borderId="12" xfId="0" applyNumberFormat="1" applyFont="1" applyBorder="1"/>
    <xf numFmtId="3" fontId="177" fillId="2" borderId="12" xfId="0" applyNumberFormat="1" applyFont="1" applyFill="1" applyBorder="1"/>
    <xf numFmtId="2" fontId="177" fillId="0" borderId="13" xfId="0" applyNumberFormat="1" applyFont="1" applyFill="1" applyBorder="1"/>
    <xf numFmtId="165" fontId="177" fillId="0" borderId="53" xfId="0" applyNumberFormat="1" applyFont="1" applyFill="1" applyBorder="1"/>
    <xf numFmtId="165" fontId="177" fillId="0" borderId="49" xfId="0" applyNumberFormat="1" applyFont="1" applyFill="1" applyBorder="1"/>
    <xf numFmtId="165" fontId="177" fillId="0" borderId="37" xfId="0" applyNumberFormat="1" applyFont="1" applyFill="1" applyBorder="1"/>
    <xf numFmtId="0" fontId="179" fillId="0" borderId="21" xfId="0" applyFont="1" applyBorder="1"/>
    <xf numFmtId="165" fontId="179" fillId="0" borderId="61" xfId="0" applyNumberFormat="1" applyFont="1" applyFill="1" applyBorder="1"/>
    <xf numFmtId="165" fontId="179" fillId="0" borderId="62" xfId="0" applyNumberFormat="1" applyFont="1" applyFill="1" applyBorder="1"/>
    <xf numFmtId="0" fontId="177" fillId="0" borderId="21" xfId="0" applyFont="1" applyBorder="1"/>
    <xf numFmtId="3" fontId="177" fillId="0" borderId="46" xfId="0" applyNumberFormat="1" applyFont="1" applyBorder="1"/>
    <xf numFmtId="3" fontId="177" fillId="2" borderId="46" xfId="0" applyNumberFormat="1" applyFont="1" applyFill="1" applyBorder="1"/>
    <xf numFmtId="2" fontId="177" fillId="0" borderId="58" xfId="0" applyNumberFormat="1" applyFont="1" applyFill="1" applyBorder="1"/>
    <xf numFmtId="165" fontId="177" fillId="0" borderId="47" xfId="0" applyNumberFormat="1" applyFont="1" applyFill="1" applyBorder="1"/>
    <xf numFmtId="165" fontId="177" fillId="0" borderId="61" xfId="0" applyNumberFormat="1" applyFont="1" applyFill="1" applyBorder="1"/>
    <xf numFmtId="165" fontId="177" fillId="0" borderId="62" xfId="0" applyNumberFormat="1" applyFont="1" applyFill="1" applyBorder="1"/>
    <xf numFmtId="0" fontId="179" fillId="0" borderId="10" xfId="0" applyFont="1" applyBorder="1"/>
    <xf numFmtId="0" fontId="179" fillId="0" borderId="24" xfId="0" applyFont="1" applyBorder="1"/>
    <xf numFmtId="3" fontId="179" fillId="2" borderId="48" xfId="0" applyNumberFormat="1" applyFont="1" applyFill="1" applyBorder="1"/>
    <xf numFmtId="2" fontId="179" fillId="0" borderId="63" xfId="0" applyNumberFormat="1" applyFont="1" applyFill="1" applyBorder="1"/>
    <xf numFmtId="0" fontId="179" fillId="0" borderId="2" xfId="0" applyFont="1" applyFill="1" applyBorder="1"/>
    <xf numFmtId="0" fontId="179" fillId="0" borderId="3" xfId="0" applyFont="1" applyFill="1" applyBorder="1"/>
    <xf numFmtId="3" fontId="179" fillId="0" borderId="3" xfId="0" applyNumberFormat="1" applyFont="1" applyFill="1" applyBorder="1"/>
    <xf numFmtId="2" fontId="179" fillId="0" borderId="3" xfId="0" applyNumberFormat="1" applyFont="1" applyFill="1" applyBorder="1"/>
    <xf numFmtId="165" fontId="179" fillId="0" borderId="3" xfId="0" applyNumberFormat="1" applyFont="1" applyFill="1" applyBorder="1"/>
    <xf numFmtId="165" fontId="179" fillId="0" borderId="4" xfId="0" applyNumberFormat="1" applyFont="1" applyFill="1" applyBorder="1"/>
    <xf numFmtId="0" fontId="179" fillId="0" borderId="11" xfId="0" applyFont="1" applyBorder="1"/>
    <xf numFmtId="3" fontId="179" fillId="0" borderId="52" xfId="0" applyNumberFormat="1" applyFont="1" applyBorder="1"/>
    <xf numFmtId="3" fontId="179" fillId="2" borderId="52" xfId="0" applyNumberFormat="1" applyFont="1" applyFill="1" applyBorder="1"/>
    <xf numFmtId="2" fontId="179" fillId="0" borderId="64" xfId="0" applyNumberFormat="1" applyFont="1" applyFill="1" applyBorder="1"/>
    <xf numFmtId="165" fontId="179" fillId="0" borderId="49" xfId="0" applyNumberFormat="1" applyFont="1" applyFill="1" applyBorder="1"/>
    <xf numFmtId="165" fontId="179" fillId="0" borderId="37" xfId="0" applyNumberFormat="1" applyFont="1" applyFill="1" applyBorder="1"/>
    <xf numFmtId="0" fontId="177" fillId="0" borderId="20" xfId="0" applyFont="1" applyBorder="1"/>
    <xf numFmtId="0" fontId="179" fillId="0" borderId="25" xfId="0" applyFont="1" applyBorder="1"/>
    <xf numFmtId="0" fontId="179" fillId="0" borderId="26" xfId="0" applyFont="1" applyBorder="1"/>
    <xf numFmtId="0" fontId="179" fillId="0" borderId="23" xfId="0" applyFont="1" applyBorder="1"/>
    <xf numFmtId="4" fontId="179" fillId="0" borderId="0" xfId="0" applyNumberFormat="1" applyFont="1"/>
    <xf numFmtId="0" fontId="179" fillId="0" borderId="0" xfId="0" applyFont="1" applyFill="1"/>
    <xf numFmtId="0" fontId="179" fillId="0" borderId="41" xfId="0" applyFont="1" applyFill="1" applyBorder="1"/>
    <xf numFmtId="0" fontId="179" fillId="0" borderId="3" xfId="0" applyFont="1" applyFill="1" applyBorder="1" applyAlignment="1">
      <alignment horizontal="centerContinuous"/>
    </xf>
    <xf numFmtId="0" fontId="179" fillId="0" borderId="4" xfId="0" applyFont="1" applyFill="1" applyBorder="1" applyAlignment="1">
      <alignment horizontal="centerContinuous"/>
    </xf>
    <xf numFmtId="0" fontId="179" fillId="0" borderId="0" xfId="0" applyFont="1" applyFill="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14" fontId="177" fillId="0" borderId="46" xfId="0" applyNumberFormat="1" applyFont="1" applyBorder="1" applyAlignment="1">
      <alignment vertical="center" wrapText="1"/>
    </xf>
    <xf numFmtId="0" fontId="178" fillId="63" borderId="28" xfId="0" applyFont="1" applyFill="1" applyBorder="1" applyAlignment="1">
      <alignment horizontal="center" vertical="center" wrapText="1"/>
    </xf>
    <xf numFmtId="0" fontId="177" fillId="0" borderId="15" xfId="0" applyFont="1" applyFill="1" applyBorder="1" applyAlignment="1">
      <alignment horizontal="center" vertical="center" wrapText="1"/>
    </xf>
    <xf numFmtId="0" fontId="178" fillId="0" borderId="28" xfId="0" applyFont="1" applyFill="1" applyBorder="1" applyAlignment="1">
      <alignment horizontal="center" vertical="center" wrapText="1"/>
    </xf>
    <xf numFmtId="49" fontId="179" fillId="0" borderId="82" xfId="0" applyNumberFormat="1" applyFont="1" applyBorder="1" applyAlignment="1">
      <alignment horizontal="centerContinuous" vertical="center" wrapText="1"/>
    </xf>
    <xf numFmtId="49" fontId="180" fillId="63" borderId="82"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80" fillId="0" borderId="19" xfId="0" applyNumberFormat="1" applyFont="1" applyFill="1" applyBorder="1" applyAlignment="1">
      <alignment horizontal="centerContinuous" vertical="center" wrapText="1"/>
    </xf>
    <xf numFmtId="49" fontId="180" fillId="0" borderId="7" xfId="0" applyNumberFormat="1" applyFont="1" applyFill="1" applyBorder="1" applyAlignment="1">
      <alignment horizontal="centerContinuous" vertical="center" wrapText="1"/>
    </xf>
    <xf numFmtId="165" fontId="178" fillId="63" borderId="29" xfId="0" applyNumberFormat="1" applyFont="1" applyFill="1" applyBorder="1"/>
    <xf numFmtId="2" fontId="177" fillId="0" borderId="46" xfId="0" applyNumberFormat="1" applyFont="1" applyFill="1" applyBorder="1"/>
    <xf numFmtId="2" fontId="177" fillId="0" borderId="21" xfId="0" applyNumberFormat="1" applyFont="1" applyFill="1" applyBorder="1"/>
    <xf numFmtId="165" fontId="178" fillId="0" borderId="21" xfId="0" quotePrefix="1" applyNumberFormat="1" applyFont="1" applyFill="1" applyBorder="1" applyAlignment="1">
      <alignment horizontal="center"/>
    </xf>
    <xf numFmtId="165" fontId="178" fillId="0" borderId="29" xfId="0" applyNumberFormat="1" applyFont="1" applyFill="1" applyBorder="1"/>
    <xf numFmtId="165" fontId="180" fillId="63" borderId="29" xfId="0" applyNumberFormat="1" applyFont="1" applyFill="1" applyBorder="1"/>
    <xf numFmtId="2" fontId="179" fillId="0" borderId="46" xfId="0" applyNumberFormat="1" applyFont="1" applyFill="1" applyBorder="1"/>
    <xf numFmtId="2" fontId="179" fillId="0" borderId="21" xfId="0" applyNumberFormat="1" applyFont="1" applyFill="1" applyBorder="1"/>
    <xf numFmtId="165" fontId="180" fillId="0" borderId="21" xfId="0" applyNumberFormat="1" applyFont="1" applyFill="1" applyBorder="1"/>
    <xf numFmtId="165" fontId="180" fillId="0" borderId="29" xfId="0" applyNumberFormat="1" applyFont="1" applyFill="1" applyBorder="1"/>
    <xf numFmtId="0" fontId="179" fillId="0" borderId="22" xfId="0" applyFont="1" applyBorder="1" applyAlignment="1">
      <alignment wrapText="1"/>
    </xf>
    <xf numFmtId="165" fontId="180" fillId="63" borderId="30" xfId="0" applyNumberFormat="1" applyFont="1" applyFill="1" applyBorder="1"/>
    <xf numFmtId="2" fontId="179" fillId="0" borderId="51" xfId="0" applyNumberFormat="1" applyFont="1" applyFill="1" applyBorder="1"/>
    <xf numFmtId="2" fontId="179" fillId="0" borderId="23" xfId="0" applyNumberFormat="1" applyFont="1" applyFill="1" applyBorder="1"/>
    <xf numFmtId="165" fontId="180" fillId="0" borderId="23" xfId="0" applyNumberFormat="1" applyFont="1" applyFill="1" applyBorder="1"/>
    <xf numFmtId="165" fontId="180" fillId="0" borderId="30" xfId="0" applyNumberFormat="1" applyFont="1" applyFill="1" applyBorder="1"/>
    <xf numFmtId="165" fontId="178" fillId="63" borderId="28" xfId="0" applyNumberFormat="1" applyFont="1" applyFill="1" applyBorder="1"/>
    <xf numFmtId="2" fontId="177" fillId="0" borderId="12" xfId="0" applyNumberFormat="1" applyFont="1" applyFill="1" applyBorder="1"/>
    <xf numFmtId="2" fontId="177" fillId="0" borderId="15" xfId="0" applyNumberFormat="1" applyFont="1" applyFill="1" applyBorder="1"/>
    <xf numFmtId="165" fontId="178" fillId="0" borderId="15" xfId="0" quotePrefix="1" applyNumberFormat="1" applyFont="1" applyFill="1" applyBorder="1" applyAlignment="1">
      <alignment horizontal="center"/>
    </xf>
    <xf numFmtId="165" fontId="178" fillId="0" borderId="28" xfId="0" applyNumberFormat="1" applyFont="1" applyFill="1" applyBorder="1"/>
    <xf numFmtId="165" fontId="180" fillId="63" borderId="29" xfId="0" quotePrefix="1" applyNumberFormat="1" applyFont="1" applyFill="1" applyBorder="1"/>
    <xf numFmtId="0" fontId="179" fillId="0" borderId="20" xfId="0" applyFont="1" applyBorder="1" applyAlignment="1">
      <alignment wrapText="1"/>
    </xf>
    <xf numFmtId="167" fontId="179" fillId="0" borderId="82" xfId="0" applyNumberFormat="1" applyFont="1" applyBorder="1" applyAlignment="1">
      <alignment horizontal="centerContinuous" vertical="center" wrapText="1"/>
    </xf>
    <xf numFmtId="2" fontId="180" fillId="63" borderId="82" xfId="0" applyNumberFormat="1" applyFont="1" applyFill="1" applyBorder="1" applyAlignment="1">
      <alignment horizontal="centerContinuous" vertical="center" wrapText="1"/>
    </xf>
    <xf numFmtId="2" fontId="179" fillId="0" borderId="19" xfId="0" applyNumberFormat="1" applyFont="1" applyFill="1" applyBorder="1" applyAlignment="1">
      <alignment horizontal="centerContinuous" vertical="center" wrapText="1"/>
    </xf>
    <xf numFmtId="165" fontId="180" fillId="0" borderId="19" xfId="0" applyNumberFormat="1" applyFont="1" applyFill="1" applyBorder="1" applyAlignment="1">
      <alignment horizontal="centerContinuous" vertical="center" wrapText="1"/>
    </xf>
    <xf numFmtId="165" fontId="180" fillId="0" borderId="7" xfId="0" applyNumberFormat="1" applyFont="1" applyFill="1" applyBorder="1" applyAlignment="1">
      <alignment horizontal="centerContinuous" vertical="center" wrapText="1"/>
    </xf>
    <xf numFmtId="167" fontId="177" fillId="0" borderId="46" xfId="0" applyNumberFormat="1" applyFont="1" applyBorder="1"/>
    <xf numFmtId="0" fontId="177" fillId="0" borderId="0" xfId="51" applyFont="1"/>
    <xf numFmtId="0" fontId="179" fillId="0" borderId="46" xfId="51" applyFont="1" applyBorder="1" applyAlignment="1">
      <alignment horizontal="left"/>
    </xf>
    <xf numFmtId="0" fontId="225" fillId="0" borderId="0" xfId="0" applyFont="1" applyFill="1" applyBorder="1" applyAlignment="1"/>
    <xf numFmtId="0" fontId="226" fillId="0" borderId="0" xfId="0" applyFont="1" applyFill="1" applyBorder="1" applyAlignment="1">
      <alignment horizontal="left"/>
    </xf>
    <xf numFmtId="0" fontId="223" fillId="0" borderId="0" xfId="0" applyFont="1" applyBorder="1"/>
    <xf numFmtId="0" fontId="223" fillId="0" borderId="0" xfId="0" applyFont="1"/>
    <xf numFmtId="0" fontId="228" fillId="0" borderId="0" xfId="0" applyFont="1" applyFill="1" applyBorder="1" applyAlignment="1"/>
    <xf numFmtId="0" fontId="224" fillId="0" borderId="0" xfId="0" applyFont="1" applyBorder="1"/>
    <xf numFmtId="0" fontId="224" fillId="0" borderId="0" xfId="0" applyFont="1"/>
    <xf numFmtId="0" fontId="217" fillId="0" borderId="0" xfId="0" applyFont="1"/>
    <xf numFmtId="0" fontId="229" fillId="0" borderId="0" xfId="0" applyFont="1"/>
    <xf numFmtId="0" fontId="177" fillId="0" borderId="0" xfId="0" applyFont="1" applyFill="1" applyBorder="1"/>
    <xf numFmtId="0" fontId="202"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2" fillId="63" borderId="18" xfId="0" applyFont="1" applyFill="1" applyBorder="1" applyAlignment="1">
      <alignment horizontal="center" vertical="center"/>
    </xf>
    <xf numFmtId="0" fontId="202" fillId="63" borderId="1" xfId="0" applyFont="1" applyFill="1" applyBorder="1" applyAlignment="1">
      <alignment horizontal="center" vertical="center"/>
    </xf>
    <xf numFmtId="0" fontId="202" fillId="63" borderId="7" xfId="0" applyFont="1" applyFill="1" applyBorder="1" applyAlignment="1">
      <alignment horizontal="center" vertical="center" wrapText="1"/>
    </xf>
    <xf numFmtId="0" fontId="215" fillId="63" borderId="18" xfId="0" applyFont="1" applyFill="1" applyBorder="1" applyAlignment="1">
      <alignment horizontal="center" vertical="center"/>
    </xf>
    <xf numFmtId="0" fontId="215" fillId="63" borderId="1" xfId="0" applyFont="1" applyFill="1" applyBorder="1" applyAlignment="1">
      <alignment horizontal="center" vertical="center"/>
    </xf>
    <xf numFmtId="0" fontId="215" fillId="63" borderId="7" xfId="0" applyFont="1" applyFill="1" applyBorder="1" applyAlignment="1">
      <alignment horizontal="center" vertical="center" wrapText="1"/>
    </xf>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90" fillId="0" borderId="44" xfId="0" applyFont="1" applyFill="1" applyBorder="1" applyAlignment="1">
      <alignment horizontal="center" vertical="center" wrapText="1"/>
    </xf>
    <xf numFmtId="0" fontId="190" fillId="0" borderId="12" xfId="0" applyFont="1" applyFill="1" applyBorder="1" applyAlignment="1">
      <alignment horizontal="center" vertical="center" wrapText="1"/>
    </xf>
    <xf numFmtId="0" fontId="189"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177" fillId="0" borderId="66" xfId="0" applyFont="1" applyFill="1" applyBorder="1" applyAlignment="1">
      <alignment horizontal="center" vertical="center" wrapText="1"/>
    </xf>
    <xf numFmtId="0" fontId="177" fillId="0" borderId="15" xfId="0" applyFont="1" applyFill="1" applyBorder="1" applyAlignment="1">
      <alignment horizontal="center" vertical="center" wrapText="1"/>
    </xf>
    <xf numFmtId="0" fontId="177" fillId="0" borderId="32" xfId="0" applyFont="1" applyFill="1" applyBorder="1" applyAlignment="1">
      <alignment horizontal="center" vertical="center" wrapText="1"/>
    </xf>
    <xf numFmtId="0" fontId="177" fillId="0" borderId="6" xfId="0" applyFont="1" applyFill="1" applyBorder="1" applyAlignment="1">
      <alignment horizontal="center" vertical="center" wrapText="1"/>
    </xf>
    <xf numFmtId="0" fontId="183" fillId="0" borderId="0" xfId="51" applyFont="1" applyAlignment="1">
      <alignment horizontal="left" wrapText="1"/>
    </xf>
    <xf numFmtId="0" fontId="177"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2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0"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33"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71" fillId="67" borderId="0" xfId="174" applyFont="1" applyFill="1" applyAlignment="1">
      <alignment horizontal="center"/>
    </xf>
    <xf numFmtId="0" fontId="68" fillId="0" borderId="0" xfId="188" applyFont="1" applyFill="1" applyBorder="1" applyAlignment="1">
      <alignment horizontal="center"/>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7" name="Obraz 6"/>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10" name="Obraz 9"/>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76200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7315200" y="3705225"/>
          <a:ext cx="6645216" cy="3648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opLeftCell="A4" zoomScale="130" zoomScaleNormal="130" workbookViewId="0">
      <selection activeCell="J19" sqref="J19"/>
    </sheetView>
  </sheetViews>
  <sheetFormatPr defaultRowHeight="12.75"/>
  <cols>
    <col min="1" max="1" width="7.85546875" style="1126" customWidth="1"/>
    <col min="2" max="2" width="19.28515625" style="1126" customWidth="1"/>
    <col min="3" max="3" width="18.7109375" style="1126" customWidth="1"/>
    <col min="4" max="4" width="21" style="1126" customWidth="1"/>
    <col min="5" max="5" width="14.7109375" style="1126" customWidth="1"/>
    <col min="6" max="6" width="13.42578125" style="1126" customWidth="1"/>
    <col min="7" max="10" width="9.140625" style="1126"/>
    <col min="11" max="11" width="17.85546875" style="1126" customWidth="1"/>
    <col min="12" max="16384" width="9.140625" style="1126"/>
  </cols>
  <sheetData>
    <row r="1" spans="2:36" ht="15" customHeight="1">
      <c r="B1" s="1127"/>
      <c r="C1" s="1127"/>
      <c r="D1" s="1127"/>
      <c r="E1" s="1128"/>
      <c r="F1" s="1128"/>
      <c r="G1" s="1129"/>
      <c r="L1" s="1130"/>
      <c r="M1" s="1130"/>
      <c r="N1" s="1130"/>
      <c r="O1" s="1130"/>
      <c r="P1" s="1130"/>
      <c r="Q1" s="1130"/>
      <c r="R1" s="1130"/>
      <c r="S1" s="1130"/>
      <c r="T1" s="1130"/>
    </row>
    <row r="2" spans="2:36" ht="15.75">
      <c r="B2" s="1127"/>
      <c r="C2" s="1127"/>
      <c r="D2" s="1131" t="s">
        <v>433</v>
      </c>
      <c r="E2" s="1128"/>
      <c r="F2" s="1128"/>
      <c r="G2" s="1129"/>
      <c r="L2" s="1130"/>
      <c r="M2" s="1130"/>
      <c r="N2" s="1130"/>
      <c r="O2" s="1130"/>
      <c r="P2" s="1130"/>
      <c r="Q2" s="1130"/>
      <c r="R2" s="1130"/>
      <c r="S2" s="1130"/>
      <c r="T2" s="1130"/>
      <c r="AI2" s="1132"/>
      <c r="AJ2" s="1132"/>
    </row>
    <row r="3" spans="2:36" ht="19.5" customHeight="1">
      <c r="B3" s="1127"/>
      <c r="C3" s="1127"/>
      <c r="D3" s="1133" t="s">
        <v>489</v>
      </c>
      <c r="E3" s="1127"/>
      <c r="F3" s="1128"/>
      <c r="G3" s="1134"/>
      <c r="H3" s="1130"/>
      <c r="I3" s="1130"/>
      <c r="J3" s="1130"/>
      <c r="K3" s="1130"/>
      <c r="L3" s="1130"/>
      <c r="M3" s="1130"/>
      <c r="N3" s="1130"/>
      <c r="O3" s="1130"/>
      <c r="P3" s="1130"/>
      <c r="Q3" s="1130"/>
      <c r="R3" s="1130"/>
      <c r="S3" s="1130"/>
      <c r="T3" s="1130"/>
      <c r="AI3" s="1132"/>
      <c r="AJ3" s="1132"/>
    </row>
    <row r="4" spans="2:36" ht="15.75">
      <c r="B4" s="1128"/>
      <c r="C4" s="1128"/>
      <c r="D4" s="1128"/>
      <c r="E4" s="1128"/>
      <c r="F4" s="1128"/>
      <c r="G4" s="1134"/>
      <c r="H4" s="1135"/>
      <c r="I4" s="1130"/>
      <c r="J4" s="1130"/>
      <c r="K4" s="1130"/>
      <c r="L4" s="1130"/>
      <c r="M4" s="1130"/>
      <c r="N4" s="1130"/>
      <c r="O4" s="1130"/>
      <c r="P4" s="1130"/>
      <c r="Q4" s="1130"/>
      <c r="R4" s="1130"/>
      <c r="S4" s="1130"/>
      <c r="T4" s="1130"/>
    </row>
    <row r="5" spans="2:36" ht="15.75">
      <c r="B5" s="1134"/>
      <c r="C5" s="1134"/>
      <c r="D5" s="1134"/>
      <c r="E5" s="1134"/>
      <c r="F5" s="1134"/>
      <c r="G5" s="1134"/>
      <c r="H5" s="1135"/>
      <c r="I5" s="1130"/>
      <c r="J5" s="1130"/>
      <c r="K5" s="1130"/>
      <c r="L5" s="1130"/>
      <c r="M5" s="1130"/>
      <c r="N5" s="1130"/>
      <c r="O5" s="1130"/>
      <c r="P5" s="1130"/>
      <c r="Q5" s="1130"/>
      <c r="R5" s="1130"/>
      <c r="S5" s="1130"/>
      <c r="T5" s="1130"/>
    </row>
    <row r="6" spans="2:36" ht="18" customHeight="1">
      <c r="B6" s="1136" t="s">
        <v>0</v>
      </c>
      <c r="C6" s="1130"/>
      <c r="D6" s="1130"/>
      <c r="E6" s="1130"/>
      <c r="F6" s="1130"/>
      <c r="G6" s="1134"/>
      <c r="H6" s="1135"/>
      <c r="I6" s="1130"/>
      <c r="J6" s="1130"/>
      <c r="K6" s="1130"/>
      <c r="L6" s="1130"/>
      <c r="M6" s="1130"/>
      <c r="N6" s="1130"/>
      <c r="O6" s="1130"/>
      <c r="P6" s="1130"/>
      <c r="Q6" s="1130"/>
      <c r="R6" s="1130"/>
      <c r="S6" s="1130"/>
      <c r="T6" s="1130"/>
    </row>
    <row r="7" spans="2:36" ht="16.5" customHeight="1">
      <c r="B7" s="1130"/>
      <c r="C7" s="1130"/>
      <c r="D7" s="1130"/>
      <c r="E7" s="1130"/>
      <c r="F7" s="1130"/>
      <c r="G7" s="1134"/>
      <c r="H7" s="1130"/>
      <c r="I7" s="1130"/>
      <c r="J7" s="1130"/>
      <c r="K7" s="1130"/>
      <c r="L7" s="1130"/>
      <c r="M7" s="1130"/>
      <c r="N7" s="1130"/>
      <c r="O7" s="1130"/>
      <c r="P7" s="1130"/>
      <c r="Q7" s="1130"/>
      <c r="R7" s="1130"/>
      <c r="S7" s="1130"/>
      <c r="T7" s="1130"/>
    </row>
    <row r="8" spans="2:36" ht="23.25" customHeight="1">
      <c r="B8" s="1130"/>
      <c r="C8" s="1130"/>
      <c r="D8" s="1130"/>
      <c r="E8" s="1130"/>
      <c r="F8" s="1130"/>
      <c r="G8" s="1134"/>
      <c r="H8" s="1130"/>
      <c r="I8" s="1130"/>
      <c r="J8" s="1130"/>
      <c r="K8" s="1130"/>
      <c r="L8" s="1130"/>
      <c r="M8" s="1130"/>
      <c r="N8" s="1130"/>
      <c r="O8" s="1130"/>
      <c r="P8" s="1130"/>
      <c r="Q8" s="1130"/>
      <c r="R8" s="1130"/>
      <c r="S8" s="1130"/>
      <c r="T8" s="1130"/>
    </row>
    <row r="9" spans="2:36" s="1129" customFormat="1" ht="33" customHeight="1">
      <c r="B9" s="1137" t="s">
        <v>48</v>
      </c>
      <c r="C9" s="1138"/>
      <c r="D9" s="1138"/>
      <c r="E9" s="1138"/>
      <c r="F9" s="1134"/>
      <c r="G9" s="1134"/>
      <c r="H9" s="1134"/>
      <c r="I9" s="1134"/>
      <c r="J9" s="1134"/>
      <c r="K9" s="1134"/>
      <c r="L9" s="1134"/>
      <c r="M9" s="1134"/>
      <c r="N9" s="1134"/>
      <c r="O9" s="1134"/>
      <c r="P9" s="1134"/>
      <c r="Q9" s="1134"/>
      <c r="R9" s="1134"/>
      <c r="S9" s="1134"/>
      <c r="T9" s="1134"/>
    </row>
    <row r="10" spans="2:36" s="1129" customFormat="1" ht="23.25" customHeight="1">
      <c r="B10" s="1139"/>
      <c r="C10" s="1134"/>
      <c r="D10" s="1134"/>
      <c r="E10" s="1134"/>
      <c r="F10" s="1134"/>
      <c r="G10" s="1134"/>
      <c r="H10" s="1134"/>
      <c r="I10" s="1134"/>
      <c r="J10" s="1134"/>
      <c r="K10" s="1134"/>
      <c r="L10" s="1134"/>
      <c r="M10" s="1134"/>
      <c r="N10" s="1134"/>
      <c r="O10" s="1134"/>
      <c r="P10" s="1134"/>
      <c r="Q10" s="1134"/>
      <c r="R10" s="1134"/>
      <c r="S10" s="1134"/>
      <c r="T10" s="1134"/>
    </row>
    <row r="11" spans="2:36">
      <c r="B11" s="1130"/>
      <c r="C11" s="1130"/>
      <c r="D11" s="1130"/>
      <c r="E11" s="1130"/>
      <c r="F11" s="1130"/>
      <c r="G11" s="1134"/>
      <c r="H11" s="1130"/>
      <c r="I11" s="1130"/>
      <c r="J11" s="1130"/>
      <c r="K11" s="1130"/>
      <c r="L11" s="1130"/>
      <c r="M11" s="1130"/>
      <c r="N11" s="1130"/>
      <c r="O11" s="1130"/>
      <c r="P11" s="1130"/>
      <c r="Q11" s="1130"/>
      <c r="R11" s="1130"/>
      <c r="S11" s="1130"/>
      <c r="T11" s="1130"/>
    </row>
    <row r="12" spans="2:36" ht="23.25">
      <c r="B12" s="1140" t="s">
        <v>510</v>
      </c>
      <c r="C12" s="1141"/>
      <c r="D12" s="1142"/>
      <c r="E12" s="1143" t="s">
        <v>511</v>
      </c>
      <c r="F12" s="1144"/>
      <c r="G12" s="1145"/>
      <c r="Q12" s="1130"/>
      <c r="R12" s="1130"/>
      <c r="S12" s="1130"/>
      <c r="T12" s="1130"/>
    </row>
    <row r="13" spans="2:36">
      <c r="B13" s="1130"/>
      <c r="C13" s="1130"/>
      <c r="D13" s="1130"/>
      <c r="E13" s="1130"/>
      <c r="F13" s="1130"/>
      <c r="G13" s="1134"/>
      <c r="H13" s="1130"/>
      <c r="I13" s="1130"/>
      <c r="J13" s="1130"/>
      <c r="K13" s="1130"/>
      <c r="L13" s="1130"/>
      <c r="M13" s="1130"/>
      <c r="N13" s="1130"/>
      <c r="O13" s="1130"/>
      <c r="P13" s="1130"/>
      <c r="Q13" s="1130"/>
      <c r="R13" s="1130"/>
      <c r="S13" s="1130"/>
      <c r="T13" s="1130"/>
    </row>
    <row r="14" spans="2:36">
      <c r="B14" s="1130"/>
      <c r="C14" s="1130"/>
      <c r="D14" s="1130"/>
      <c r="E14" s="1130"/>
      <c r="F14" s="1130"/>
      <c r="G14" s="1134"/>
      <c r="H14" s="1130"/>
      <c r="I14" s="1130"/>
      <c r="J14" s="1130"/>
      <c r="K14" s="1130"/>
      <c r="L14" s="1130"/>
      <c r="M14" s="1130"/>
      <c r="N14" s="1130"/>
      <c r="O14" s="1130"/>
      <c r="P14" s="1130"/>
      <c r="Q14" s="1130"/>
      <c r="R14" s="1130"/>
      <c r="S14" s="1130"/>
      <c r="T14" s="1130"/>
    </row>
    <row r="15" spans="2:36" ht="26.25">
      <c r="B15" s="1146" t="s">
        <v>490</v>
      </c>
      <c r="C15" s="1147"/>
      <c r="D15" s="1148" t="s">
        <v>512</v>
      </c>
      <c r="E15" s="1147"/>
      <c r="F15" s="1147"/>
      <c r="G15" s="1141"/>
      <c r="H15" s="1130"/>
      <c r="I15" s="1130"/>
      <c r="J15" s="1130"/>
      <c r="K15" s="1130"/>
      <c r="L15" s="1130"/>
      <c r="M15" s="1130"/>
      <c r="N15" s="1130"/>
      <c r="O15" s="1130"/>
      <c r="P15" s="1130"/>
      <c r="Q15" s="1130"/>
      <c r="R15" s="1130"/>
      <c r="S15" s="1130"/>
      <c r="T15" s="1130"/>
    </row>
    <row r="16" spans="2:36" ht="15">
      <c r="B16" s="1149"/>
      <c r="C16" s="1149"/>
      <c r="D16" s="1149"/>
      <c r="E16" s="1149"/>
      <c r="F16" s="1149"/>
      <c r="G16" s="1134"/>
      <c r="H16" s="1130"/>
      <c r="I16" s="1130"/>
      <c r="J16" s="1130"/>
      <c r="K16" s="1130"/>
      <c r="L16" s="1130"/>
      <c r="M16" s="1130"/>
      <c r="N16" s="1130"/>
      <c r="O16" s="1130"/>
      <c r="P16" s="1130"/>
      <c r="Q16" s="1130"/>
      <c r="R16" s="1130"/>
      <c r="S16" s="1130"/>
      <c r="T16" s="1130"/>
    </row>
    <row r="17" spans="2:20" ht="15">
      <c r="B17" s="1149" t="s">
        <v>498</v>
      </c>
      <c r="C17" s="1149"/>
      <c r="D17" s="1149"/>
      <c r="E17" s="1149"/>
      <c r="F17" s="1149"/>
      <c r="G17" s="1130"/>
      <c r="H17" s="1130"/>
      <c r="I17" s="1130"/>
      <c r="J17" s="1130"/>
      <c r="K17" s="1130"/>
      <c r="L17" s="1130"/>
      <c r="M17" s="1130"/>
      <c r="N17" s="1130"/>
      <c r="O17" s="1130"/>
      <c r="P17" s="1130"/>
      <c r="Q17" s="1130"/>
      <c r="R17" s="1130"/>
      <c r="S17" s="1130"/>
      <c r="T17" s="1130"/>
    </row>
    <row r="18" spans="2:20" ht="15">
      <c r="B18" s="1149" t="s">
        <v>1</v>
      </c>
      <c r="C18" s="1149"/>
      <c r="D18" s="1149"/>
      <c r="E18" s="1149"/>
      <c r="F18" s="1149"/>
      <c r="G18" s="1130"/>
      <c r="H18" s="1130"/>
      <c r="I18" s="1130"/>
      <c r="J18" s="1130"/>
      <c r="K18" s="1130"/>
      <c r="L18" s="1130"/>
      <c r="M18" s="1130"/>
      <c r="N18" s="1130"/>
      <c r="O18" s="1130"/>
      <c r="P18" s="1130"/>
      <c r="Q18" s="1130"/>
      <c r="R18" s="1130"/>
      <c r="S18" s="1130"/>
      <c r="T18" s="1130"/>
    </row>
    <row r="19" spans="2:20" ht="15">
      <c r="B19" s="1150" t="s">
        <v>491</v>
      </c>
      <c r="C19" s="1150"/>
      <c r="D19" s="1150"/>
      <c r="E19" s="1150"/>
      <c r="F19" s="1150"/>
      <c r="G19" s="1151"/>
      <c r="H19" s="1151"/>
      <c r="I19" s="1151"/>
      <c r="J19" s="1151"/>
      <c r="K19" s="1130"/>
      <c r="L19" s="1130"/>
      <c r="M19" s="1130"/>
      <c r="N19" s="1130"/>
      <c r="O19" s="1130"/>
      <c r="P19" s="1130"/>
      <c r="Q19" s="1130"/>
      <c r="R19" s="1130"/>
      <c r="S19" s="1130"/>
      <c r="T19" s="1130"/>
    </row>
    <row r="20" spans="2:20" ht="15">
      <c r="B20" s="1149" t="s">
        <v>2</v>
      </c>
      <c r="C20" s="1149"/>
      <c r="D20" s="1149"/>
      <c r="E20" s="1149"/>
      <c r="F20" s="1149"/>
      <c r="G20" s="1130"/>
      <c r="H20" s="1130"/>
      <c r="I20" s="1130"/>
      <c r="J20" s="1130"/>
      <c r="K20" s="1130"/>
      <c r="L20" s="1130"/>
      <c r="M20" s="1130"/>
      <c r="N20" s="1130"/>
      <c r="O20" s="1130"/>
      <c r="P20" s="1130"/>
      <c r="Q20" s="1130"/>
      <c r="R20" s="1130"/>
      <c r="S20" s="1130"/>
      <c r="T20" s="1130"/>
    </row>
    <row r="21" spans="2:20" ht="15">
      <c r="B21" s="1149" t="s">
        <v>3</v>
      </c>
      <c r="C21" s="1149"/>
      <c r="D21" s="1149"/>
      <c r="E21" s="1149"/>
      <c r="F21" s="1149"/>
      <c r="G21" s="1130"/>
      <c r="H21" s="1130"/>
      <c r="I21" s="1130"/>
      <c r="J21" s="1130"/>
      <c r="K21" s="1130"/>
      <c r="L21" s="1130"/>
      <c r="M21" s="1130"/>
      <c r="N21" s="1130"/>
      <c r="O21" s="1130"/>
      <c r="P21" s="1130"/>
      <c r="Q21" s="1130"/>
      <c r="R21" s="1130"/>
      <c r="S21" s="1130"/>
      <c r="T21" s="1130"/>
    </row>
    <row r="22" spans="2:20" ht="15">
      <c r="B22" s="1149"/>
      <c r="C22" s="1149"/>
      <c r="D22" s="1149"/>
      <c r="E22" s="1149"/>
      <c r="F22" s="1149"/>
      <c r="G22" s="1130"/>
      <c r="H22" s="1130"/>
      <c r="I22" s="1130"/>
      <c r="J22" s="1130"/>
      <c r="K22" s="1130"/>
      <c r="L22" s="1130"/>
      <c r="M22" s="1130"/>
      <c r="N22" s="1130"/>
      <c r="O22" s="1130"/>
      <c r="P22" s="1130"/>
      <c r="Q22" s="1130"/>
      <c r="R22" s="1130"/>
      <c r="S22" s="1130"/>
      <c r="T22" s="1130"/>
    </row>
    <row r="23" spans="2:20" ht="15">
      <c r="B23" s="1149"/>
      <c r="C23" s="1149"/>
      <c r="D23" s="1149"/>
      <c r="E23" s="1149"/>
      <c r="F23" s="1149"/>
      <c r="G23" s="1130"/>
      <c r="H23" s="1130"/>
      <c r="I23" s="1130"/>
      <c r="J23" s="1130"/>
      <c r="K23" s="1130"/>
      <c r="L23" s="1130"/>
      <c r="M23" s="1130"/>
      <c r="N23" s="1130"/>
      <c r="O23" s="1130"/>
      <c r="P23" s="1130"/>
      <c r="Q23" s="1130"/>
      <c r="R23" s="1130"/>
      <c r="S23" s="1130"/>
      <c r="T23" s="1130"/>
    </row>
    <row r="24" spans="2:20" ht="15">
      <c r="B24" s="1149"/>
      <c r="C24" s="1152"/>
      <c r="D24" s="1149"/>
      <c r="E24" s="1149"/>
      <c r="F24" s="1149"/>
      <c r="G24" s="1130"/>
      <c r="H24" s="1130"/>
      <c r="I24" s="1130"/>
      <c r="J24" s="1130"/>
      <c r="K24" s="1130"/>
      <c r="L24" s="1130"/>
      <c r="M24" s="1130"/>
      <c r="N24" s="1130"/>
      <c r="O24" s="1130"/>
      <c r="P24" s="1130"/>
      <c r="Q24" s="1130"/>
      <c r="R24" s="1130"/>
      <c r="S24" s="1130"/>
      <c r="T24" s="1130"/>
    </row>
    <row r="25" spans="2:20" ht="15">
      <c r="B25" s="1149"/>
      <c r="C25" s="1152"/>
      <c r="D25" s="1149"/>
      <c r="E25" s="1149"/>
      <c r="F25" s="1149"/>
      <c r="G25" s="1130"/>
      <c r="H25" s="1130"/>
      <c r="I25" s="1130"/>
      <c r="J25" s="1130"/>
      <c r="K25" s="1130"/>
      <c r="L25" s="1130"/>
      <c r="M25" s="1130"/>
      <c r="N25" s="1130"/>
      <c r="O25" s="1130"/>
      <c r="P25" s="1130"/>
      <c r="Q25" s="1130"/>
      <c r="R25" s="1130"/>
      <c r="S25" s="1130"/>
      <c r="T25" s="1130"/>
    </row>
    <row r="26" spans="2:20" ht="15">
      <c r="B26" s="1150" t="s">
        <v>492</v>
      </c>
      <c r="C26" s="1149"/>
      <c r="D26" s="1149"/>
      <c r="E26" s="1149"/>
      <c r="F26" s="1149"/>
      <c r="G26" s="1130"/>
      <c r="H26" s="1130"/>
      <c r="I26" s="1130"/>
      <c r="J26" s="1130"/>
      <c r="K26" s="1130"/>
      <c r="L26" s="1130"/>
      <c r="M26" s="1130"/>
      <c r="N26" s="1130"/>
      <c r="O26" s="1130"/>
      <c r="P26" s="1130"/>
      <c r="Q26" s="1130"/>
      <c r="R26" s="1130"/>
      <c r="S26" s="1130"/>
      <c r="T26" s="1130"/>
    </row>
    <row r="27" spans="2:20" ht="15">
      <c r="B27" s="1150" t="s">
        <v>499</v>
      </c>
      <c r="C27" s="1150"/>
      <c r="D27" s="1150"/>
      <c r="E27" s="1150"/>
      <c r="F27" s="1150"/>
      <c r="G27" s="1151"/>
      <c r="H27" s="1151"/>
      <c r="I27" s="1151"/>
      <c r="J27" s="1151"/>
      <c r="K27" s="1130"/>
      <c r="L27" s="1130"/>
      <c r="M27" s="1130"/>
      <c r="N27" s="1130"/>
      <c r="O27" s="1130"/>
      <c r="P27" s="1130"/>
      <c r="Q27" s="1130"/>
      <c r="R27" s="1130"/>
      <c r="S27" s="1130"/>
      <c r="T27" s="1130"/>
    </row>
    <row r="28" spans="2:20" ht="15">
      <c r="B28" s="1149" t="s">
        <v>493</v>
      </c>
      <c r="C28" s="1160" t="s">
        <v>500</v>
      </c>
      <c r="D28" s="1149"/>
      <c r="E28" s="1149"/>
      <c r="F28" s="1149"/>
      <c r="G28" s="1130"/>
      <c r="H28" s="1130"/>
      <c r="I28" s="1130"/>
      <c r="J28" s="1130"/>
      <c r="K28" s="1130"/>
      <c r="L28" s="1130"/>
      <c r="M28" s="1130"/>
      <c r="N28" s="1130"/>
      <c r="O28" s="1130"/>
      <c r="P28" s="1130"/>
      <c r="Q28" s="1130"/>
      <c r="R28" s="1130"/>
      <c r="S28" s="1130"/>
      <c r="T28" s="1130"/>
    </row>
    <row r="29" spans="2:20" ht="15">
      <c r="B29" s="1149" t="s">
        <v>494</v>
      </c>
      <c r="C29" s="1149"/>
      <c r="D29" s="1149"/>
      <c r="E29" s="1149"/>
      <c r="F29" s="1149"/>
      <c r="G29" s="1130"/>
      <c r="H29" s="1130"/>
      <c r="I29" s="1130"/>
      <c r="J29" s="1130"/>
      <c r="K29" s="1130"/>
      <c r="L29" s="1130"/>
      <c r="M29" s="1130"/>
      <c r="N29" s="1130"/>
      <c r="O29" s="1130"/>
      <c r="P29" s="1130"/>
      <c r="Q29" s="1130"/>
      <c r="R29" s="1130"/>
      <c r="S29" s="1130"/>
      <c r="T29" s="1130"/>
    </row>
    <row r="30" spans="2:20" ht="15">
      <c r="B30" s="1149"/>
      <c r="C30" s="1149"/>
      <c r="D30" s="1149"/>
      <c r="E30" s="1149"/>
      <c r="F30" s="1149"/>
      <c r="G30" s="1130"/>
      <c r="H30" s="1130"/>
      <c r="I30" s="1130"/>
      <c r="J30" s="1130"/>
      <c r="K30" s="1130"/>
      <c r="L30" s="1130"/>
      <c r="M30" s="1130"/>
      <c r="N30" s="1130"/>
      <c r="O30" s="1130"/>
      <c r="P30" s="1130"/>
      <c r="Q30" s="1130"/>
      <c r="R30" s="1130"/>
      <c r="S30" s="1130"/>
      <c r="T30" s="1130"/>
    </row>
    <row r="31" spans="2:20" ht="15">
      <c r="B31" s="1153" t="s">
        <v>495</v>
      </c>
      <c r="C31" s="1154"/>
      <c r="D31" s="1154"/>
      <c r="E31" s="1154"/>
      <c r="F31" s="1154"/>
      <c r="G31" s="1155"/>
      <c r="H31" s="1155"/>
      <c r="I31" s="1155"/>
      <c r="J31" s="1155"/>
      <c r="K31" s="1155"/>
      <c r="L31" s="1155"/>
      <c r="M31" s="1155"/>
      <c r="N31" s="1155"/>
      <c r="O31" s="1155"/>
      <c r="P31" s="1155"/>
      <c r="Q31" s="1130"/>
      <c r="R31" s="1130"/>
      <c r="S31" s="1130"/>
      <c r="T31" s="1130"/>
    </row>
    <row r="32" spans="2:20" ht="15">
      <c r="B32" s="1156" t="s">
        <v>496</v>
      </c>
      <c r="C32" s="1154"/>
      <c r="D32" s="1154"/>
      <c r="E32" s="1154"/>
      <c r="F32" s="1154"/>
      <c r="G32" s="1155"/>
      <c r="H32" s="1155"/>
      <c r="I32" s="1155"/>
      <c r="J32" s="1155"/>
      <c r="K32" s="1155"/>
      <c r="L32" s="1155"/>
      <c r="M32" s="1155"/>
      <c r="N32" s="1155"/>
      <c r="O32" s="1155"/>
      <c r="P32" s="1155"/>
      <c r="Q32" s="1130"/>
      <c r="R32" s="1130"/>
      <c r="S32" s="1130"/>
      <c r="T32" s="1130"/>
    </row>
    <row r="33" spans="2:20" ht="15.75">
      <c r="B33" s="1156" t="s">
        <v>497</v>
      </c>
      <c r="C33" s="1149"/>
      <c r="D33" s="1149"/>
      <c r="E33" s="1149"/>
      <c r="F33" s="1149"/>
      <c r="G33" s="1130"/>
      <c r="H33" s="1130"/>
      <c r="I33" s="1130"/>
      <c r="J33" s="1130"/>
      <c r="K33" s="1130"/>
      <c r="L33" s="1130"/>
      <c r="M33" s="1130"/>
      <c r="N33" s="1157"/>
      <c r="O33" s="1130"/>
      <c r="P33" s="1130"/>
      <c r="Q33" s="1130"/>
      <c r="R33" s="1130"/>
      <c r="S33" s="1130"/>
      <c r="T33" s="1130"/>
    </row>
    <row r="34" spans="2:20" ht="15.75">
      <c r="B34" s="1149"/>
      <c r="C34" s="1149"/>
      <c r="D34" s="1149"/>
      <c r="E34" s="1149"/>
      <c r="F34" s="1149"/>
      <c r="G34" s="1130"/>
      <c r="H34" s="1130"/>
      <c r="I34" s="1130"/>
      <c r="J34" s="1130"/>
      <c r="K34" s="1130"/>
      <c r="L34" s="1130"/>
      <c r="M34" s="1130"/>
      <c r="N34" s="1157"/>
      <c r="O34" s="1130"/>
      <c r="P34" s="1130"/>
      <c r="Q34" s="1130"/>
      <c r="R34" s="1130"/>
      <c r="S34" s="1130"/>
      <c r="T34" s="1130"/>
    </row>
    <row r="35" spans="2:20" ht="15.75">
      <c r="B35" s="1130"/>
      <c r="C35" s="1130"/>
      <c r="D35" s="1130"/>
      <c r="E35" s="1130"/>
      <c r="F35" s="1130"/>
      <c r="G35" s="1130"/>
      <c r="H35" s="1130"/>
      <c r="I35" s="1130"/>
      <c r="J35" s="1130"/>
      <c r="K35" s="1130"/>
      <c r="L35" s="1130"/>
      <c r="M35" s="1130"/>
      <c r="N35" s="1157"/>
      <c r="O35" s="1130"/>
      <c r="P35" s="1130"/>
      <c r="Q35" s="1130"/>
      <c r="R35" s="1130"/>
      <c r="S35" s="1130"/>
      <c r="T35" s="1130"/>
    </row>
    <row r="36" spans="2:20" ht="15.75">
      <c r="B36" s="1130"/>
      <c r="C36" s="1130"/>
      <c r="D36" s="1130"/>
      <c r="E36" s="1130"/>
      <c r="F36" s="1130"/>
      <c r="G36" s="1130"/>
      <c r="H36" s="1130"/>
      <c r="I36" s="1130"/>
      <c r="J36" s="1130"/>
      <c r="K36" s="1130"/>
      <c r="L36" s="1130"/>
      <c r="M36" s="1130"/>
      <c r="N36" s="1157"/>
      <c r="O36" s="1130"/>
      <c r="P36" s="1130"/>
      <c r="Q36" s="1130"/>
      <c r="R36" s="1130"/>
      <c r="S36" s="1130"/>
      <c r="T36" s="1130"/>
    </row>
    <row r="37" spans="2:20" ht="15.75">
      <c r="B37" s="1158"/>
      <c r="C37" s="1158"/>
      <c r="D37" s="1158"/>
      <c r="E37" s="1158"/>
      <c r="F37" s="1158"/>
      <c r="G37" s="1158"/>
      <c r="H37" s="1158"/>
      <c r="I37" s="1158"/>
      <c r="J37" s="1158"/>
      <c r="K37" s="1158"/>
      <c r="N37" s="1159"/>
    </row>
    <row r="38" spans="2:20" ht="15.75">
      <c r="B38" s="1158"/>
      <c r="C38" s="1158"/>
      <c r="D38" s="1158"/>
      <c r="E38" s="1158"/>
      <c r="F38" s="1158"/>
      <c r="G38" s="1158"/>
      <c r="H38" s="1158"/>
      <c r="I38" s="1158"/>
      <c r="J38" s="1158"/>
      <c r="K38" s="1158"/>
      <c r="N38" s="1159"/>
    </row>
    <row r="39" spans="2:20">
      <c r="B39" s="1158"/>
      <c r="C39" s="1158"/>
      <c r="D39" s="1158"/>
      <c r="E39" s="1158"/>
      <c r="F39" s="1158"/>
      <c r="G39" s="1158"/>
      <c r="H39" s="1158"/>
      <c r="I39" s="1158"/>
      <c r="J39" s="1158"/>
      <c r="K39" s="1158"/>
    </row>
    <row r="40" spans="2:20">
      <c r="B40" s="1158"/>
      <c r="C40" s="1158"/>
      <c r="D40" s="1158"/>
      <c r="E40" s="1158"/>
      <c r="F40" s="1158"/>
      <c r="G40" s="1158"/>
      <c r="H40" s="1158"/>
      <c r="I40" s="1158"/>
      <c r="J40" s="1158"/>
      <c r="K40" s="1158"/>
    </row>
    <row r="41" spans="2:20">
      <c r="B41" s="1158"/>
      <c r="C41" s="1158"/>
      <c r="D41" s="1158"/>
      <c r="E41" s="1158"/>
      <c r="F41" s="1158"/>
      <c r="G41" s="1158"/>
      <c r="H41" s="1158"/>
      <c r="I41" s="1158"/>
      <c r="J41" s="1158"/>
      <c r="K41" s="1158"/>
    </row>
    <row r="42" spans="2:20">
      <c r="B42" s="1158"/>
      <c r="C42" s="1158"/>
      <c r="D42" s="1158"/>
      <c r="E42" s="1158"/>
      <c r="F42" s="1158"/>
      <c r="G42" s="1158"/>
      <c r="H42" s="1158"/>
      <c r="I42" s="1158"/>
      <c r="J42" s="1158"/>
      <c r="K42" s="1158"/>
    </row>
    <row r="43" spans="2:20">
      <c r="B43" s="1158"/>
      <c r="C43" s="1158"/>
      <c r="D43" s="1158"/>
      <c r="E43" s="1158"/>
      <c r="F43" s="1158"/>
      <c r="G43" s="1158"/>
      <c r="H43" s="1158"/>
      <c r="I43" s="1158"/>
      <c r="J43" s="1158"/>
      <c r="K43" s="115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R13" sqref="R13"/>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21" t="s">
        <v>440</v>
      </c>
      <c r="B1" s="1521"/>
      <c r="C1" s="1521"/>
      <c r="D1" s="1521"/>
      <c r="E1" s="1521"/>
      <c r="F1" s="1521"/>
      <c r="G1" s="475"/>
      <c r="H1" s="475"/>
    </row>
    <row r="2" spans="1:8" ht="13.5" customHeight="1" thickBot="1"/>
    <row r="3" spans="1:8" ht="27" customHeight="1">
      <c r="A3" s="1517" t="s">
        <v>53</v>
      </c>
      <c r="B3" s="1517" t="s">
        <v>93</v>
      </c>
      <c r="C3" s="1522" t="s">
        <v>61</v>
      </c>
      <c r="D3" s="1523"/>
      <c r="E3" s="1524"/>
      <c r="F3" s="1519" t="s">
        <v>94</v>
      </c>
      <c r="G3" s="1520"/>
      <c r="H3" s="3"/>
    </row>
    <row r="4" spans="1:8" ht="32.25" customHeight="1" thickBot="1">
      <c r="A4" s="1518"/>
      <c r="B4" s="1518"/>
      <c r="C4" s="947">
        <v>44773</v>
      </c>
      <c r="D4" s="948">
        <v>44766</v>
      </c>
      <c r="E4" s="949">
        <v>44409</v>
      </c>
      <c r="F4" s="950" t="s">
        <v>280</v>
      </c>
      <c r="G4" s="951" t="s">
        <v>95</v>
      </c>
      <c r="H4" s="3"/>
    </row>
    <row r="5" spans="1:8" ht="29.25" customHeight="1">
      <c r="A5" s="952" t="s">
        <v>99</v>
      </c>
      <c r="B5" s="953" t="s">
        <v>264</v>
      </c>
      <c r="C5" s="954">
        <v>750.29</v>
      </c>
      <c r="D5" s="955">
        <v>763.14</v>
      </c>
      <c r="E5" s="956">
        <v>642.65200000000004</v>
      </c>
      <c r="F5" s="1162">
        <v>-1.6838325864192709</v>
      </c>
      <c r="G5" s="1163">
        <v>16.749033691640253</v>
      </c>
      <c r="H5" s="3"/>
    </row>
    <row r="6" spans="1:8" ht="28.5" customHeight="1" thickBot="1">
      <c r="A6" s="957" t="s">
        <v>100</v>
      </c>
      <c r="B6" s="958" t="s">
        <v>264</v>
      </c>
      <c r="C6" s="959">
        <v>1257</v>
      </c>
      <c r="D6" s="960">
        <v>1117.44</v>
      </c>
      <c r="E6" s="961">
        <v>937.97400000000005</v>
      </c>
      <c r="F6" s="1164">
        <v>12.489261168384875</v>
      </c>
      <c r="G6" s="1165">
        <v>34.012243409732037</v>
      </c>
      <c r="H6" s="3"/>
    </row>
    <row r="7" spans="1:8" ht="32.25" customHeight="1" thickBot="1">
      <c r="A7" s="962" t="s">
        <v>96</v>
      </c>
      <c r="B7" s="963" t="s">
        <v>97</v>
      </c>
      <c r="C7" s="959" t="s">
        <v>439</v>
      </c>
      <c r="D7" s="964" t="s">
        <v>439</v>
      </c>
      <c r="E7" s="965" t="s">
        <v>439</v>
      </c>
      <c r="F7" s="1164" t="s">
        <v>75</v>
      </c>
      <c r="G7" s="1165" t="s">
        <v>75</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376</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H39" sqref="H39"/>
    </sheetView>
  </sheetViews>
  <sheetFormatPr defaultColWidth="9.140625" defaultRowHeight="12.75"/>
  <cols>
    <col min="1" max="1" width="19.7109375" style="1168" customWidth="1"/>
    <col min="2" max="2" width="38.85546875" style="1168" bestFit="1" customWidth="1"/>
    <col min="3" max="3" width="16" style="1168" bestFit="1" customWidth="1"/>
    <col min="4" max="4" width="15.7109375" style="1168" customWidth="1"/>
    <col min="5" max="5" width="11.42578125" style="1168" customWidth="1"/>
    <col min="6" max="6" width="26.7109375" style="1168" customWidth="1"/>
    <col min="7" max="8" width="10.28515625" style="1168" bestFit="1" customWidth="1"/>
    <col min="9" max="9" width="11.28515625" style="1168" bestFit="1" customWidth="1"/>
    <col min="10" max="16384" width="9.140625" style="1168"/>
  </cols>
  <sheetData>
    <row r="1" spans="1:14" ht="27.75" customHeight="1">
      <c r="A1" s="1396" t="s">
        <v>518</v>
      </c>
      <c r="B1" s="1397"/>
      <c r="C1" s="1397"/>
      <c r="D1" s="1397"/>
      <c r="E1" s="1397"/>
      <c r="F1" s="1398"/>
      <c r="G1" s="1398"/>
      <c r="H1" s="1398"/>
      <c r="I1" s="1398"/>
      <c r="J1" s="1398"/>
      <c r="K1" s="1398"/>
      <c r="L1" s="1398"/>
      <c r="M1" s="1398"/>
      <c r="N1" s="1398"/>
    </row>
    <row r="2" spans="1:14" ht="21">
      <c r="A2" s="1399" t="s">
        <v>434</v>
      </c>
      <c r="B2" s="1397"/>
      <c r="C2" s="1397"/>
      <c r="D2" s="1397"/>
      <c r="E2" s="1397"/>
      <c r="F2" s="1398"/>
      <c r="G2" s="1398"/>
      <c r="H2" s="1398"/>
      <c r="I2" s="1398"/>
      <c r="J2" s="1398"/>
      <c r="K2" s="1398"/>
      <c r="L2" s="1398"/>
      <c r="M2" s="1398"/>
      <c r="N2" s="1398"/>
    </row>
    <row r="3" spans="1:14" ht="25.5" customHeight="1">
      <c r="A3" s="1400"/>
      <c r="B3" s="1401"/>
      <c r="C3" s="1402"/>
      <c r="D3" s="1402"/>
      <c r="E3" s="1402"/>
      <c r="F3" s="1402"/>
      <c r="G3" s="1402"/>
      <c r="H3" s="1402"/>
    </row>
    <row r="4" spans="1:14" ht="34.5" customHeight="1" thickBot="1">
      <c r="A4" s="1185"/>
      <c r="B4" s="1395"/>
    </row>
    <row r="5" spans="1:14" ht="24.95" customHeight="1">
      <c r="B5" s="1525" t="s">
        <v>98</v>
      </c>
      <c r="C5" s="1527" t="s">
        <v>435</v>
      </c>
      <c r="D5" s="1528"/>
      <c r="E5" s="1529" t="s">
        <v>436</v>
      </c>
      <c r="F5" s="1403"/>
    </row>
    <row r="6" spans="1:14" ht="24.95" customHeight="1" thickBot="1">
      <c r="B6" s="1526"/>
      <c r="C6" s="966">
        <v>44773</v>
      </c>
      <c r="D6" s="967">
        <v>44766</v>
      </c>
      <c r="E6" s="1530"/>
    </row>
    <row r="7" spans="1:14" ht="24.95" customHeight="1">
      <c r="B7" s="1531" t="s">
        <v>453</v>
      </c>
      <c r="C7" s="1532"/>
      <c r="D7" s="1532"/>
      <c r="E7" s="1533"/>
    </row>
    <row r="8" spans="1:14" ht="24.95" customHeight="1">
      <c r="B8" s="968" t="s">
        <v>483</v>
      </c>
      <c r="C8" s="969" t="s">
        <v>203</v>
      </c>
      <c r="D8" s="970">
        <v>49.26</v>
      </c>
      <c r="E8" s="971" t="s">
        <v>75</v>
      </c>
    </row>
    <row r="9" spans="1:14" ht="24.95" customHeight="1">
      <c r="B9" s="968" t="s">
        <v>454</v>
      </c>
      <c r="C9" s="969">
        <v>32.9</v>
      </c>
      <c r="D9" s="970">
        <v>32.24</v>
      </c>
      <c r="E9" s="971">
        <v>2.0471464019851009</v>
      </c>
    </row>
    <row r="10" spans="1:14" ht="24.95" customHeight="1" thickBot="1">
      <c r="B10" s="972" t="s">
        <v>455</v>
      </c>
      <c r="C10" s="973">
        <v>24.16</v>
      </c>
      <c r="D10" s="974">
        <v>24.75</v>
      </c>
      <c r="E10" s="1228">
        <v>-2.3838383838383832</v>
      </c>
    </row>
    <row r="11" spans="1:14" ht="25.5" customHeight="1">
      <c r="B11" s="1531" t="s">
        <v>456</v>
      </c>
      <c r="C11" s="1532"/>
      <c r="D11" s="1532"/>
      <c r="E11" s="1533"/>
    </row>
    <row r="12" spans="1:14" ht="20.25" customHeight="1" thickBot="1">
      <c r="B12" s="975" t="s">
        <v>454</v>
      </c>
      <c r="C12" s="976">
        <v>35.840000000000003</v>
      </c>
      <c r="D12" s="977">
        <v>35.520000000000003</v>
      </c>
      <c r="E12" s="978">
        <v>0.90090090090090158</v>
      </c>
    </row>
    <row r="13" spans="1:14" ht="15.75">
      <c r="B13" s="1404"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6" t="s">
        <v>422</v>
      </c>
      <c r="B1" s="837"/>
      <c r="C1" s="837"/>
      <c r="D1" s="838"/>
      <c r="E1" s="838"/>
      <c r="F1" s="837"/>
      <c r="G1" s="837"/>
      <c r="H1" s="837"/>
      <c r="I1" s="837"/>
      <c r="J1" s="837"/>
      <c r="K1" s="837"/>
      <c r="L1" s="837"/>
      <c r="M1" s="837"/>
      <c r="N1" s="837"/>
      <c r="O1" s="837"/>
      <c r="P1" s="837"/>
      <c r="Q1" s="837"/>
      <c r="R1" s="837"/>
      <c r="S1" s="837"/>
      <c r="T1" s="837"/>
      <c r="U1" s="837"/>
      <c r="V1" s="837"/>
      <c r="W1" s="837"/>
      <c r="X1" s="837"/>
      <c r="Y1" s="837"/>
      <c r="Z1" s="839"/>
      <c r="AA1" s="839" t="s">
        <v>427</v>
      </c>
      <c r="AD1" s="746">
        <v>1</v>
      </c>
      <c r="AE1" s="746">
        <v>1</v>
      </c>
      <c r="AF1" s="746">
        <v>1</v>
      </c>
      <c r="AG1" s="746">
        <v>0</v>
      </c>
      <c r="AH1" s="746">
        <v>0</v>
      </c>
      <c r="AI1" s="746">
        <v>0</v>
      </c>
    </row>
    <row r="2" spans="1:35" s="748" customFormat="1" ht="18" customHeight="1">
      <c r="A2" s="840"/>
      <c r="B2" s="841"/>
      <c r="C2" s="841"/>
      <c r="D2" s="842"/>
      <c r="E2" s="842"/>
      <c r="F2" s="841"/>
      <c r="G2" s="841"/>
      <c r="H2" s="841"/>
      <c r="I2" s="841"/>
      <c r="J2" s="841"/>
      <c r="K2" s="841"/>
      <c r="L2" s="841"/>
      <c r="M2" s="841"/>
      <c r="N2" s="841"/>
      <c r="O2" s="841"/>
      <c r="P2" s="841"/>
      <c r="Q2" s="841"/>
      <c r="R2" s="841"/>
      <c r="S2" s="841"/>
      <c r="T2" s="841"/>
      <c r="U2" s="841"/>
      <c r="V2" s="841"/>
      <c r="W2" s="841"/>
      <c r="X2" s="841"/>
      <c r="Y2" s="841"/>
      <c r="Z2" s="747"/>
      <c r="AA2" s="843" t="s">
        <v>519</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534">
        <v>30</v>
      </c>
      <c r="Z4" s="1534"/>
      <c r="AA4" s="1534"/>
    </row>
    <row r="5" spans="1:35" s="761" customFormat="1" ht="15.75">
      <c r="A5" s="759" t="s">
        <v>520</v>
      </c>
      <c r="B5" s="760"/>
      <c r="C5" s="760"/>
      <c r="D5" s="760"/>
      <c r="E5" s="760"/>
      <c r="F5" s="760"/>
      <c r="G5" s="760"/>
      <c r="H5" s="760"/>
      <c r="I5" s="760"/>
      <c r="J5" s="760"/>
      <c r="Y5" s="1414"/>
      <c r="Z5" s="1415" t="s">
        <v>428</v>
      </c>
      <c r="AA5" s="1416">
        <v>44767</v>
      </c>
      <c r="AE5" s="1417"/>
      <c r="AF5" s="1417"/>
      <c r="AG5" s="1417"/>
      <c r="AH5" s="1417"/>
      <c r="AI5" s="1417"/>
    </row>
    <row r="6" spans="1:35">
      <c r="Y6" s="1414"/>
      <c r="Z6" s="1418" t="s">
        <v>429</v>
      </c>
      <c r="AA6" s="1419">
        <v>44773</v>
      </c>
      <c r="AE6" s="745"/>
      <c r="AF6" s="745"/>
      <c r="AG6" s="745"/>
      <c r="AH6" s="745"/>
      <c r="AI6" s="745"/>
    </row>
    <row r="7" spans="1:35" s="762" customFormat="1" ht="15.75">
      <c r="A7" s="1535" t="s">
        <v>430</v>
      </c>
      <c r="B7" s="1535"/>
      <c r="C7" s="1535"/>
      <c r="D7" s="1535"/>
      <c r="E7" s="1535"/>
      <c r="F7" s="1535"/>
      <c r="G7" s="1535"/>
      <c r="H7" s="1535"/>
      <c r="I7" s="1535"/>
      <c r="J7" s="1535"/>
      <c r="K7" s="1535"/>
      <c r="L7" s="1535"/>
      <c r="M7" s="1535"/>
      <c r="N7" s="1535"/>
      <c r="O7" s="1535"/>
      <c r="P7" s="1535"/>
      <c r="Q7" s="1535"/>
      <c r="R7" s="1535"/>
      <c r="S7" s="1535"/>
      <c r="T7" s="1535"/>
      <c r="U7" s="1535"/>
      <c r="V7" s="1535"/>
      <c r="W7" s="1535"/>
      <c r="X7" s="1535"/>
      <c r="Y7" s="1535"/>
      <c r="Z7" s="1535"/>
      <c r="AA7" s="1420"/>
      <c r="AB7" s="1421"/>
      <c r="AC7" s="1421"/>
      <c r="AD7" s="1421"/>
      <c r="AE7" s="745"/>
      <c r="AF7" s="745"/>
      <c r="AG7" s="745"/>
      <c r="AH7" s="745"/>
      <c r="AI7" s="745"/>
    </row>
    <row r="8" spans="1:35" s="762" customFormat="1" ht="15.75">
      <c r="A8" s="1535" t="s">
        <v>431</v>
      </c>
      <c r="B8" s="1535"/>
      <c r="C8" s="1535"/>
      <c r="D8" s="1535"/>
      <c r="E8" s="1535"/>
      <c r="F8" s="1535"/>
      <c r="G8" s="1535"/>
      <c r="H8" s="1535"/>
      <c r="I8" s="1535"/>
      <c r="J8" s="1535"/>
      <c r="K8" s="1535"/>
      <c r="L8" s="1535"/>
      <c r="M8" s="1535"/>
      <c r="N8" s="1535"/>
      <c r="O8" s="1535"/>
      <c r="P8" s="1535"/>
      <c r="Q8" s="1535"/>
      <c r="R8" s="1535"/>
      <c r="S8" s="1535"/>
      <c r="T8" s="1535"/>
      <c r="U8" s="1535"/>
      <c r="V8" s="1535"/>
      <c r="W8" s="1535"/>
      <c r="X8" s="1535"/>
      <c r="Y8" s="1535"/>
      <c r="Z8" s="1535"/>
      <c r="AA8" s="1420"/>
      <c r="AB8" s="1421"/>
      <c r="AC8" s="1421"/>
      <c r="AD8" s="1421"/>
      <c r="AE8" s="745"/>
      <c r="AF8" s="745"/>
      <c r="AG8" s="745"/>
      <c r="AH8" s="745"/>
      <c r="AI8" s="745"/>
    </row>
    <row r="9" spans="1:35" s="762" customFormat="1" ht="13.5" thickBot="1">
      <c r="A9" s="1422"/>
      <c r="B9" s="1422"/>
      <c r="C9" s="1423"/>
      <c r="D9" s="1423"/>
      <c r="E9" s="1423"/>
      <c r="F9" s="1423"/>
      <c r="G9" s="1423"/>
      <c r="H9" s="1424"/>
      <c r="I9" s="1423"/>
      <c r="J9" s="1423"/>
      <c r="K9" s="1423"/>
      <c r="L9" s="1423"/>
      <c r="M9" s="1423"/>
      <c r="N9" s="1423"/>
      <c r="O9" s="1423"/>
      <c r="P9" s="1423"/>
      <c r="Q9" s="1423"/>
      <c r="R9" s="1423"/>
      <c r="S9" s="1423"/>
      <c r="T9" s="1423"/>
      <c r="U9" s="1423"/>
      <c r="V9" s="1423"/>
      <c r="W9" s="1423"/>
      <c r="X9" s="1423"/>
      <c r="Y9" s="1423"/>
      <c r="Z9" s="1422"/>
      <c r="AA9" s="1422"/>
      <c r="AB9" s="1421"/>
      <c r="AC9" s="1421"/>
      <c r="AD9" s="1421"/>
      <c r="AE9" s="745"/>
      <c r="AF9" s="745"/>
      <c r="AG9" s="745"/>
      <c r="AH9" s="745"/>
      <c r="AI9" s="745"/>
    </row>
    <row r="10" spans="1:35" s="762" customFormat="1" ht="13.5" thickBot="1">
      <c r="A10" s="1425" t="s">
        <v>313</v>
      </c>
      <c r="B10" s="1422"/>
      <c r="C10" s="1536" t="s">
        <v>366</v>
      </c>
      <c r="D10" s="1537"/>
      <c r="E10" s="1537"/>
      <c r="F10" s="1537"/>
      <c r="G10" s="1537"/>
      <c r="H10" s="1538"/>
      <c r="I10" s="1423"/>
      <c r="J10" s="1536" t="s">
        <v>367</v>
      </c>
      <c r="K10" s="1537"/>
      <c r="L10" s="1537"/>
      <c r="M10" s="1537"/>
      <c r="N10" s="1537"/>
      <c r="O10" s="1538"/>
      <c r="P10" s="1423"/>
      <c r="Q10" s="1536" t="s">
        <v>368</v>
      </c>
      <c r="R10" s="1537"/>
      <c r="S10" s="1537"/>
      <c r="T10" s="1537"/>
      <c r="U10" s="1537"/>
      <c r="V10" s="1538"/>
      <c r="W10" s="1423"/>
      <c r="X10" s="1539" t="s">
        <v>369</v>
      </c>
      <c r="Y10" s="1540"/>
      <c r="Z10" s="1540"/>
      <c r="AA10" s="1541"/>
      <c r="AB10" s="1421"/>
      <c r="AC10" s="1421"/>
      <c r="AD10" s="1421"/>
      <c r="AE10" s="745"/>
      <c r="AF10" s="745"/>
      <c r="AG10" s="745"/>
      <c r="AH10" s="745"/>
      <c r="AI10" s="745"/>
    </row>
    <row r="11" spans="1:35" s="762" customFormat="1" ht="12" customHeight="1">
      <c r="A11" s="1422"/>
      <c r="B11" s="1422"/>
      <c r="C11" s="1542" t="s">
        <v>314</v>
      </c>
      <c r="D11" s="1542" t="s">
        <v>315</v>
      </c>
      <c r="E11" s="1542" t="s">
        <v>316</v>
      </c>
      <c r="F11" s="1542" t="s">
        <v>317</v>
      </c>
      <c r="G11" s="1426" t="s">
        <v>361</v>
      </c>
      <c r="H11" s="1427"/>
      <c r="I11" s="1423"/>
      <c r="J11" s="1544" t="s">
        <v>318</v>
      </c>
      <c r="K11" s="1544" t="s">
        <v>319</v>
      </c>
      <c r="L11" s="1544" t="s">
        <v>320</v>
      </c>
      <c r="M11" s="1544" t="s">
        <v>317</v>
      </c>
      <c r="N11" s="1426" t="s">
        <v>361</v>
      </c>
      <c r="O11" s="1426"/>
      <c r="P11" s="1423"/>
      <c r="Q11" s="1542" t="s">
        <v>314</v>
      </c>
      <c r="R11" s="1542" t="s">
        <v>315</v>
      </c>
      <c r="S11" s="1542" t="s">
        <v>316</v>
      </c>
      <c r="T11" s="1542" t="s">
        <v>317</v>
      </c>
      <c r="U11" s="1426" t="s">
        <v>361</v>
      </c>
      <c r="V11" s="1427"/>
      <c r="W11" s="1423"/>
      <c r="X11" s="1545" t="s">
        <v>321</v>
      </c>
      <c r="Y11" s="1428" t="s">
        <v>322</v>
      </c>
      <c r="Z11" s="1426" t="s">
        <v>361</v>
      </c>
      <c r="AA11" s="1426"/>
      <c r="AB11" s="1421"/>
      <c r="AC11" s="1421"/>
      <c r="AD11" s="1421"/>
      <c r="AE11" s="745"/>
      <c r="AF11" s="745"/>
      <c r="AG11" s="745"/>
      <c r="AH11" s="745"/>
      <c r="AI11" s="745"/>
    </row>
    <row r="12" spans="1:35" s="762" customFormat="1" ht="12" customHeight="1" thickBot="1">
      <c r="A12" s="1429" t="s">
        <v>362</v>
      </c>
      <c r="B12" s="1422"/>
      <c r="C12" s="1543"/>
      <c r="D12" s="1543"/>
      <c r="E12" s="1543"/>
      <c r="F12" s="1543"/>
      <c r="G12" s="1430" t="s">
        <v>363</v>
      </c>
      <c r="H12" s="1431" t="s">
        <v>323</v>
      </c>
      <c r="I12" s="1432"/>
      <c r="J12" s="1543"/>
      <c r="K12" s="1543"/>
      <c r="L12" s="1543"/>
      <c r="M12" s="1543"/>
      <c r="N12" s="1430" t="s">
        <v>363</v>
      </c>
      <c r="O12" s="1431" t="s">
        <v>323</v>
      </c>
      <c r="P12" s="1422"/>
      <c r="Q12" s="1543"/>
      <c r="R12" s="1543"/>
      <c r="S12" s="1543"/>
      <c r="T12" s="1543"/>
      <c r="U12" s="1430" t="s">
        <v>363</v>
      </c>
      <c r="V12" s="1431" t="s">
        <v>323</v>
      </c>
      <c r="W12" s="1422"/>
      <c r="X12" s="1546"/>
      <c r="Y12" s="1433" t="s">
        <v>324</v>
      </c>
      <c r="Z12" s="1430" t="s">
        <v>363</v>
      </c>
      <c r="AA12" s="1430" t="s">
        <v>323</v>
      </c>
      <c r="AB12" s="1421"/>
      <c r="AC12" s="1421"/>
      <c r="AD12" s="1421"/>
      <c r="AE12" s="1421"/>
    </row>
    <row r="13" spans="1:35" s="762" customFormat="1" ht="15.75" thickBot="1">
      <c r="A13" s="1434" t="s">
        <v>364</v>
      </c>
      <c r="B13" s="1422"/>
      <c r="C13" s="1435">
        <v>481.55</v>
      </c>
      <c r="D13" s="1436">
        <v>487.72399999999999</v>
      </c>
      <c r="E13" s="1437"/>
      <c r="F13" s="1438">
        <v>485.72899999999998</v>
      </c>
      <c r="G13" s="763">
        <v>3.8039999999999736</v>
      </c>
      <c r="H13" s="764">
        <v>7.8933444000621744E-3</v>
      </c>
      <c r="I13" s="1432"/>
      <c r="J13" s="1435">
        <v>380.15300000000002</v>
      </c>
      <c r="K13" s="1436">
        <v>492.13099999999997</v>
      </c>
      <c r="L13" s="1437">
        <v>507.70699999999999</v>
      </c>
      <c r="M13" s="1438">
        <v>500.779</v>
      </c>
      <c r="N13" s="763">
        <v>2.0099999999999909</v>
      </c>
      <c r="O13" s="764">
        <v>4.0299216671444427E-3</v>
      </c>
      <c r="P13" s="1422"/>
      <c r="Q13" s="1435">
        <v>476.69799999999998</v>
      </c>
      <c r="R13" s="1436">
        <v>485.96499999999997</v>
      </c>
      <c r="S13" s="1437"/>
      <c r="T13" s="1438">
        <v>483.94400000000002</v>
      </c>
      <c r="U13" s="763">
        <v>0.375</v>
      </c>
      <c r="V13" s="764">
        <v>7.7548395368598477E-4</v>
      </c>
      <c r="W13" s="1422"/>
      <c r="X13" s="1439">
        <v>487.46140000000003</v>
      </c>
      <c r="Y13" s="795">
        <v>219.18228417266187</v>
      </c>
      <c r="Z13" s="763">
        <v>2.9873000000000047</v>
      </c>
      <c r="AA13" s="764">
        <v>6.1660674946297789E-3</v>
      </c>
      <c r="AB13" s="1421"/>
      <c r="AC13" s="1421"/>
      <c r="AD13" s="1421"/>
      <c r="AE13" s="1421"/>
      <c r="AF13" s="765"/>
    </row>
    <row r="14" spans="1:35" s="762" customFormat="1" ht="2.1" customHeight="1">
      <c r="A14" s="1440"/>
      <c r="B14" s="1422"/>
      <c r="C14" s="1440"/>
      <c r="D14" s="1441"/>
      <c r="E14" s="1441"/>
      <c r="F14" s="1441"/>
      <c r="G14" s="1441"/>
      <c r="H14" s="766"/>
      <c r="I14" s="1441"/>
      <c r="J14" s="1441"/>
      <c r="K14" s="1441"/>
      <c r="L14" s="1441"/>
      <c r="M14" s="1441"/>
      <c r="N14" s="1441"/>
      <c r="O14" s="767"/>
      <c r="P14" s="1422"/>
      <c r="Q14" s="1440"/>
      <c r="R14" s="1441"/>
      <c r="S14" s="1441"/>
      <c r="T14" s="1441"/>
      <c r="U14" s="1441"/>
      <c r="V14" s="766"/>
      <c r="W14" s="1422"/>
      <c r="X14" s="1442"/>
      <c r="Y14" s="1443"/>
      <c r="Z14" s="1440"/>
      <c r="AA14" s="1440"/>
      <c r="AB14" s="1421"/>
      <c r="AC14" s="1421"/>
      <c r="AD14" s="1421"/>
      <c r="AE14" s="1421"/>
    </row>
    <row r="15" spans="1:35" s="762" customFormat="1" ht="2.85" customHeight="1">
      <c r="A15" s="1444"/>
      <c r="B15" s="1422"/>
      <c r="C15" s="1444"/>
      <c r="D15" s="1444"/>
      <c r="E15" s="1444"/>
      <c r="F15" s="1444"/>
      <c r="G15" s="768"/>
      <c r="H15" s="769"/>
      <c r="I15" s="1444"/>
      <c r="J15" s="1444"/>
      <c r="K15" s="1444"/>
      <c r="L15" s="1444"/>
      <c r="M15" s="1444"/>
      <c r="N15" s="1444"/>
      <c r="O15" s="770"/>
      <c r="P15" s="1444"/>
      <c r="Q15" s="1444"/>
      <c r="R15" s="1444"/>
      <c r="S15" s="1444"/>
      <c r="T15" s="1444"/>
      <c r="U15" s="768"/>
      <c r="V15" s="769"/>
      <c r="W15" s="1444"/>
      <c r="X15" s="1444"/>
      <c r="Y15" s="1444"/>
      <c r="Z15" s="1445"/>
      <c r="AA15" s="1445"/>
      <c r="AB15" s="1421"/>
      <c r="AC15" s="1421"/>
      <c r="AD15" s="1421"/>
      <c r="AE15" s="1421"/>
    </row>
    <row r="16" spans="1:35" s="762" customFormat="1" ht="13.5" thickBot="1">
      <c r="A16" s="1444"/>
      <c r="B16" s="1422"/>
      <c r="C16" s="1446" t="s">
        <v>325</v>
      </c>
      <c r="D16" s="1446" t="s">
        <v>326</v>
      </c>
      <c r="E16" s="1446" t="s">
        <v>327</v>
      </c>
      <c r="F16" s="1446" t="s">
        <v>328</v>
      </c>
      <c r="G16" s="1446"/>
      <c r="H16" s="771"/>
      <c r="I16" s="1423"/>
      <c r="J16" s="1446" t="s">
        <v>325</v>
      </c>
      <c r="K16" s="1446" t="s">
        <v>326</v>
      </c>
      <c r="L16" s="1446" t="s">
        <v>327</v>
      </c>
      <c r="M16" s="1446" t="s">
        <v>328</v>
      </c>
      <c r="N16" s="1447"/>
      <c r="O16" s="772"/>
      <c r="P16" s="1423"/>
      <c r="Q16" s="1446" t="s">
        <v>325</v>
      </c>
      <c r="R16" s="1446" t="s">
        <v>326</v>
      </c>
      <c r="S16" s="1446" t="s">
        <v>327</v>
      </c>
      <c r="T16" s="1446" t="s">
        <v>328</v>
      </c>
      <c r="U16" s="1446"/>
      <c r="V16" s="771"/>
      <c r="W16" s="1422"/>
      <c r="X16" s="1448" t="s">
        <v>321</v>
      </c>
      <c r="Y16" s="1423"/>
      <c r="Z16" s="1445"/>
      <c r="AA16" s="1445"/>
      <c r="AB16" s="1421"/>
      <c r="AC16" s="1421"/>
      <c r="AD16" s="1421"/>
      <c r="AE16" s="1421"/>
    </row>
    <row r="17" spans="1:31" s="762" customFormat="1">
      <c r="A17" s="1449" t="s">
        <v>329</v>
      </c>
      <c r="B17" s="1422"/>
      <c r="C17" s="1450">
        <v>499.3329</v>
      </c>
      <c r="D17" s="1451">
        <v>471.33120000000002</v>
      </c>
      <c r="E17" s="1451" t="s">
        <v>378</v>
      </c>
      <c r="F17" s="1452">
        <v>495.96519999999998</v>
      </c>
      <c r="G17" s="773">
        <v>-3.596300000000042</v>
      </c>
      <c r="H17" s="774">
        <v>-7.1989134470932248E-3</v>
      </c>
      <c r="I17" s="1453"/>
      <c r="J17" s="1450" t="s">
        <v>378</v>
      </c>
      <c r="K17" s="1451" t="s">
        <v>378</v>
      </c>
      <c r="L17" s="1451" t="s">
        <v>378</v>
      </c>
      <c r="M17" s="1452" t="s">
        <v>378</v>
      </c>
      <c r="N17" s="773"/>
      <c r="O17" s="774"/>
      <c r="P17" s="1422"/>
      <c r="Q17" s="1450" t="s">
        <v>378</v>
      </c>
      <c r="R17" s="1451" t="s">
        <v>378</v>
      </c>
      <c r="S17" s="1451" t="s">
        <v>378</v>
      </c>
      <c r="T17" s="1452" t="s">
        <v>378</v>
      </c>
      <c r="U17" s="773" t="s">
        <v>378</v>
      </c>
      <c r="V17" s="775" t="s">
        <v>378</v>
      </c>
      <c r="W17" s="1422"/>
      <c r="X17" s="1454">
        <v>495.96519999999998</v>
      </c>
      <c r="Y17" s="1455"/>
      <c r="Z17" s="776">
        <v>-3.596300000000042</v>
      </c>
      <c r="AA17" s="775">
        <v>-7.1989134470932248E-3</v>
      </c>
      <c r="AB17" s="1456"/>
      <c r="AC17" s="1456"/>
      <c r="AD17" s="1456"/>
      <c r="AE17" s="1456"/>
    </row>
    <row r="18" spans="1:31" s="762" customFormat="1">
      <c r="A18" s="1457" t="s">
        <v>330</v>
      </c>
      <c r="B18" s="1422"/>
      <c r="C18" s="1458" t="s">
        <v>378</v>
      </c>
      <c r="D18" s="1459" t="s">
        <v>378</v>
      </c>
      <c r="E18" s="1459" t="s">
        <v>378</v>
      </c>
      <c r="F18" s="1460" t="s">
        <v>378</v>
      </c>
      <c r="G18" s="777"/>
      <c r="H18" s="778" t="s">
        <v>378</v>
      </c>
      <c r="I18" s="1453"/>
      <c r="J18" s="1458" t="s">
        <v>378</v>
      </c>
      <c r="K18" s="1459" t="s">
        <v>378</v>
      </c>
      <c r="L18" s="1459" t="s">
        <v>378</v>
      </c>
      <c r="M18" s="1460" t="s">
        <v>378</v>
      </c>
      <c r="N18" s="777" t="s">
        <v>378</v>
      </c>
      <c r="O18" s="779" t="s">
        <v>378</v>
      </c>
      <c r="P18" s="1422"/>
      <c r="Q18" s="1458" t="s">
        <v>378</v>
      </c>
      <c r="R18" s="1459" t="s">
        <v>378</v>
      </c>
      <c r="S18" s="1459" t="s">
        <v>378</v>
      </c>
      <c r="T18" s="1460" t="s">
        <v>378</v>
      </c>
      <c r="U18" s="777" t="s">
        <v>378</v>
      </c>
      <c r="V18" s="779" t="s">
        <v>378</v>
      </c>
      <c r="W18" s="1422"/>
      <c r="X18" s="1461" t="s">
        <v>378</v>
      </c>
      <c r="Y18" s="1441"/>
      <c r="Z18" s="780" t="s">
        <v>378</v>
      </c>
      <c r="AA18" s="779" t="s">
        <v>378</v>
      </c>
      <c r="AB18" s="1456"/>
      <c r="AC18" s="1456"/>
      <c r="AD18" s="1456"/>
      <c r="AE18" s="1456"/>
    </row>
    <row r="19" spans="1:31" s="762" customFormat="1">
      <c r="A19" s="1457" t="s">
        <v>331</v>
      </c>
      <c r="B19" s="1422"/>
      <c r="C19" s="1458">
        <v>425.98450000000003</v>
      </c>
      <c r="D19" s="1459">
        <v>430.22840000000002</v>
      </c>
      <c r="E19" s="1459">
        <v>432.2407</v>
      </c>
      <c r="F19" s="1460">
        <v>429.48880000000003</v>
      </c>
      <c r="G19" s="777">
        <v>0.8275000000000432</v>
      </c>
      <c r="H19" s="778">
        <v>1.9304285224723827E-3</v>
      </c>
      <c r="I19" s="1453"/>
      <c r="J19" s="1458" t="s">
        <v>378</v>
      </c>
      <c r="K19" s="1459" t="s">
        <v>378</v>
      </c>
      <c r="L19" s="1459" t="s">
        <v>378</v>
      </c>
      <c r="M19" s="1460" t="s">
        <v>378</v>
      </c>
      <c r="N19" s="777" t="s">
        <v>378</v>
      </c>
      <c r="O19" s="779" t="s">
        <v>378</v>
      </c>
      <c r="P19" s="1422"/>
      <c r="Q19" s="1458" t="s">
        <v>378</v>
      </c>
      <c r="R19" s="1459" t="s">
        <v>378</v>
      </c>
      <c r="S19" s="1459">
        <v>273.93259999999998</v>
      </c>
      <c r="T19" s="1460">
        <v>273.93259999999998</v>
      </c>
      <c r="U19" s="777" t="s">
        <v>378</v>
      </c>
      <c r="V19" s="779" t="s">
        <v>378</v>
      </c>
      <c r="W19" s="1422"/>
      <c r="X19" s="1461">
        <v>425.09690000000001</v>
      </c>
      <c r="Y19" s="1441"/>
      <c r="Z19" s="780">
        <v>-3.5643999999999778</v>
      </c>
      <c r="AA19" s="779">
        <v>-8.3151896380662116E-3</v>
      </c>
      <c r="AB19" s="1456"/>
      <c r="AC19" s="1456"/>
      <c r="AD19" s="1456"/>
      <c r="AE19" s="1456"/>
    </row>
    <row r="20" spans="1:31" s="762" customFormat="1">
      <c r="A20" s="1457" t="s">
        <v>332</v>
      </c>
      <c r="B20" s="1422"/>
      <c r="C20" s="1458" t="s">
        <v>378</v>
      </c>
      <c r="D20" s="1459">
        <v>520.76739999999995</v>
      </c>
      <c r="E20" s="1459">
        <v>520.899</v>
      </c>
      <c r="F20" s="1460">
        <v>520.85829999999999</v>
      </c>
      <c r="G20" s="777">
        <v>3.0117999999999938</v>
      </c>
      <c r="H20" s="778">
        <v>5.8160091841887862E-3</v>
      </c>
      <c r="I20" s="1453"/>
      <c r="J20" s="1458" t="s">
        <v>378</v>
      </c>
      <c r="K20" s="1459" t="s">
        <v>378</v>
      </c>
      <c r="L20" s="1459" t="s">
        <v>378</v>
      </c>
      <c r="M20" s="1460" t="s">
        <v>378</v>
      </c>
      <c r="N20" s="777" t="s">
        <v>378</v>
      </c>
      <c r="O20" s="779" t="s">
        <v>378</v>
      </c>
      <c r="P20" s="1422"/>
      <c r="Q20" s="1458" t="s">
        <v>378</v>
      </c>
      <c r="R20" s="1459">
        <v>536.95619999999997</v>
      </c>
      <c r="S20" s="1459">
        <v>557.26289999999995</v>
      </c>
      <c r="T20" s="1460">
        <v>552.28650000000005</v>
      </c>
      <c r="U20" s="777">
        <v>2.1403000000000247</v>
      </c>
      <c r="V20" s="779">
        <v>3.8904204009770904E-3</v>
      </c>
      <c r="W20" s="1422"/>
      <c r="X20" s="1462">
        <v>542.5213</v>
      </c>
      <c r="Y20" s="1422"/>
      <c r="Z20" s="780">
        <v>2.4111000000000331</v>
      </c>
      <c r="AA20" s="779">
        <v>4.4640889951717E-3</v>
      </c>
      <c r="AB20" s="1456"/>
      <c r="AC20" s="1456"/>
      <c r="AD20" s="1456"/>
      <c r="AE20" s="1456"/>
    </row>
    <row r="21" spans="1:31" s="762" customFormat="1">
      <c r="A21" s="1457" t="s">
        <v>333</v>
      </c>
      <c r="B21" s="1422"/>
      <c r="C21" s="1458">
        <v>477.51049999999998</v>
      </c>
      <c r="D21" s="1459">
        <v>492.7296</v>
      </c>
      <c r="E21" s="1459" t="s">
        <v>378</v>
      </c>
      <c r="F21" s="1460">
        <v>484.83440000000002</v>
      </c>
      <c r="G21" s="777">
        <v>2.8858999999999924</v>
      </c>
      <c r="H21" s="778">
        <v>5.9879841933319078E-3</v>
      </c>
      <c r="I21" s="1453"/>
      <c r="J21" s="1458" t="s">
        <v>378</v>
      </c>
      <c r="K21" s="1459" t="s">
        <v>378</v>
      </c>
      <c r="L21" s="1459" t="s">
        <v>378</v>
      </c>
      <c r="M21" s="1460" t="s">
        <v>378</v>
      </c>
      <c r="N21" s="777" t="s">
        <v>378</v>
      </c>
      <c r="O21" s="779" t="s">
        <v>378</v>
      </c>
      <c r="P21" s="1422"/>
      <c r="Q21" s="1458" t="s">
        <v>378</v>
      </c>
      <c r="R21" s="1459" t="s">
        <v>378</v>
      </c>
      <c r="S21" s="1459" t="s">
        <v>378</v>
      </c>
      <c r="T21" s="1460" t="s">
        <v>378</v>
      </c>
      <c r="U21" s="777" t="s">
        <v>378</v>
      </c>
      <c r="V21" s="779" t="s">
        <v>378</v>
      </c>
      <c r="W21" s="1422"/>
      <c r="X21" s="1462">
        <v>484.83440000000002</v>
      </c>
      <c r="Y21" s="1441"/>
      <c r="Z21" s="780">
        <v>2.8858999999999924</v>
      </c>
      <c r="AA21" s="779">
        <v>5.9879841933319078E-3</v>
      </c>
      <c r="AB21" s="1456"/>
      <c r="AC21" s="1456"/>
      <c r="AD21" s="1456"/>
      <c r="AE21" s="1456"/>
    </row>
    <row r="22" spans="1:31" s="762" customFormat="1">
      <c r="A22" s="1457" t="s">
        <v>334</v>
      </c>
      <c r="B22" s="1422"/>
      <c r="C22" s="1458" t="s">
        <v>378</v>
      </c>
      <c r="D22" s="1459" t="s">
        <v>335</v>
      </c>
      <c r="E22" s="1459" t="s">
        <v>378</v>
      </c>
      <c r="F22" s="1460" t="s">
        <v>335</v>
      </c>
      <c r="G22" s="791" t="s">
        <v>378</v>
      </c>
      <c r="H22" s="792" t="s">
        <v>378</v>
      </c>
      <c r="I22" s="1453"/>
      <c r="J22" s="1458" t="s">
        <v>378</v>
      </c>
      <c r="K22" s="1459" t="s">
        <v>378</v>
      </c>
      <c r="L22" s="1459" t="s">
        <v>378</v>
      </c>
      <c r="M22" s="1460" t="s">
        <v>378</v>
      </c>
      <c r="N22" s="777" t="s">
        <v>378</v>
      </c>
      <c r="O22" s="779" t="s">
        <v>378</v>
      </c>
      <c r="P22" s="1422"/>
      <c r="Q22" s="1458" t="s">
        <v>378</v>
      </c>
      <c r="R22" s="1459" t="s">
        <v>378</v>
      </c>
      <c r="S22" s="1459" t="s">
        <v>378</v>
      </c>
      <c r="T22" s="1460" t="s">
        <v>378</v>
      </c>
      <c r="U22" s="777" t="s">
        <v>378</v>
      </c>
      <c r="V22" s="779" t="s">
        <v>378</v>
      </c>
      <c r="W22" s="1422"/>
      <c r="X22" s="1462" t="s">
        <v>335</v>
      </c>
      <c r="Y22" s="1441"/>
      <c r="Z22" s="780"/>
      <c r="AA22" s="779"/>
      <c r="AB22" s="1456"/>
      <c r="AC22" s="1456"/>
      <c r="AD22" s="1456"/>
      <c r="AE22" s="1456"/>
    </row>
    <row r="23" spans="1:31" s="762" customFormat="1">
      <c r="A23" s="1457" t="s">
        <v>336</v>
      </c>
      <c r="B23" s="1422"/>
      <c r="C23" s="1463" t="s">
        <v>378</v>
      </c>
      <c r="D23" s="1464" t="s">
        <v>378</v>
      </c>
      <c r="E23" s="1464" t="s">
        <v>378</v>
      </c>
      <c r="F23" s="1465" t="s">
        <v>378</v>
      </c>
      <c r="G23" s="777"/>
      <c r="H23" s="778"/>
      <c r="I23" s="1466"/>
      <c r="J23" s="1463">
        <v>474.3424</v>
      </c>
      <c r="K23" s="1464">
        <v>488.09280000000001</v>
      </c>
      <c r="L23" s="1464">
        <v>502.80119999999999</v>
      </c>
      <c r="M23" s="1465">
        <v>494.33780000000002</v>
      </c>
      <c r="N23" s="777">
        <v>-4.1327999999999747</v>
      </c>
      <c r="O23" s="779">
        <v>-8.2909603896398343E-3</v>
      </c>
      <c r="P23" s="1422"/>
      <c r="Q23" s="1463" t="s">
        <v>378</v>
      </c>
      <c r="R23" s="1464" t="s">
        <v>378</v>
      </c>
      <c r="S23" s="1464" t="s">
        <v>378</v>
      </c>
      <c r="T23" s="1465" t="s">
        <v>378</v>
      </c>
      <c r="U23" s="777" t="s">
        <v>378</v>
      </c>
      <c r="V23" s="779" t="s">
        <v>378</v>
      </c>
      <c r="W23" s="1422"/>
      <c r="X23" s="1462">
        <v>494.33780000000002</v>
      </c>
      <c r="Y23" s="1455"/>
      <c r="Z23" s="780">
        <v>-4.1327999999999747</v>
      </c>
      <c r="AA23" s="779">
        <v>-8.2909603896398343E-3</v>
      </c>
      <c r="AB23" s="1456"/>
      <c r="AC23" s="1456"/>
      <c r="AD23" s="1456"/>
      <c r="AE23" s="1456"/>
    </row>
    <row r="24" spans="1:31" s="762" customFormat="1">
      <c r="A24" s="1457" t="s">
        <v>337</v>
      </c>
      <c r="B24" s="1422"/>
      <c r="C24" s="1458" t="s">
        <v>378</v>
      </c>
      <c r="D24" s="1459">
        <v>450.24630000000002</v>
      </c>
      <c r="E24" s="1459">
        <v>413.988</v>
      </c>
      <c r="F24" s="1460">
        <v>429.46</v>
      </c>
      <c r="G24" s="777">
        <v>0</v>
      </c>
      <c r="H24" s="778">
        <v>0</v>
      </c>
      <c r="I24" s="1453"/>
      <c r="J24" s="1458" t="s">
        <v>378</v>
      </c>
      <c r="K24" s="1459" t="s">
        <v>378</v>
      </c>
      <c r="L24" s="1459" t="s">
        <v>378</v>
      </c>
      <c r="M24" s="1460" t="s">
        <v>378</v>
      </c>
      <c r="N24" s="777" t="s">
        <v>378</v>
      </c>
      <c r="O24" s="779" t="s">
        <v>378</v>
      </c>
      <c r="P24" s="1422"/>
      <c r="Q24" s="1458" t="s">
        <v>378</v>
      </c>
      <c r="R24" s="1459">
        <v>480.78820000000002</v>
      </c>
      <c r="S24" s="1459" t="s">
        <v>378</v>
      </c>
      <c r="T24" s="1460">
        <v>480.78820000000002</v>
      </c>
      <c r="U24" s="777" t="s">
        <v>378</v>
      </c>
      <c r="V24" s="779" t="s">
        <v>378</v>
      </c>
      <c r="W24" s="1422"/>
      <c r="X24" s="1462">
        <v>455.58710000000002</v>
      </c>
      <c r="Y24" s="1455"/>
      <c r="Z24" s="780" t="s">
        <v>378</v>
      </c>
      <c r="AA24" s="779" t="s">
        <v>378</v>
      </c>
      <c r="AB24" s="1456"/>
      <c r="AC24" s="1456"/>
      <c r="AD24" s="1456"/>
      <c r="AE24" s="1456"/>
    </row>
    <row r="25" spans="1:31" s="762" customFormat="1">
      <c r="A25" s="1457" t="s">
        <v>338</v>
      </c>
      <c r="B25" s="1422"/>
      <c r="C25" s="1458">
        <v>472.18099999999998</v>
      </c>
      <c r="D25" s="1459">
        <v>487.00459999999998</v>
      </c>
      <c r="E25" s="1459" t="s">
        <v>378</v>
      </c>
      <c r="F25" s="1460">
        <v>477.7681</v>
      </c>
      <c r="G25" s="777">
        <v>-0.21010000000001128</v>
      </c>
      <c r="H25" s="778">
        <v>-4.3955979582332994E-4</v>
      </c>
      <c r="I25" s="1453"/>
      <c r="J25" s="1458" t="s">
        <v>378</v>
      </c>
      <c r="K25" s="1459" t="s">
        <v>378</v>
      </c>
      <c r="L25" s="1459" t="s">
        <v>378</v>
      </c>
      <c r="M25" s="1460" t="s">
        <v>378</v>
      </c>
      <c r="N25" s="777" t="s">
        <v>378</v>
      </c>
      <c r="O25" s="779" t="s">
        <v>378</v>
      </c>
      <c r="P25" s="1422"/>
      <c r="Q25" s="1458">
        <v>471.63940000000002</v>
      </c>
      <c r="R25" s="1459">
        <v>487.27359999999999</v>
      </c>
      <c r="S25" s="1459" t="s">
        <v>378</v>
      </c>
      <c r="T25" s="1460">
        <v>481.24419999999998</v>
      </c>
      <c r="U25" s="777">
        <v>1.1891999999999712</v>
      </c>
      <c r="V25" s="779">
        <v>2.4772161523158864E-3</v>
      </c>
      <c r="W25" s="1422"/>
      <c r="X25" s="1462">
        <v>479.67950000000002</v>
      </c>
      <c r="Y25" s="1455"/>
      <c r="Z25" s="780">
        <v>0.55930000000000746</v>
      </c>
      <c r="AA25" s="779">
        <v>1.1673479849105828E-3</v>
      </c>
      <c r="AB25" s="1456"/>
      <c r="AC25" s="1456"/>
      <c r="AD25" s="1456"/>
      <c r="AE25" s="1456"/>
    </row>
    <row r="26" spans="1:31" s="762" customFormat="1">
      <c r="A26" s="1457" t="s">
        <v>339</v>
      </c>
      <c r="B26" s="1422"/>
      <c r="C26" s="1463">
        <v>505.40170000000001</v>
      </c>
      <c r="D26" s="1464">
        <v>512.11180000000002</v>
      </c>
      <c r="E26" s="1464">
        <v>521.7713</v>
      </c>
      <c r="F26" s="1465">
        <v>509.685</v>
      </c>
      <c r="G26" s="777">
        <v>-0.19429999999999836</v>
      </c>
      <c r="H26" s="778">
        <v>-3.8107057886049844E-4</v>
      </c>
      <c r="I26" s="1453"/>
      <c r="J26" s="1463" t="s">
        <v>378</v>
      </c>
      <c r="K26" s="1464">
        <v>521</v>
      </c>
      <c r="L26" s="1464">
        <v>536.09339999999997</v>
      </c>
      <c r="M26" s="1465">
        <v>530.73850000000004</v>
      </c>
      <c r="N26" s="777">
        <v>30.580600000000061</v>
      </c>
      <c r="O26" s="779">
        <v>6.1141891390698921E-2</v>
      </c>
      <c r="P26" s="1422"/>
      <c r="Q26" s="1463" t="s">
        <v>378</v>
      </c>
      <c r="R26" s="1464" t="s">
        <v>378</v>
      </c>
      <c r="S26" s="1464" t="s">
        <v>378</v>
      </c>
      <c r="T26" s="1465" t="s">
        <v>378</v>
      </c>
      <c r="U26" s="777" t="s">
        <v>378</v>
      </c>
      <c r="V26" s="779" t="s">
        <v>378</v>
      </c>
      <c r="W26" s="1422"/>
      <c r="X26" s="1462">
        <v>512.96339999999998</v>
      </c>
      <c r="Y26" s="1441"/>
      <c r="Z26" s="780">
        <v>4.5978999999999814</v>
      </c>
      <c r="AA26" s="779">
        <v>9.0444768576938284E-3</v>
      </c>
      <c r="AB26" s="1456"/>
      <c r="AC26" s="1456"/>
      <c r="AD26" s="1456"/>
      <c r="AE26" s="1456"/>
    </row>
    <row r="27" spans="1:31" s="762" customFormat="1">
      <c r="A27" s="1457" t="s">
        <v>340</v>
      </c>
      <c r="B27" s="1422"/>
      <c r="C27" s="1463">
        <v>464.38049999999998</v>
      </c>
      <c r="D27" s="1464">
        <v>484.47469999999998</v>
      </c>
      <c r="E27" s="1464" t="s">
        <v>378</v>
      </c>
      <c r="F27" s="1465">
        <v>479.48050000000001</v>
      </c>
      <c r="G27" s="777">
        <v>7.7556999999999903</v>
      </c>
      <c r="H27" s="778">
        <v>1.6441153825281107E-2</v>
      </c>
      <c r="I27" s="1453"/>
      <c r="J27" s="1463" t="s">
        <v>378</v>
      </c>
      <c r="K27" s="1464" t="s">
        <v>378</v>
      </c>
      <c r="L27" s="1464" t="s">
        <v>378</v>
      </c>
      <c r="M27" s="1465" t="s">
        <v>378</v>
      </c>
      <c r="N27" s="777" t="s">
        <v>378</v>
      </c>
      <c r="O27" s="779" t="s">
        <v>378</v>
      </c>
      <c r="P27" s="1422"/>
      <c r="Q27" s="1463" t="s">
        <v>378</v>
      </c>
      <c r="R27" s="1464" t="s">
        <v>378</v>
      </c>
      <c r="S27" s="1464" t="s">
        <v>378</v>
      </c>
      <c r="T27" s="1465" t="s">
        <v>378</v>
      </c>
      <c r="U27" s="777" t="s">
        <v>378</v>
      </c>
      <c r="V27" s="779" t="s">
        <v>378</v>
      </c>
      <c r="W27" s="1422"/>
      <c r="X27" s="1462">
        <v>479.48050000000001</v>
      </c>
      <c r="Y27" s="1441"/>
      <c r="Z27" s="780">
        <v>7.7556999999999903</v>
      </c>
      <c r="AA27" s="779">
        <v>1.6441153825281107E-2</v>
      </c>
      <c r="AB27" s="1456"/>
      <c r="AC27" s="1456"/>
      <c r="AD27" s="1456"/>
      <c r="AE27" s="1456"/>
    </row>
    <row r="28" spans="1:31" s="762" customFormat="1">
      <c r="A28" s="1457" t="s">
        <v>341</v>
      </c>
      <c r="B28" s="1422"/>
      <c r="C28" s="1458">
        <v>490.10700000000003</v>
      </c>
      <c r="D28" s="1459">
        <v>482.15030000000002</v>
      </c>
      <c r="E28" s="1459">
        <v>471.2894</v>
      </c>
      <c r="F28" s="1460">
        <v>488.67739999999998</v>
      </c>
      <c r="G28" s="781">
        <v>-1.6527000000000385</v>
      </c>
      <c r="H28" s="778">
        <v>-3.370586468177339E-3</v>
      </c>
      <c r="I28" s="1453"/>
      <c r="J28" s="1458" t="s">
        <v>378</v>
      </c>
      <c r="K28" s="1459" t="s">
        <v>378</v>
      </c>
      <c r="L28" s="1459" t="s">
        <v>378</v>
      </c>
      <c r="M28" s="1460" t="s">
        <v>378</v>
      </c>
      <c r="N28" s="777" t="s">
        <v>378</v>
      </c>
      <c r="O28" s="779" t="s">
        <v>378</v>
      </c>
      <c r="P28" s="1422"/>
      <c r="Q28" s="1458">
        <v>551.25699999999995</v>
      </c>
      <c r="R28" s="1459">
        <v>516.57280000000003</v>
      </c>
      <c r="S28" s="1459">
        <v>543.16340000000002</v>
      </c>
      <c r="T28" s="1460">
        <v>537.09810000000004</v>
      </c>
      <c r="U28" s="777">
        <v>-0.1230999999999085</v>
      </c>
      <c r="V28" s="779">
        <v>-2.2914211129398954E-4</v>
      </c>
      <c r="W28" s="1422"/>
      <c r="X28" s="1462">
        <v>491.1035</v>
      </c>
      <c r="Y28" s="1441"/>
      <c r="Z28" s="780">
        <v>-1.5760999999999967</v>
      </c>
      <c r="AA28" s="779">
        <v>-3.1990364528996507E-3</v>
      </c>
      <c r="AB28" s="1456"/>
      <c r="AC28" s="1456"/>
      <c r="AD28" s="1456"/>
      <c r="AE28" s="1456"/>
    </row>
    <row r="29" spans="1:31" s="762" customFormat="1">
      <c r="A29" s="1457" t="s">
        <v>342</v>
      </c>
      <c r="B29" s="1422"/>
      <c r="C29" s="1458" t="s">
        <v>378</v>
      </c>
      <c r="D29" s="1459" t="s">
        <v>378</v>
      </c>
      <c r="E29" s="1459" t="s">
        <v>378</v>
      </c>
      <c r="F29" s="1460" t="s">
        <v>378</v>
      </c>
      <c r="G29" s="777">
        <v>0</v>
      </c>
      <c r="H29" s="778">
        <v>0</v>
      </c>
      <c r="I29" s="1453"/>
      <c r="J29" s="1458" t="s">
        <v>378</v>
      </c>
      <c r="K29" s="1459" t="s">
        <v>378</v>
      </c>
      <c r="L29" s="1459" t="s">
        <v>378</v>
      </c>
      <c r="M29" s="1460" t="s">
        <v>378</v>
      </c>
      <c r="N29" s="777" t="s">
        <v>378</v>
      </c>
      <c r="O29" s="779" t="s">
        <v>378</v>
      </c>
      <c r="P29" s="1422"/>
      <c r="Q29" s="1458" t="s">
        <v>378</v>
      </c>
      <c r="R29" s="1459" t="s">
        <v>378</v>
      </c>
      <c r="S29" s="1459" t="s">
        <v>378</v>
      </c>
      <c r="T29" s="1460" t="s">
        <v>378</v>
      </c>
      <c r="U29" s="777" t="s">
        <v>378</v>
      </c>
      <c r="V29" s="779" t="s">
        <v>378</v>
      </c>
      <c r="W29" s="1422"/>
      <c r="X29" s="1462" t="s">
        <v>378</v>
      </c>
      <c r="Y29" s="1455"/>
      <c r="Z29" s="780" t="s">
        <v>378</v>
      </c>
      <c r="AA29" s="779" t="s">
        <v>378</v>
      </c>
      <c r="AB29" s="1456"/>
      <c r="AC29" s="1456"/>
      <c r="AD29" s="1456"/>
      <c r="AE29" s="1456"/>
    </row>
    <row r="30" spans="1:31" s="762" customFormat="1">
      <c r="A30" s="1457" t="s">
        <v>343</v>
      </c>
      <c r="B30" s="1422"/>
      <c r="C30" s="1458" t="s">
        <v>378</v>
      </c>
      <c r="D30" s="1459">
        <v>397.8424</v>
      </c>
      <c r="E30" s="1459" t="s">
        <v>378</v>
      </c>
      <c r="F30" s="1460">
        <v>397.8424</v>
      </c>
      <c r="G30" s="777">
        <v>-27.418700000000001</v>
      </c>
      <c r="H30" s="778">
        <v>-6.4474977843023917E-2</v>
      </c>
      <c r="I30" s="1453"/>
      <c r="J30" s="1458" t="s">
        <v>378</v>
      </c>
      <c r="K30" s="1459" t="s">
        <v>378</v>
      </c>
      <c r="L30" s="1459" t="s">
        <v>378</v>
      </c>
      <c r="M30" s="1460" t="s">
        <v>378</v>
      </c>
      <c r="N30" s="777" t="s">
        <v>378</v>
      </c>
      <c r="O30" s="779" t="s">
        <v>378</v>
      </c>
      <c r="P30" s="1422"/>
      <c r="Q30" s="1458" t="s">
        <v>378</v>
      </c>
      <c r="R30" s="1459">
        <v>346.55810000000002</v>
      </c>
      <c r="S30" s="1459" t="s">
        <v>378</v>
      </c>
      <c r="T30" s="1460">
        <v>346.55810000000002</v>
      </c>
      <c r="U30" s="777">
        <v>3.2478000000000407</v>
      </c>
      <c r="V30" s="779">
        <v>9.4602463136119752E-3</v>
      </c>
      <c r="W30" s="1422"/>
      <c r="X30" s="1462">
        <v>387.01589999999999</v>
      </c>
      <c r="Y30" s="1455"/>
      <c r="Z30" s="780">
        <v>-20.944799999999987</v>
      </c>
      <c r="AA30" s="779">
        <v>-5.1340239390705977E-2</v>
      </c>
      <c r="AB30" s="1456"/>
      <c r="AC30" s="1456"/>
      <c r="AD30" s="1456"/>
      <c r="AE30" s="1456"/>
    </row>
    <row r="31" spans="1:31" s="762" customFormat="1">
      <c r="A31" s="1457" t="s">
        <v>344</v>
      </c>
      <c r="B31" s="1422"/>
      <c r="C31" s="1458" t="s">
        <v>378</v>
      </c>
      <c r="D31" s="1459">
        <v>399.02640000000002</v>
      </c>
      <c r="E31" s="1459">
        <v>422.322</v>
      </c>
      <c r="F31" s="1460">
        <v>415.61900000000003</v>
      </c>
      <c r="G31" s="777">
        <v>-17.356299999999976</v>
      </c>
      <c r="H31" s="778">
        <v>-4.0086120386082058E-2</v>
      </c>
      <c r="I31" s="1453"/>
      <c r="J31" s="1458" t="s">
        <v>378</v>
      </c>
      <c r="K31" s="1459" t="s">
        <v>378</v>
      </c>
      <c r="L31" s="1459" t="s">
        <v>378</v>
      </c>
      <c r="M31" s="1460" t="s">
        <v>378</v>
      </c>
      <c r="N31" s="777" t="s">
        <v>378</v>
      </c>
      <c r="O31" s="779" t="s">
        <v>378</v>
      </c>
      <c r="P31" s="1422"/>
      <c r="Q31" s="1458" t="s">
        <v>378</v>
      </c>
      <c r="R31" s="1459" t="s">
        <v>335</v>
      </c>
      <c r="S31" s="1459" t="s">
        <v>378</v>
      </c>
      <c r="T31" s="1460" t="s">
        <v>335</v>
      </c>
      <c r="U31" s="777" t="s">
        <v>378</v>
      </c>
      <c r="V31" s="779" t="s">
        <v>378</v>
      </c>
      <c r="W31" s="1422"/>
      <c r="X31" s="1462" t="s">
        <v>335</v>
      </c>
      <c r="Y31" s="1455"/>
      <c r="Z31" s="780" t="s">
        <v>378</v>
      </c>
      <c r="AA31" s="779" t="s">
        <v>378</v>
      </c>
      <c r="AB31" s="1456"/>
      <c r="AC31" s="1456"/>
      <c r="AD31" s="1456"/>
      <c r="AE31" s="1456"/>
    </row>
    <row r="32" spans="1:31" s="762" customFormat="1">
      <c r="A32" s="1457" t="s">
        <v>345</v>
      </c>
      <c r="B32" s="1422"/>
      <c r="C32" s="1458" t="s">
        <v>335</v>
      </c>
      <c r="D32" s="1464">
        <v>517.50890000000004</v>
      </c>
      <c r="E32" s="1464" t="s">
        <v>378</v>
      </c>
      <c r="F32" s="1465" t="s">
        <v>335</v>
      </c>
      <c r="G32" s="777" t="s">
        <v>378</v>
      </c>
      <c r="H32" s="778" t="s">
        <v>378</v>
      </c>
      <c r="I32" s="1453"/>
      <c r="J32" s="1458" t="s">
        <v>378</v>
      </c>
      <c r="K32" s="1464" t="s">
        <v>378</v>
      </c>
      <c r="L32" s="1464" t="s">
        <v>378</v>
      </c>
      <c r="M32" s="1465" t="s">
        <v>378</v>
      </c>
      <c r="N32" s="777" t="s">
        <v>378</v>
      </c>
      <c r="O32" s="779" t="s">
        <v>378</v>
      </c>
      <c r="P32" s="1422"/>
      <c r="Q32" s="1458" t="s">
        <v>378</v>
      </c>
      <c r="R32" s="1464" t="s">
        <v>378</v>
      </c>
      <c r="S32" s="1464" t="s">
        <v>378</v>
      </c>
      <c r="T32" s="1465" t="s">
        <v>378</v>
      </c>
      <c r="U32" s="777" t="s">
        <v>378</v>
      </c>
      <c r="V32" s="779" t="s">
        <v>378</v>
      </c>
      <c r="W32" s="1422"/>
      <c r="X32" s="1462" t="s">
        <v>335</v>
      </c>
      <c r="Y32" s="1455"/>
      <c r="Z32" s="780" t="s">
        <v>378</v>
      </c>
      <c r="AA32" s="779" t="s">
        <v>378</v>
      </c>
      <c r="AB32" s="1456"/>
      <c r="AC32" s="1456"/>
      <c r="AD32" s="1456"/>
      <c r="AE32" s="1456"/>
    </row>
    <row r="33" spans="1:31" s="762" customFormat="1">
      <c r="A33" s="1457" t="s">
        <v>346</v>
      </c>
      <c r="B33" s="1422"/>
      <c r="C33" s="1458" t="s">
        <v>378</v>
      </c>
      <c r="D33" s="1464" t="s">
        <v>378</v>
      </c>
      <c r="E33" s="1464" t="s">
        <v>378</v>
      </c>
      <c r="F33" s="1465" t="s">
        <v>378</v>
      </c>
      <c r="G33" s="777" t="s">
        <v>378</v>
      </c>
      <c r="H33" s="778" t="s">
        <v>378</v>
      </c>
      <c r="I33" s="1453"/>
      <c r="J33" s="1458" t="s">
        <v>378</v>
      </c>
      <c r="K33" s="1464" t="s">
        <v>378</v>
      </c>
      <c r="L33" s="1464" t="s">
        <v>378</v>
      </c>
      <c r="M33" s="1465" t="s">
        <v>378</v>
      </c>
      <c r="N33" s="777" t="s">
        <v>378</v>
      </c>
      <c r="O33" s="779" t="s">
        <v>378</v>
      </c>
      <c r="P33" s="1422"/>
      <c r="Q33" s="1458" t="s">
        <v>378</v>
      </c>
      <c r="R33" s="1464" t="s">
        <v>378</v>
      </c>
      <c r="S33" s="1464" t="s">
        <v>378</v>
      </c>
      <c r="T33" s="1465" t="s">
        <v>378</v>
      </c>
      <c r="U33" s="777" t="s">
        <v>378</v>
      </c>
      <c r="V33" s="779" t="s">
        <v>378</v>
      </c>
      <c r="W33" s="1422"/>
      <c r="X33" s="1462" t="s">
        <v>378</v>
      </c>
      <c r="Y33" s="1455"/>
      <c r="Z33" s="780">
        <v>-171.05279999999999</v>
      </c>
      <c r="AA33" s="779">
        <v>-1</v>
      </c>
      <c r="AB33" s="1456"/>
      <c r="AC33" s="1456"/>
      <c r="AD33" s="1456"/>
      <c r="AE33" s="1456"/>
    </row>
    <row r="34" spans="1:31" s="762" customFormat="1">
      <c r="A34" s="1457" t="s">
        <v>347</v>
      </c>
      <c r="B34" s="1422"/>
      <c r="C34" s="1458" t="s">
        <v>378</v>
      </c>
      <c r="D34" s="1464" t="s">
        <v>378</v>
      </c>
      <c r="E34" s="1464" t="s">
        <v>378</v>
      </c>
      <c r="F34" s="1465" t="s">
        <v>378</v>
      </c>
      <c r="G34" s="777"/>
      <c r="H34" s="778">
        <v>-1</v>
      </c>
      <c r="I34" s="1453"/>
      <c r="J34" s="1458" t="s">
        <v>378</v>
      </c>
      <c r="K34" s="1464" t="s">
        <v>378</v>
      </c>
      <c r="L34" s="1464" t="s">
        <v>378</v>
      </c>
      <c r="M34" s="1465" t="s">
        <v>378</v>
      </c>
      <c r="N34" s="777" t="s">
        <v>378</v>
      </c>
      <c r="O34" s="779" t="s">
        <v>378</v>
      </c>
      <c r="P34" s="1422"/>
      <c r="Q34" s="1458" t="s">
        <v>378</v>
      </c>
      <c r="R34" s="1464" t="s">
        <v>378</v>
      </c>
      <c r="S34" s="1464" t="s">
        <v>378</v>
      </c>
      <c r="T34" s="1465" t="s">
        <v>378</v>
      </c>
      <c r="U34" s="777" t="s">
        <v>378</v>
      </c>
      <c r="V34" s="779" t="s">
        <v>378</v>
      </c>
      <c r="W34" s="1422"/>
      <c r="X34" s="1462" t="s">
        <v>378</v>
      </c>
      <c r="Y34" s="1455"/>
      <c r="Z34" s="780" t="s">
        <v>378</v>
      </c>
      <c r="AA34" s="779" t="s">
        <v>378</v>
      </c>
      <c r="AB34" s="1456"/>
      <c r="AC34" s="1456"/>
      <c r="AD34" s="1456"/>
      <c r="AE34" s="1456"/>
    </row>
    <row r="35" spans="1:31" s="762" customFormat="1">
      <c r="A35" s="1457" t="s">
        <v>348</v>
      </c>
      <c r="B35" s="1422"/>
      <c r="C35" s="1458" t="s">
        <v>378</v>
      </c>
      <c r="D35" s="1459">
        <v>516.07230000000004</v>
      </c>
      <c r="E35" s="1459">
        <v>519.42489999999998</v>
      </c>
      <c r="F35" s="1460">
        <v>517.86890000000005</v>
      </c>
      <c r="G35" s="777">
        <v>52.30460000000005</v>
      </c>
      <c r="H35" s="778">
        <v>0.11234667262932319</v>
      </c>
      <c r="I35" s="1453"/>
      <c r="J35" s="1458" t="s">
        <v>378</v>
      </c>
      <c r="K35" s="1459" t="s">
        <v>378</v>
      </c>
      <c r="L35" s="1459" t="s">
        <v>378</v>
      </c>
      <c r="M35" s="1460" t="s">
        <v>378</v>
      </c>
      <c r="N35" s="777" t="s">
        <v>378</v>
      </c>
      <c r="O35" s="779" t="s">
        <v>378</v>
      </c>
      <c r="P35" s="1422"/>
      <c r="Q35" s="1458" t="s">
        <v>378</v>
      </c>
      <c r="R35" s="1459">
        <v>485.21269999999998</v>
      </c>
      <c r="S35" s="1459">
        <v>469.4393</v>
      </c>
      <c r="T35" s="1460">
        <v>471.80020000000002</v>
      </c>
      <c r="U35" s="777">
        <v>-1.3427999999999543</v>
      </c>
      <c r="V35" s="779">
        <v>-2.8380426213638899E-3</v>
      </c>
      <c r="W35" s="1422"/>
      <c r="X35" s="1462">
        <v>481.24619999999999</v>
      </c>
      <c r="Y35" s="1441"/>
      <c r="Z35" s="780">
        <v>9.657100000000014</v>
      </c>
      <c r="AA35" s="779">
        <v>2.0477784579838731E-2</v>
      </c>
      <c r="AB35" s="1456"/>
      <c r="AC35" s="1456"/>
      <c r="AD35" s="1456"/>
      <c r="AE35" s="1456"/>
    </row>
    <row r="36" spans="1:31" s="762" customFormat="1">
      <c r="A36" s="1457" t="s">
        <v>349</v>
      </c>
      <c r="B36" s="1422"/>
      <c r="C36" s="1458">
        <v>445.91950000000003</v>
      </c>
      <c r="D36" s="1459">
        <v>453.0453</v>
      </c>
      <c r="E36" s="1459" t="s">
        <v>378</v>
      </c>
      <c r="F36" s="1460">
        <v>448.26639999999998</v>
      </c>
      <c r="G36" s="777">
        <v>0.16379999999998063</v>
      </c>
      <c r="H36" s="778">
        <v>3.6554128451826706E-4</v>
      </c>
      <c r="I36" s="1453"/>
      <c r="J36" s="1458" t="s">
        <v>378</v>
      </c>
      <c r="K36" s="1459" t="s">
        <v>378</v>
      </c>
      <c r="L36" s="1459" t="s">
        <v>378</v>
      </c>
      <c r="M36" s="1460" t="s">
        <v>378</v>
      </c>
      <c r="N36" s="777" t="s">
        <v>378</v>
      </c>
      <c r="O36" s="779" t="s">
        <v>378</v>
      </c>
      <c r="P36" s="1422"/>
      <c r="Q36" s="1458">
        <v>524.56140000000005</v>
      </c>
      <c r="R36" s="1459">
        <v>511.89429999999999</v>
      </c>
      <c r="S36" s="1459" t="s">
        <v>378</v>
      </c>
      <c r="T36" s="1460">
        <v>519.4683</v>
      </c>
      <c r="U36" s="777">
        <v>1.8029999999999973</v>
      </c>
      <c r="V36" s="779">
        <v>3.4829454475699961E-3</v>
      </c>
      <c r="W36" s="1422"/>
      <c r="X36" s="1462">
        <v>451.8974</v>
      </c>
      <c r="Y36" s="1441"/>
      <c r="Z36" s="780">
        <v>0.24740000000002738</v>
      </c>
      <c r="AA36" s="779">
        <v>5.4776929037969602E-4</v>
      </c>
      <c r="AB36" s="1456"/>
      <c r="AC36" s="1456"/>
      <c r="AD36" s="1456"/>
      <c r="AE36" s="1456"/>
    </row>
    <row r="37" spans="1:31" s="762" customFormat="1">
      <c r="A37" s="1457" t="s">
        <v>350</v>
      </c>
      <c r="B37" s="1422"/>
      <c r="C37" s="1458" t="s">
        <v>378</v>
      </c>
      <c r="D37" s="1459">
        <v>478.71960000000001</v>
      </c>
      <c r="E37" s="1459">
        <v>489.22669999999999</v>
      </c>
      <c r="F37" s="1460">
        <v>485.75560000000002</v>
      </c>
      <c r="G37" s="777">
        <v>16.317000000000007</v>
      </c>
      <c r="H37" s="778">
        <v>3.4758539242405684E-2</v>
      </c>
      <c r="I37" s="1453"/>
      <c r="J37" s="1458" t="s">
        <v>378</v>
      </c>
      <c r="K37" s="1459" t="s">
        <v>378</v>
      </c>
      <c r="L37" s="1459" t="s">
        <v>378</v>
      </c>
      <c r="M37" s="1460" t="s">
        <v>378</v>
      </c>
      <c r="N37" s="777" t="s">
        <v>378</v>
      </c>
      <c r="O37" s="779" t="s">
        <v>378</v>
      </c>
      <c r="P37" s="1422"/>
      <c r="Q37" s="1458" t="s">
        <v>378</v>
      </c>
      <c r="R37" s="1459" t="s">
        <v>378</v>
      </c>
      <c r="S37" s="1459">
        <v>480.52300000000002</v>
      </c>
      <c r="T37" s="1460">
        <v>480.52300000000002</v>
      </c>
      <c r="U37" s="777">
        <v>18.127100000000041</v>
      </c>
      <c r="V37" s="779">
        <v>3.9202553482848845E-2</v>
      </c>
      <c r="W37" s="1422"/>
      <c r="X37" s="1462">
        <v>485.71510000000001</v>
      </c>
      <c r="Y37" s="1441"/>
      <c r="Z37" s="780">
        <v>16.331000000000017</v>
      </c>
      <c r="AA37" s="779">
        <v>3.4792401361699365E-2</v>
      </c>
      <c r="AB37" s="1456"/>
      <c r="AC37" s="1456"/>
      <c r="AD37" s="1456"/>
      <c r="AE37" s="1456"/>
    </row>
    <row r="38" spans="1:31" s="762" customFormat="1">
      <c r="A38" s="1457" t="s">
        <v>351</v>
      </c>
      <c r="B38" s="1422"/>
      <c r="C38" s="1458">
        <v>467.8648</v>
      </c>
      <c r="D38" s="1459">
        <v>461.85419999999999</v>
      </c>
      <c r="E38" s="1459" t="s">
        <v>378</v>
      </c>
      <c r="F38" s="1460">
        <v>465.1943</v>
      </c>
      <c r="G38" s="777">
        <v>6.4178999999999746</v>
      </c>
      <c r="H38" s="778">
        <v>1.3989167707841865E-2</v>
      </c>
      <c r="I38" s="1453"/>
      <c r="J38" s="1458" t="s">
        <v>378</v>
      </c>
      <c r="K38" s="1459" t="s">
        <v>378</v>
      </c>
      <c r="L38" s="1459" t="s">
        <v>378</v>
      </c>
      <c r="M38" s="1460" t="s">
        <v>378</v>
      </c>
      <c r="N38" s="777" t="s">
        <v>378</v>
      </c>
      <c r="O38" s="779" t="s">
        <v>378</v>
      </c>
      <c r="P38" s="1422"/>
      <c r="Q38" s="1458">
        <v>459.55709999999999</v>
      </c>
      <c r="R38" s="1459">
        <v>424.12310000000002</v>
      </c>
      <c r="S38" s="1459" t="s">
        <v>378</v>
      </c>
      <c r="T38" s="1460">
        <v>429.42739999999998</v>
      </c>
      <c r="U38" s="777">
        <v>-3.4303000000000452</v>
      </c>
      <c r="V38" s="779">
        <v>-7.9247752783421221E-3</v>
      </c>
      <c r="W38" s="1422"/>
      <c r="X38" s="1462">
        <v>448.43299999999999</v>
      </c>
      <c r="Y38" s="1441"/>
      <c r="Z38" s="780">
        <v>1.8027999999999906</v>
      </c>
      <c r="AA38" s="779">
        <v>4.036448945906379E-3</v>
      </c>
      <c r="AB38" s="1421"/>
      <c r="AC38" s="1421"/>
      <c r="AD38" s="1421"/>
      <c r="AE38" s="1421"/>
    </row>
    <row r="39" spans="1:31" s="762" customFormat="1">
      <c r="A39" s="1457" t="s">
        <v>352</v>
      </c>
      <c r="B39" s="1422"/>
      <c r="C39" s="1458" t="s">
        <v>378</v>
      </c>
      <c r="D39" s="1459">
        <v>417.10070000000002</v>
      </c>
      <c r="E39" s="1459">
        <v>437.85300000000001</v>
      </c>
      <c r="F39" s="1460">
        <v>432.12950000000001</v>
      </c>
      <c r="G39" s="777">
        <v>0.82139999999998281</v>
      </c>
      <c r="H39" s="778">
        <v>1.9044390773093056E-3</v>
      </c>
      <c r="I39" s="1453"/>
      <c r="J39" s="1458" t="s">
        <v>378</v>
      </c>
      <c r="K39" s="1459" t="s">
        <v>378</v>
      </c>
      <c r="L39" s="1459" t="s">
        <v>378</v>
      </c>
      <c r="M39" s="1460" t="s">
        <v>378</v>
      </c>
      <c r="N39" s="777" t="s">
        <v>378</v>
      </c>
      <c r="O39" s="779" t="s">
        <v>378</v>
      </c>
      <c r="P39" s="1422"/>
      <c r="Q39" s="1458" t="s">
        <v>378</v>
      </c>
      <c r="R39" s="1459">
        <v>396.75150000000002</v>
      </c>
      <c r="S39" s="1459">
        <v>412.07679999999999</v>
      </c>
      <c r="T39" s="1460">
        <v>410.51089999999999</v>
      </c>
      <c r="U39" s="777">
        <v>-3.2803000000000111</v>
      </c>
      <c r="V39" s="779">
        <v>-7.9274281328360896E-3</v>
      </c>
      <c r="W39" s="1422"/>
      <c r="X39" s="1462">
        <v>416.84440000000001</v>
      </c>
      <c r="Y39" s="1441"/>
      <c r="Z39" s="780">
        <v>-2.0785999999999945</v>
      </c>
      <c r="AA39" s="779">
        <v>-4.9617710175855478E-3</v>
      </c>
      <c r="AB39" s="1456"/>
      <c r="AC39" s="1456"/>
      <c r="AD39" s="1456"/>
      <c r="AE39" s="1456"/>
    </row>
    <row r="40" spans="1:31" s="762" customFormat="1">
      <c r="A40" s="1457" t="s">
        <v>353</v>
      </c>
      <c r="B40" s="1422"/>
      <c r="C40" s="1458">
        <v>413.92540000000002</v>
      </c>
      <c r="D40" s="1459">
        <v>422.74180000000001</v>
      </c>
      <c r="E40" s="1459">
        <v>425.34519999999998</v>
      </c>
      <c r="F40" s="1460">
        <v>420.05619999999999</v>
      </c>
      <c r="G40" s="777">
        <v>2.6825999999999794</v>
      </c>
      <c r="H40" s="778">
        <v>6.4273351261314726E-3</v>
      </c>
      <c r="I40" s="1453"/>
      <c r="J40" s="1458" t="s">
        <v>378</v>
      </c>
      <c r="K40" s="1459" t="s">
        <v>378</v>
      </c>
      <c r="L40" s="1459" t="s">
        <v>378</v>
      </c>
      <c r="M40" s="1460" t="s">
        <v>378</v>
      </c>
      <c r="N40" s="777" t="s">
        <v>378</v>
      </c>
      <c r="O40" s="779" t="s">
        <v>378</v>
      </c>
      <c r="P40" s="1422"/>
      <c r="Q40" s="1458" t="s">
        <v>378</v>
      </c>
      <c r="R40" s="1459">
        <v>393.20769999999999</v>
      </c>
      <c r="S40" s="1459">
        <v>392.45819999999998</v>
      </c>
      <c r="T40" s="1460">
        <v>393.03199999999998</v>
      </c>
      <c r="U40" s="777">
        <v>-0.22599999999999909</v>
      </c>
      <c r="V40" s="779">
        <v>-5.7468633823087867E-4</v>
      </c>
      <c r="W40" s="1422"/>
      <c r="X40" s="1462">
        <v>418.04590000000002</v>
      </c>
      <c r="Y40" s="1441"/>
      <c r="Z40" s="780">
        <v>2.4662999999999897</v>
      </c>
      <c r="AA40" s="779">
        <v>5.9346031422138346E-3</v>
      </c>
      <c r="AB40" s="1456"/>
      <c r="AC40" s="1456"/>
      <c r="AD40" s="1456"/>
      <c r="AE40" s="1456"/>
    </row>
    <row r="41" spans="1:31" s="762" customFormat="1">
      <c r="A41" s="1457" t="s">
        <v>354</v>
      </c>
      <c r="B41" s="1422"/>
      <c r="C41" s="1458" t="s">
        <v>378</v>
      </c>
      <c r="D41" s="1459">
        <v>434.91230000000002</v>
      </c>
      <c r="E41" s="1459">
        <v>326.60329999999999</v>
      </c>
      <c r="F41" s="1460">
        <v>383.16300000000001</v>
      </c>
      <c r="G41" s="777">
        <v>10.996500000000026</v>
      </c>
      <c r="H41" s="778">
        <v>2.9547259089681699E-2</v>
      </c>
      <c r="I41" s="1453"/>
      <c r="J41" s="1458" t="s">
        <v>378</v>
      </c>
      <c r="K41" s="1459" t="s">
        <v>378</v>
      </c>
      <c r="L41" s="1459" t="s">
        <v>378</v>
      </c>
      <c r="M41" s="1460" t="s">
        <v>378</v>
      </c>
      <c r="N41" s="777" t="s">
        <v>378</v>
      </c>
      <c r="O41" s="779" t="s">
        <v>378</v>
      </c>
      <c r="P41" s="1422"/>
      <c r="Q41" s="1458" t="s">
        <v>378</v>
      </c>
      <c r="R41" s="1459" t="s">
        <v>378</v>
      </c>
      <c r="S41" s="1459" t="s">
        <v>335</v>
      </c>
      <c r="T41" s="1460" t="s">
        <v>335</v>
      </c>
      <c r="U41" s="777" t="s">
        <v>378</v>
      </c>
      <c r="V41" s="779" t="s">
        <v>378</v>
      </c>
      <c r="W41" s="1422"/>
      <c r="X41" s="1462" t="s">
        <v>335</v>
      </c>
      <c r="Y41" s="1441"/>
      <c r="Z41" s="780" t="s">
        <v>378</v>
      </c>
      <c r="AA41" s="779" t="s">
        <v>378</v>
      </c>
      <c r="AB41" s="1456"/>
      <c r="AC41" s="1456"/>
      <c r="AD41" s="1456"/>
      <c r="AE41" s="1456"/>
    </row>
    <row r="42" spans="1:31" s="762" customFormat="1">
      <c r="A42" s="1457" t="s">
        <v>355</v>
      </c>
      <c r="B42" s="1422"/>
      <c r="C42" s="1458" t="s">
        <v>378</v>
      </c>
      <c r="D42" s="1459">
        <v>484.86079999999998</v>
      </c>
      <c r="E42" s="1459">
        <v>477.30680000000001</v>
      </c>
      <c r="F42" s="1460">
        <v>478.78030000000001</v>
      </c>
      <c r="G42" s="777">
        <v>3.1566000000000258</v>
      </c>
      <c r="H42" s="778">
        <v>6.6367592699858591E-3</v>
      </c>
      <c r="I42" s="1453"/>
      <c r="J42" s="1458" t="s">
        <v>378</v>
      </c>
      <c r="K42" s="1459" t="s">
        <v>378</v>
      </c>
      <c r="L42" s="1459" t="s">
        <v>378</v>
      </c>
      <c r="M42" s="1460" t="s">
        <v>378</v>
      </c>
      <c r="N42" s="777" t="s">
        <v>378</v>
      </c>
      <c r="O42" s="779" t="s">
        <v>378</v>
      </c>
      <c r="P42" s="1422"/>
      <c r="Q42" s="1458" t="s">
        <v>378</v>
      </c>
      <c r="R42" s="1459" t="s">
        <v>378</v>
      </c>
      <c r="S42" s="1459" t="s">
        <v>378</v>
      </c>
      <c r="T42" s="1460" t="s">
        <v>378</v>
      </c>
      <c r="U42" s="777" t="s">
        <v>378</v>
      </c>
      <c r="V42" s="779" t="s">
        <v>378</v>
      </c>
      <c r="W42" s="1422"/>
      <c r="X42" s="1462">
        <v>478.78030000000001</v>
      </c>
      <c r="Y42" s="1441"/>
      <c r="Z42" s="780">
        <v>3.1566000000000258</v>
      </c>
      <c r="AA42" s="779">
        <v>6.6367592699858591E-3</v>
      </c>
      <c r="AB42" s="1456"/>
      <c r="AC42" s="1456"/>
      <c r="AD42" s="1456"/>
      <c r="AE42" s="1456"/>
    </row>
    <row r="43" spans="1:31" s="762" customFormat="1" ht="13.5" thickBot="1">
      <c r="A43" s="1467" t="s">
        <v>356</v>
      </c>
      <c r="B43" s="1422"/>
      <c r="C43" s="1468" t="s">
        <v>378</v>
      </c>
      <c r="D43" s="1469">
        <v>525.60339999999997</v>
      </c>
      <c r="E43" s="1469">
        <v>544.29319999999996</v>
      </c>
      <c r="F43" s="1470">
        <v>536.50130000000001</v>
      </c>
      <c r="G43" s="782">
        <v>5.5352000000000317</v>
      </c>
      <c r="H43" s="783">
        <v>1.0424770997621291E-2</v>
      </c>
      <c r="I43" s="1453"/>
      <c r="J43" s="1468" t="s">
        <v>378</v>
      </c>
      <c r="K43" s="1469" t="s">
        <v>378</v>
      </c>
      <c r="L43" s="1469" t="s">
        <v>378</v>
      </c>
      <c r="M43" s="1470" t="s">
        <v>378</v>
      </c>
      <c r="N43" s="782" t="s">
        <v>378</v>
      </c>
      <c r="O43" s="784" t="s">
        <v>378</v>
      </c>
      <c r="P43" s="1422"/>
      <c r="Q43" s="1468" t="s">
        <v>378</v>
      </c>
      <c r="R43" s="1469">
        <v>543.02769999999998</v>
      </c>
      <c r="S43" s="1469" t="s">
        <v>378</v>
      </c>
      <c r="T43" s="1470">
        <v>543.02769999999998</v>
      </c>
      <c r="U43" s="782">
        <v>21.732399999999984</v>
      </c>
      <c r="V43" s="784">
        <v>4.168923065295238E-2</v>
      </c>
      <c r="W43" s="1422"/>
      <c r="X43" s="1471">
        <v>536.92070000000001</v>
      </c>
      <c r="Y43" s="1441"/>
      <c r="Z43" s="785">
        <v>6.5760000000000218</v>
      </c>
      <c r="AA43" s="784">
        <v>1.2399482826923824E-2</v>
      </c>
      <c r="AB43" s="1421"/>
      <c r="AC43" s="1421"/>
      <c r="AD43" s="1421"/>
      <c r="AE43" s="1421"/>
    </row>
    <row r="44" spans="1:31">
      <c r="A44" s="1472" t="s">
        <v>407</v>
      </c>
    </row>
    <row r="55" spans="3:5" ht="15">
      <c r="D55" s="1421"/>
      <c r="E55" s="765"/>
    </row>
    <row r="59" spans="3:5" ht="20.85" customHeight="1">
      <c r="C59" s="745"/>
      <c r="D59" s="786" t="s">
        <v>432</v>
      </c>
    </row>
    <row r="60" spans="3:5">
      <c r="C60" s="748"/>
      <c r="D60" s="75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8" sqref="V18"/>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6" t="s">
        <v>422</v>
      </c>
      <c r="D1" s="837"/>
      <c r="E1" s="837"/>
      <c r="F1" s="838"/>
      <c r="G1" s="838"/>
      <c r="H1" s="837"/>
      <c r="I1" s="837"/>
      <c r="J1" s="837"/>
      <c r="K1" s="837"/>
      <c r="L1" s="837"/>
      <c r="M1" s="837"/>
      <c r="N1" s="837"/>
      <c r="O1" s="837"/>
      <c r="P1" s="837"/>
      <c r="Q1" s="837"/>
      <c r="R1" s="837"/>
      <c r="S1" s="839" t="s">
        <v>423</v>
      </c>
      <c r="U1" s="716">
        <v>0</v>
      </c>
      <c r="AE1" s="3">
        <v>0</v>
      </c>
    </row>
    <row r="2" spans="1:31" s="663" customFormat="1" ht="20.85" customHeight="1">
      <c r="A2" s="897"/>
      <c r="B2" s="897"/>
      <c r="C2" s="840"/>
      <c r="D2" s="841"/>
      <c r="E2" s="841"/>
      <c r="F2" s="842"/>
      <c r="G2" s="842"/>
      <c r="H2" s="841"/>
      <c r="I2" s="841"/>
      <c r="J2" s="841"/>
      <c r="K2" s="841"/>
      <c r="L2" s="841"/>
      <c r="M2" s="841"/>
      <c r="N2" s="841"/>
      <c r="O2" s="841"/>
      <c r="P2" s="841"/>
      <c r="Q2" s="841"/>
      <c r="R2" s="841"/>
      <c r="S2" s="843" t="s">
        <v>521</v>
      </c>
      <c r="U2" s="897"/>
    </row>
    <row r="3" spans="1:31" s="717" customFormat="1">
      <c r="C3" s="898"/>
      <c r="Q3" s="899" t="s">
        <v>522</v>
      </c>
      <c r="R3" s="900" t="s">
        <v>424</v>
      </c>
      <c r="S3" s="901">
        <v>44767</v>
      </c>
    </row>
    <row r="4" spans="1:31" s="717" customFormat="1">
      <c r="C4" s="898"/>
      <c r="D4" s="902"/>
      <c r="E4" s="902"/>
      <c r="F4" s="902"/>
      <c r="R4" s="900" t="s">
        <v>425</v>
      </c>
      <c r="S4" s="901">
        <v>44773</v>
      </c>
    </row>
    <row r="5" spans="1:31" ht="6.6" customHeight="1">
      <c r="C5" s="844"/>
    </row>
    <row r="6" spans="1:31" ht="28.35" customHeight="1">
      <c r="C6" s="1547" t="s">
        <v>426</v>
      </c>
      <c r="D6" s="1547"/>
      <c r="E6" s="1547"/>
      <c r="F6" s="1547"/>
      <c r="G6" s="1547"/>
      <c r="H6" s="1547"/>
      <c r="I6" s="1547"/>
      <c r="J6" s="1547"/>
      <c r="K6" s="1547"/>
      <c r="L6" s="1547"/>
      <c r="M6" s="1547"/>
      <c r="N6" s="1547"/>
      <c r="O6" s="1547"/>
      <c r="P6" s="1547"/>
      <c r="Q6" s="1547"/>
      <c r="R6" s="1547"/>
      <c r="S6" s="1547"/>
    </row>
    <row r="7" spans="1:31" ht="5.85" customHeight="1">
      <c r="C7" s="845"/>
      <c r="D7" s="845"/>
      <c r="E7" s="845"/>
      <c r="F7" s="845"/>
      <c r="G7" s="845"/>
      <c r="H7" s="845"/>
      <c r="I7" s="845"/>
      <c r="J7" s="845"/>
      <c r="K7" s="845"/>
      <c r="L7" s="845"/>
      <c r="M7" s="845"/>
      <c r="N7" s="845"/>
      <c r="O7" s="845"/>
      <c r="P7" s="845"/>
      <c r="Q7" s="846"/>
      <c r="R7" s="845"/>
      <c r="S7" s="845"/>
    </row>
    <row r="8" spans="1:31" ht="13.5" thickBot="1">
      <c r="A8" s="903"/>
      <c r="B8" s="903"/>
      <c r="C8" s="845"/>
      <c r="D8" s="845"/>
      <c r="E8" s="845"/>
      <c r="F8" s="845"/>
      <c r="G8" s="845"/>
      <c r="H8" s="845"/>
      <c r="I8" s="845"/>
      <c r="J8" s="845"/>
      <c r="K8" s="845"/>
      <c r="L8" s="845"/>
      <c r="M8" s="845"/>
      <c r="N8" s="845"/>
      <c r="O8" s="845"/>
      <c r="P8" s="845"/>
      <c r="Q8" s="845"/>
      <c r="R8" s="845"/>
      <c r="S8" s="845"/>
    </row>
    <row r="9" spans="1:31" ht="18.75" thickBot="1">
      <c r="A9" s="903"/>
      <c r="B9" s="903"/>
      <c r="C9" s="847" t="s">
        <v>382</v>
      </c>
      <c r="D9" s="848"/>
      <c r="E9" s="848"/>
      <c r="F9" s="848"/>
      <c r="G9" s="848"/>
      <c r="H9" s="848"/>
      <c r="I9" s="848"/>
      <c r="J9" s="848"/>
      <c r="K9" s="848"/>
      <c r="L9" s="848"/>
      <c r="M9" s="848"/>
      <c r="N9" s="848"/>
      <c r="O9" s="848"/>
      <c r="P9" s="848"/>
      <c r="Q9" s="848"/>
      <c r="R9" s="849"/>
      <c r="S9" s="845"/>
    </row>
    <row r="10" spans="1:31" ht="13.5" thickBot="1">
      <c r="A10" s="716" t="s">
        <v>384</v>
      </c>
      <c r="B10" s="716" t="s">
        <v>385</v>
      </c>
      <c r="C10" s="850"/>
      <c r="D10" s="851" t="s">
        <v>329</v>
      </c>
      <c r="E10" s="852" t="s">
        <v>332</v>
      </c>
      <c r="F10" s="852" t="s">
        <v>333</v>
      </c>
      <c r="G10" s="852" t="s">
        <v>336</v>
      </c>
      <c r="H10" s="852" t="s">
        <v>338</v>
      </c>
      <c r="I10" s="852" t="s">
        <v>339</v>
      </c>
      <c r="J10" s="852" t="s">
        <v>341</v>
      </c>
      <c r="K10" s="852" t="s">
        <v>348</v>
      </c>
      <c r="L10" s="852" t="s">
        <v>349</v>
      </c>
      <c r="M10" s="852" t="s">
        <v>350</v>
      </c>
      <c r="N10" s="852" t="s">
        <v>351</v>
      </c>
      <c r="O10" s="852" t="s">
        <v>352</v>
      </c>
      <c r="P10" s="853" t="s">
        <v>353</v>
      </c>
      <c r="Q10" s="853" t="s">
        <v>356</v>
      </c>
      <c r="R10" s="854" t="s">
        <v>383</v>
      </c>
      <c r="S10" s="845"/>
    </row>
    <row r="11" spans="1:31" ht="14.25">
      <c r="C11" s="855" t="s">
        <v>386</v>
      </c>
      <c r="D11" s="856"/>
      <c r="E11" s="857"/>
      <c r="F11" s="857"/>
      <c r="G11" s="857"/>
      <c r="H11" s="857"/>
      <c r="I11" s="857"/>
      <c r="J11" s="857"/>
      <c r="K11" s="857"/>
      <c r="L11" s="857"/>
      <c r="M11" s="857"/>
      <c r="N11" s="857"/>
      <c r="O11" s="857"/>
      <c r="P11" s="857"/>
      <c r="Q11" s="857"/>
      <c r="R11" s="858"/>
      <c r="S11" s="845"/>
    </row>
    <row r="12" spans="1:31">
      <c r="C12" s="859" t="s">
        <v>387</v>
      </c>
      <c r="D12" s="904">
        <v>106.83</v>
      </c>
      <c r="E12" s="905">
        <v>90.672700000000006</v>
      </c>
      <c r="F12" s="905">
        <v>119.32</v>
      </c>
      <c r="G12" s="905">
        <v>148.62</v>
      </c>
      <c r="H12" s="905">
        <v>143.1</v>
      </c>
      <c r="I12" s="905">
        <v>95</v>
      </c>
      <c r="J12" s="905">
        <v>154.63</v>
      </c>
      <c r="K12" s="905">
        <v>117</v>
      </c>
      <c r="L12" s="905">
        <v>132.83000000000001</v>
      </c>
      <c r="M12" s="905">
        <v>160.05600000000001</v>
      </c>
      <c r="N12" s="905" t="e">
        <v>#N/A</v>
      </c>
      <c r="O12" s="905">
        <v>50.004899999999999</v>
      </c>
      <c r="P12" s="906" t="e">
        <v>#N/A</v>
      </c>
      <c r="Q12" s="906" t="e">
        <v>#N/A</v>
      </c>
      <c r="R12" s="907">
        <v>116.6589</v>
      </c>
      <c r="S12" s="845"/>
    </row>
    <row r="13" spans="1:31">
      <c r="A13" s="908"/>
      <c r="B13" s="908"/>
      <c r="C13" s="860" t="s">
        <v>388</v>
      </c>
      <c r="D13" s="909">
        <v>106.83</v>
      </c>
      <c r="E13" s="910">
        <v>90.673900000000003</v>
      </c>
      <c r="F13" s="910">
        <v>118.96</v>
      </c>
      <c r="G13" s="910">
        <v>139.28</v>
      </c>
      <c r="H13" s="910">
        <v>144.93</v>
      </c>
      <c r="I13" s="910">
        <v>95</v>
      </c>
      <c r="J13" s="910">
        <v>155.01</v>
      </c>
      <c r="K13" s="910">
        <v>117</v>
      </c>
      <c r="L13" s="910">
        <v>163.74</v>
      </c>
      <c r="M13" s="910">
        <v>160.05600000000001</v>
      </c>
      <c r="N13" s="910" t="e">
        <v>#N/A</v>
      </c>
      <c r="O13" s="910">
        <v>56.507100000000001</v>
      </c>
      <c r="P13" s="911" t="e">
        <v>#N/A</v>
      </c>
      <c r="Q13" s="911" t="e">
        <v>#N/A</v>
      </c>
      <c r="R13" s="912">
        <v>121.9486</v>
      </c>
      <c r="S13" s="845"/>
    </row>
    <row r="14" spans="1:31">
      <c r="A14" s="908"/>
      <c r="B14" s="908"/>
      <c r="C14" s="861" t="s">
        <v>389</v>
      </c>
      <c r="D14" s="913">
        <v>0</v>
      </c>
      <c r="E14" s="914">
        <v>-1.1999999999972033E-3</v>
      </c>
      <c r="F14" s="914">
        <v>0.35999999999999943</v>
      </c>
      <c r="G14" s="914">
        <v>9.3400000000000034</v>
      </c>
      <c r="H14" s="914">
        <v>-1.8300000000000125</v>
      </c>
      <c r="I14" s="914">
        <v>0</v>
      </c>
      <c r="J14" s="914">
        <v>-0.37999999999999545</v>
      </c>
      <c r="K14" s="914">
        <v>0</v>
      </c>
      <c r="L14" s="914">
        <v>-30.909999999999997</v>
      </c>
      <c r="M14" s="914">
        <v>0</v>
      </c>
      <c r="N14" s="915" t="e">
        <v>#N/A</v>
      </c>
      <c r="O14" s="914">
        <v>-6.502200000000002</v>
      </c>
      <c r="P14" s="916"/>
      <c r="Q14" s="917"/>
      <c r="R14" s="918">
        <v>-5.2896999999999963</v>
      </c>
      <c r="S14" s="845"/>
    </row>
    <row r="15" spans="1:31">
      <c r="A15" s="919"/>
      <c r="B15" s="919"/>
      <c r="C15" s="861" t="s">
        <v>390</v>
      </c>
      <c r="D15" s="862">
        <v>91.574667685020174</v>
      </c>
      <c r="E15" s="863">
        <v>77.724631382603476</v>
      </c>
      <c r="F15" s="863">
        <v>102.28109471287658</v>
      </c>
      <c r="G15" s="863">
        <v>127.39705243234765</v>
      </c>
      <c r="H15" s="863">
        <v>122.66530886198994</v>
      </c>
      <c r="I15" s="863">
        <v>81.433992605793463</v>
      </c>
      <c r="J15" s="863">
        <v>132.54882396456676</v>
      </c>
      <c r="K15" s="863">
        <v>100.2923908934509</v>
      </c>
      <c r="L15" s="863">
        <v>113.86186566134259</v>
      </c>
      <c r="M15" s="863">
        <v>137.19999074224086</v>
      </c>
      <c r="N15" s="863"/>
      <c r="O15" s="863">
        <v>42.864196387930967</v>
      </c>
      <c r="P15" s="864"/>
      <c r="Q15" s="864"/>
      <c r="R15" s="865"/>
      <c r="S15" s="845"/>
    </row>
    <row r="16" spans="1:31">
      <c r="A16" s="716" t="s">
        <v>384</v>
      </c>
      <c r="B16" s="716" t="s">
        <v>392</v>
      </c>
      <c r="C16" s="866" t="s">
        <v>391</v>
      </c>
      <c r="D16" s="867">
        <v>3</v>
      </c>
      <c r="E16" s="868">
        <v>3.15</v>
      </c>
      <c r="F16" s="868">
        <v>21.9</v>
      </c>
      <c r="G16" s="868">
        <v>8.1300000000000008</v>
      </c>
      <c r="H16" s="868">
        <v>4.53</v>
      </c>
      <c r="I16" s="868">
        <v>19.02</v>
      </c>
      <c r="J16" s="868">
        <v>10.45</v>
      </c>
      <c r="K16" s="868">
        <v>8.76</v>
      </c>
      <c r="L16" s="868">
        <v>2.93</v>
      </c>
      <c r="M16" s="868">
        <v>11.87</v>
      </c>
      <c r="N16" s="868">
        <v>0</v>
      </c>
      <c r="O16" s="868">
        <v>6.26</v>
      </c>
      <c r="P16" s="869"/>
      <c r="Q16" s="870"/>
      <c r="R16" s="871">
        <v>100.00000000000003</v>
      </c>
      <c r="S16" s="845"/>
    </row>
    <row r="17" spans="1:19" ht="14.25">
      <c r="C17" s="855" t="s">
        <v>393</v>
      </c>
      <c r="D17" s="872"/>
      <c r="E17" s="873"/>
      <c r="F17" s="873"/>
      <c r="G17" s="873"/>
      <c r="H17" s="873"/>
      <c r="I17" s="873"/>
      <c r="J17" s="873"/>
      <c r="K17" s="873"/>
      <c r="L17" s="873"/>
      <c r="M17" s="873"/>
      <c r="N17" s="873"/>
      <c r="O17" s="873"/>
      <c r="P17" s="873"/>
      <c r="Q17" s="873"/>
      <c r="R17" s="874"/>
      <c r="S17" s="845"/>
    </row>
    <row r="18" spans="1:19">
      <c r="C18" s="859" t="s">
        <v>387</v>
      </c>
      <c r="D18" s="904">
        <v>375.56</v>
      </c>
      <c r="E18" s="905">
        <v>164.60220000000001</v>
      </c>
      <c r="F18" s="905">
        <v>227.1</v>
      </c>
      <c r="G18" s="905">
        <v>225.32</v>
      </c>
      <c r="H18" s="905">
        <v>250</v>
      </c>
      <c r="I18" s="905">
        <v>232</v>
      </c>
      <c r="J18" s="905">
        <v>280.52999999999997</v>
      </c>
      <c r="K18" s="905">
        <v>232</v>
      </c>
      <c r="L18" s="905">
        <v>363.49</v>
      </c>
      <c r="M18" s="905">
        <v>234.36449999999999</v>
      </c>
      <c r="N18" s="905" t="e">
        <v>#N/A</v>
      </c>
      <c r="O18" s="905">
        <v>359.17599999999999</v>
      </c>
      <c r="P18" s="906"/>
      <c r="Q18" s="906"/>
      <c r="R18" s="907">
        <v>247.80539999999999</v>
      </c>
      <c r="S18" s="845"/>
    </row>
    <row r="19" spans="1:19">
      <c r="A19" s="908"/>
      <c r="B19" s="908"/>
      <c r="C19" s="860" t="s">
        <v>388</v>
      </c>
      <c r="D19" s="909">
        <v>375.56</v>
      </c>
      <c r="E19" s="910">
        <v>164.60220000000001</v>
      </c>
      <c r="F19" s="910">
        <v>225.4</v>
      </c>
      <c r="G19" s="910">
        <v>188.64</v>
      </c>
      <c r="H19" s="910">
        <v>245.76</v>
      </c>
      <c r="I19" s="910">
        <v>233</v>
      </c>
      <c r="J19" s="910">
        <v>282.64</v>
      </c>
      <c r="K19" s="910">
        <v>232</v>
      </c>
      <c r="L19" s="910">
        <v>383.43</v>
      </c>
      <c r="M19" s="910">
        <v>234.36449999999999</v>
      </c>
      <c r="N19" s="910" t="e">
        <v>#N/A</v>
      </c>
      <c r="O19" s="910">
        <v>372.46109999999999</v>
      </c>
      <c r="P19" s="911"/>
      <c r="Q19" s="911"/>
      <c r="R19" s="912">
        <v>248.56819999999999</v>
      </c>
      <c r="S19" s="845"/>
    </row>
    <row r="20" spans="1:19">
      <c r="A20" s="908"/>
      <c r="B20" s="908"/>
      <c r="C20" s="861" t="s">
        <v>389</v>
      </c>
      <c r="D20" s="913">
        <v>0</v>
      </c>
      <c r="E20" s="915">
        <v>0</v>
      </c>
      <c r="F20" s="914">
        <v>1.6999999999999886</v>
      </c>
      <c r="G20" s="914">
        <v>36.680000000000007</v>
      </c>
      <c r="H20" s="914">
        <v>4.2400000000000091</v>
      </c>
      <c r="I20" s="914">
        <v>-1</v>
      </c>
      <c r="J20" s="914">
        <v>-2.1100000000000136</v>
      </c>
      <c r="K20" s="914">
        <v>0</v>
      </c>
      <c r="L20" s="914">
        <v>-19.939999999999998</v>
      </c>
      <c r="M20" s="914">
        <v>0</v>
      </c>
      <c r="N20" s="915">
        <v>0</v>
      </c>
      <c r="O20" s="914">
        <v>-13.2851</v>
      </c>
      <c r="P20" s="916"/>
      <c r="Q20" s="917"/>
      <c r="R20" s="918">
        <v>-0.76279999999999859</v>
      </c>
      <c r="S20" s="845"/>
    </row>
    <row r="21" spans="1:19">
      <c r="A21" s="919"/>
      <c r="B21" s="919"/>
      <c r="C21" s="861" t="s">
        <v>390</v>
      </c>
      <c r="D21" s="862">
        <v>151.55440519052451</v>
      </c>
      <c r="E21" s="875">
        <v>66.423976232963454</v>
      </c>
      <c r="F21" s="863">
        <v>91.644492008648726</v>
      </c>
      <c r="G21" s="863">
        <v>90.926186435001014</v>
      </c>
      <c r="H21" s="863">
        <v>100.88561427636364</v>
      </c>
      <c r="I21" s="863">
        <v>93.621850048465447</v>
      </c>
      <c r="J21" s="863">
        <v>113.20576549179316</v>
      </c>
      <c r="K21" s="863">
        <v>93.621850048465447</v>
      </c>
      <c r="L21" s="863">
        <v>146.68364773326169</v>
      </c>
      <c r="M21" s="863">
        <v>94.576026188291294</v>
      </c>
      <c r="N21" s="863"/>
      <c r="O21" s="863">
        <v>144.94276557330875</v>
      </c>
      <c r="P21" s="864"/>
      <c r="Q21" s="864"/>
      <c r="R21" s="865"/>
      <c r="S21" s="845"/>
    </row>
    <row r="22" spans="1:19" ht="13.5" thickBot="1">
      <c r="C22" s="876" t="s">
        <v>391</v>
      </c>
      <c r="D22" s="877">
        <v>3.43</v>
      </c>
      <c r="E22" s="878">
        <v>2.4</v>
      </c>
      <c r="F22" s="878">
        <v>16.91</v>
      </c>
      <c r="G22" s="878">
        <v>8.85</v>
      </c>
      <c r="H22" s="878">
        <v>10.82</v>
      </c>
      <c r="I22" s="878">
        <v>27.44</v>
      </c>
      <c r="J22" s="878">
        <v>8.34</v>
      </c>
      <c r="K22" s="878">
        <v>5.99</v>
      </c>
      <c r="L22" s="878">
        <v>2.66</v>
      </c>
      <c r="M22" s="878">
        <v>8.89</v>
      </c>
      <c r="N22" s="878">
        <v>0</v>
      </c>
      <c r="O22" s="878">
        <v>4.26</v>
      </c>
      <c r="P22" s="879"/>
      <c r="Q22" s="880"/>
      <c r="R22" s="881">
        <v>99.990000000000009</v>
      </c>
      <c r="S22" s="845"/>
    </row>
    <row r="23" spans="1:19" ht="13.5" thickBot="1">
      <c r="A23" s="903"/>
      <c r="B23" s="903"/>
      <c r="C23" s="845"/>
      <c r="D23" s="845"/>
      <c r="E23" s="845"/>
      <c r="F23" s="845"/>
      <c r="G23" s="845"/>
      <c r="H23" s="845"/>
      <c r="I23" s="845"/>
      <c r="J23" s="845"/>
      <c r="K23" s="845"/>
      <c r="L23" s="845"/>
      <c r="M23" s="845"/>
      <c r="N23" s="845"/>
      <c r="O23" s="845"/>
      <c r="P23" s="845"/>
      <c r="Q23" s="845"/>
      <c r="R23" s="845"/>
      <c r="S23" s="845"/>
    </row>
    <row r="24" spans="1:19" ht="18.75" thickBot="1">
      <c r="A24" s="903"/>
      <c r="B24" s="903"/>
      <c r="C24" s="882" t="s">
        <v>394</v>
      </c>
      <c r="D24" s="848"/>
      <c r="E24" s="848"/>
      <c r="F24" s="848"/>
      <c r="G24" s="848"/>
      <c r="H24" s="848"/>
      <c r="I24" s="848"/>
      <c r="J24" s="848"/>
      <c r="K24" s="848"/>
      <c r="L24" s="848"/>
      <c r="M24" s="848"/>
      <c r="N24" s="848"/>
      <c r="O24" s="848"/>
      <c r="P24" s="848"/>
      <c r="Q24" s="848"/>
      <c r="R24" s="849"/>
      <c r="S24" s="845"/>
    </row>
    <row r="25" spans="1:19" ht="13.5" thickBot="1">
      <c r="A25" s="716" t="s">
        <v>395</v>
      </c>
      <c r="B25" s="716" t="s">
        <v>396</v>
      </c>
      <c r="C25" s="850"/>
      <c r="D25" s="851" t="s">
        <v>329</v>
      </c>
      <c r="E25" s="852" t="s">
        <v>332</v>
      </c>
      <c r="F25" s="852" t="s">
        <v>333</v>
      </c>
      <c r="G25" s="852" t="s">
        <v>336</v>
      </c>
      <c r="H25" s="852" t="s">
        <v>338</v>
      </c>
      <c r="I25" s="852" t="s">
        <v>339</v>
      </c>
      <c r="J25" s="852" t="s">
        <v>341</v>
      </c>
      <c r="K25" s="852" t="s">
        <v>348</v>
      </c>
      <c r="L25" s="852" t="s">
        <v>349</v>
      </c>
      <c r="M25" s="852" t="s">
        <v>350</v>
      </c>
      <c r="N25" s="852" t="s">
        <v>351</v>
      </c>
      <c r="O25" s="852" t="s">
        <v>352</v>
      </c>
      <c r="P25" s="853" t="s">
        <v>353</v>
      </c>
      <c r="Q25" s="853" t="s">
        <v>356</v>
      </c>
      <c r="R25" s="854" t="s">
        <v>383</v>
      </c>
      <c r="S25" s="845"/>
    </row>
    <row r="26" spans="1:19" ht="14.25">
      <c r="C26" s="855" t="s">
        <v>397</v>
      </c>
      <c r="D26" s="856"/>
      <c r="E26" s="857"/>
      <c r="F26" s="857"/>
      <c r="G26" s="857"/>
      <c r="H26" s="857"/>
      <c r="I26" s="857"/>
      <c r="J26" s="857"/>
      <c r="K26" s="857"/>
      <c r="L26" s="857"/>
      <c r="M26" s="857"/>
      <c r="N26" s="857"/>
      <c r="O26" s="857"/>
      <c r="P26" s="857"/>
      <c r="Q26" s="857"/>
      <c r="R26" s="858"/>
      <c r="S26" s="845"/>
    </row>
    <row r="27" spans="1:19">
      <c r="C27" s="859" t="s">
        <v>398</v>
      </c>
      <c r="D27" s="904">
        <v>4.67</v>
      </c>
      <c r="E27" s="905"/>
      <c r="F27" s="905"/>
      <c r="G27" s="905">
        <v>2.38</v>
      </c>
      <c r="H27" s="905">
        <v>2.94</v>
      </c>
      <c r="I27" s="905">
        <v>3.27</v>
      </c>
      <c r="J27" s="905">
        <v>3.35</v>
      </c>
      <c r="K27" s="905"/>
      <c r="L27" s="905">
        <v>2.72</v>
      </c>
      <c r="M27" s="905"/>
      <c r="N27" s="905"/>
      <c r="O27" s="905"/>
      <c r="P27" s="906"/>
      <c r="Q27" s="906">
        <v>2.6309999999999998</v>
      </c>
      <c r="R27" s="907">
        <v>2.9687999999999999</v>
      </c>
      <c r="S27" s="845"/>
    </row>
    <row r="28" spans="1:19">
      <c r="A28" s="908"/>
      <c r="B28" s="908"/>
      <c r="C28" s="860" t="s">
        <v>388</v>
      </c>
      <c r="D28" s="909">
        <v>4.67</v>
      </c>
      <c r="E28" s="883"/>
      <c r="F28" s="884"/>
      <c r="G28" s="884">
        <v>2.52</v>
      </c>
      <c r="H28" s="884">
        <v>2.94</v>
      </c>
      <c r="I28" s="884">
        <v>3.28</v>
      </c>
      <c r="J28" s="884">
        <v>3.26</v>
      </c>
      <c r="K28" s="884"/>
      <c r="L28" s="884">
        <v>2.73</v>
      </c>
      <c r="M28" s="884"/>
      <c r="N28" s="884"/>
      <c r="O28" s="884"/>
      <c r="P28" s="885"/>
      <c r="Q28" s="885">
        <v>3.0367999999999999</v>
      </c>
      <c r="R28" s="912">
        <v>3.1027999999999998</v>
      </c>
      <c r="S28" s="845"/>
    </row>
    <row r="29" spans="1:19">
      <c r="A29" s="908"/>
      <c r="B29" s="908"/>
      <c r="C29" s="861" t="s">
        <v>389</v>
      </c>
      <c r="D29" s="913">
        <v>0</v>
      </c>
      <c r="E29" s="915"/>
      <c r="F29" s="914"/>
      <c r="G29" s="914">
        <v>-0.14000000000000012</v>
      </c>
      <c r="H29" s="914">
        <v>0</v>
      </c>
      <c r="I29" s="914">
        <v>-9.9999999999997868E-3</v>
      </c>
      <c r="J29" s="914">
        <v>9.0000000000000302E-2</v>
      </c>
      <c r="K29" s="914"/>
      <c r="L29" s="914">
        <v>-9.9999999999997868E-3</v>
      </c>
      <c r="M29" s="914"/>
      <c r="N29" s="915"/>
      <c r="O29" s="915"/>
      <c r="P29" s="917"/>
      <c r="Q29" s="916">
        <v>-0.40580000000000016</v>
      </c>
      <c r="R29" s="918">
        <v>-0.1339999999999999</v>
      </c>
      <c r="S29" s="845"/>
    </row>
    <row r="30" spans="1:19">
      <c r="A30" s="919"/>
      <c r="B30" s="919"/>
      <c r="C30" s="861" t="s">
        <v>390</v>
      </c>
      <c r="D30" s="862">
        <v>157.3026138507141</v>
      </c>
      <c r="E30" s="875"/>
      <c r="F30" s="863"/>
      <c r="G30" s="863">
        <v>80.167070870385331</v>
      </c>
      <c r="H30" s="863">
        <v>99.0299110751819</v>
      </c>
      <c r="I30" s="863">
        <v>110.14551333872271</v>
      </c>
      <c r="J30" s="863">
        <v>112.84020479655079</v>
      </c>
      <c r="K30" s="863"/>
      <c r="L30" s="863">
        <v>91.61950956615469</v>
      </c>
      <c r="M30" s="863"/>
      <c r="N30" s="863"/>
      <c r="O30" s="863"/>
      <c r="P30" s="864"/>
      <c r="Q30" s="864">
        <v>88.621665319320925</v>
      </c>
      <c r="R30" s="886"/>
      <c r="S30" s="845"/>
    </row>
    <row r="31" spans="1:19">
      <c r="A31" s="716" t="s">
        <v>395</v>
      </c>
      <c r="B31" s="716" t="s">
        <v>399</v>
      </c>
      <c r="C31" s="866" t="s">
        <v>391</v>
      </c>
      <c r="D31" s="867">
        <v>5.49</v>
      </c>
      <c r="E31" s="868"/>
      <c r="F31" s="868"/>
      <c r="G31" s="868">
        <v>20.59</v>
      </c>
      <c r="H31" s="868">
        <v>6.71</v>
      </c>
      <c r="I31" s="868">
        <v>45.97</v>
      </c>
      <c r="J31" s="868">
        <v>7.95</v>
      </c>
      <c r="K31" s="868"/>
      <c r="L31" s="868">
        <v>4.55</v>
      </c>
      <c r="M31" s="868"/>
      <c r="N31" s="868"/>
      <c r="O31" s="868"/>
      <c r="P31" s="869"/>
      <c r="Q31" s="870">
        <v>4.5</v>
      </c>
      <c r="R31" s="871">
        <v>99.99</v>
      </c>
      <c r="S31" s="845"/>
    </row>
    <row r="32" spans="1:19" ht="14.25">
      <c r="C32" s="855" t="s">
        <v>400</v>
      </c>
      <c r="D32" s="872"/>
      <c r="E32" s="873"/>
      <c r="F32" s="873"/>
      <c r="G32" s="873"/>
      <c r="H32" s="873"/>
      <c r="I32" s="873"/>
      <c r="J32" s="873"/>
      <c r="K32" s="873"/>
      <c r="L32" s="873"/>
      <c r="M32" s="873"/>
      <c r="N32" s="873"/>
      <c r="O32" s="873"/>
      <c r="P32" s="873"/>
      <c r="Q32" s="873"/>
      <c r="R32" s="874"/>
      <c r="S32" s="845"/>
    </row>
    <row r="33" spans="1:19">
      <c r="C33" s="859" t="s">
        <v>398</v>
      </c>
      <c r="D33" s="904">
        <v>4.4400000000000004</v>
      </c>
      <c r="E33" s="905"/>
      <c r="F33" s="905">
        <v>5.93</v>
      </c>
      <c r="G33" s="905">
        <v>2.13</v>
      </c>
      <c r="H33" s="905" t="e">
        <v>#N/A</v>
      </c>
      <c r="I33" s="905">
        <v>2.58</v>
      </c>
      <c r="J33" s="905">
        <v>3.51</v>
      </c>
      <c r="K33" s="905"/>
      <c r="L33" s="905">
        <v>2.27</v>
      </c>
      <c r="M33" s="905"/>
      <c r="N33" s="905"/>
      <c r="O33" s="905"/>
      <c r="P33" s="906"/>
      <c r="Q33" s="906">
        <v>2.6214</v>
      </c>
      <c r="R33" s="907">
        <v>3.7189999999999999</v>
      </c>
      <c r="S33" s="845"/>
    </row>
    <row r="34" spans="1:19">
      <c r="A34" s="908"/>
      <c r="B34" s="908"/>
      <c r="C34" s="860" t="s">
        <v>388</v>
      </c>
      <c r="D34" s="909">
        <v>4.4400000000000004</v>
      </c>
      <c r="E34" s="910"/>
      <c r="F34" s="910">
        <v>6.05</v>
      </c>
      <c r="G34" s="910">
        <v>2.17</v>
      </c>
      <c r="H34" s="910" t="e">
        <v>#N/A</v>
      </c>
      <c r="I34" s="910">
        <v>2.58</v>
      </c>
      <c r="J34" s="910">
        <v>3.51</v>
      </c>
      <c r="K34" s="910"/>
      <c r="L34" s="910">
        <v>2.4700000000000002</v>
      </c>
      <c r="M34" s="910"/>
      <c r="N34" s="910"/>
      <c r="O34" s="910"/>
      <c r="P34" s="911"/>
      <c r="Q34" s="911">
        <v>2.5951</v>
      </c>
      <c r="R34" s="912">
        <v>3.8045</v>
      </c>
      <c r="S34" s="845"/>
    </row>
    <row r="35" spans="1:19">
      <c r="A35" s="908"/>
      <c r="B35" s="908"/>
      <c r="C35" s="861" t="s">
        <v>389</v>
      </c>
      <c r="D35" s="913">
        <v>0</v>
      </c>
      <c r="E35" s="915"/>
      <c r="F35" s="914">
        <v>-0.12000000000000011</v>
      </c>
      <c r="G35" s="914">
        <v>-4.0000000000000036E-2</v>
      </c>
      <c r="H35" s="914" t="e">
        <v>#N/A</v>
      </c>
      <c r="I35" s="914">
        <v>0</v>
      </c>
      <c r="J35" s="914">
        <v>0</v>
      </c>
      <c r="K35" s="914"/>
      <c r="L35" s="914">
        <v>-0.20000000000000018</v>
      </c>
      <c r="M35" s="915"/>
      <c r="N35" s="915"/>
      <c r="O35" s="915"/>
      <c r="P35" s="917"/>
      <c r="Q35" s="916">
        <v>2.629999999999999E-2</v>
      </c>
      <c r="R35" s="918">
        <v>-8.5500000000000131E-2</v>
      </c>
      <c r="S35" s="845"/>
    </row>
    <row r="36" spans="1:19">
      <c r="A36" s="919"/>
      <c r="B36" s="919"/>
      <c r="C36" s="861" t="s">
        <v>390</v>
      </c>
      <c r="D36" s="862">
        <v>119.38693197095995</v>
      </c>
      <c r="E36" s="875"/>
      <c r="F36" s="863">
        <v>159.451465447701</v>
      </c>
      <c r="G36" s="863">
        <v>57.273460607690239</v>
      </c>
      <c r="H36" s="863" t="e">
        <v>#N/A</v>
      </c>
      <c r="I36" s="863">
        <v>69.373487496638887</v>
      </c>
      <c r="J36" s="863">
        <v>94.380209733799404</v>
      </c>
      <c r="K36" s="863"/>
      <c r="L36" s="863">
        <v>61.037913417585379</v>
      </c>
      <c r="M36" s="863"/>
      <c r="N36" s="863"/>
      <c r="O36" s="863"/>
      <c r="P36" s="864"/>
      <c r="Q36" s="864">
        <v>70.486689970422162</v>
      </c>
      <c r="R36" s="865"/>
      <c r="S36" s="845"/>
    </row>
    <row r="37" spans="1:19">
      <c r="A37" s="716" t="s">
        <v>395</v>
      </c>
      <c r="B37" s="716" t="s">
        <v>401</v>
      </c>
      <c r="C37" s="866" t="s">
        <v>391</v>
      </c>
      <c r="D37" s="867">
        <v>2.95</v>
      </c>
      <c r="E37" s="868"/>
      <c r="F37" s="868">
        <v>25.08</v>
      </c>
      <c r="G37" s="868">
        <v>22.55</v>
      </c>
      <c r="H37" s="868">
        <v>0</v>
      </c>
      <c r="I37" s="868">
        <v>22.35</v>
      </c>
      <c r="J37" s="868">
        <v>16.63</v>
      </c>
      <c r="K37" s="868"/>
      <c r="L37" s="868">
        <v>4.67</v>
      </c>
      <c r="M37" s="868"/>
      <c r="N37" s="868"/>
      <c r="O37" s="868"/>
      <c r="P37" s="869"/>
      <c r="Q37" s="870">
        <v>3.44</v>
      </c>
      <c r="R37" s="871">
        <v>100</v>
      </c>
      <c r="S37" s="845"/>
    </row>
    <row r="38" spans="1:19" ht="14.25">
      <c r="C38" s="855" t="s">
        <v>402</v>
      </c>
      <c r="D38" s="872"/>
      <c r="E38" s="873"/>
      <c r="F38" s="873"/>
      <c r="G38" s="873"/>
      <c r="H38" s="873"/>
      <c r="I38" s="873"/>
      <c r="J38" s="873"/>
      <c r="K38" s="873"/>
      <c r="L38" s="873"/>
      <c r="M38" s="873"/>
      <c r="N38" s="873"/>
      <c r="O38" s="873"/>
      <c r="P38" s="873"/>
      <c r="Q38" s="873"/>
      <c r="R38" s="874"/>
      <c r="S38" s="845"/>
    </row>
    <row r="39" spans="1:19">
      <c r="C39" s="859" t="s">
        <v>398</v>
      </c>
      <c r="D39" s="904">
        <v>3.27</v>
      </c>
      <c r="E39" s="905"/>
      <c r="F39" s="905">
        <v>3.48</v>
      </c>
      <c r="G39" s="905">
        <v>2.2599999999999998</v>
      </c>
      <c r="H39" s="905" t="e">
        <v>#N/A</v>
      </c>
      <c r="I39" s="905">
        <v>3.02</v>
      </c>
      <c r="J39" s="905">
        <v>3.1</v>
      </c>
      <c r="K39" s="905"/>
      <c r="L39" s="905">
        <v>2.2200000000000002</v>
      </c>
      <c r="M39" s="905"/>
      <c r="N39" s="905"/>
      <c r="O39" s="905"/>
      <c r="P39" s="906"/>
      <c r="Q39" s="906">
        <v>2.4660000000000002</v>
      </c>
      <c r="R39" s="907">
        <v>2.9784999999999999</v>
      </c>
      <c r="S39" s="845"/>
    </row>
    <row r="40" spans="1:19">
      <c r="A40" s="908"/>
      <c r="B40" s="908"/>
      <c r="C40" s="860" t="s">
        <v>388</v>
      </c>
      <c r="D40" s="909">
        <v>3.27</v>
      </c>
      <c r="E40" s="910"/>
      <c r="F40" s="910">
        <v>3.48</v>
      </c>
      <c r="G40" s="910">
        <v>2.2200000000000002</v>
      </c>
      <c r="H40" s="910" t="e">
        <v>#N/A</v>
      </c>
      <c r="I40" s="910">
        <v>3.04</v>
      </c>
      <c r="J40" s="910">
        <v>3.1</v>
      </c>
      <c r="K40" s="910"/>
      <c r="L40" s="910">
        <v>2.2599999999999998</v>
      </c>
      <c r="M40" s="910"/>
      <c r="N40" s="910"/>
      <c r="O40" s="910"/>
      <c r="P40" s="911"/>
      <c r="Q40" s="911">
        <v>2.4609000000000001</v>
      </c>
      <c r="R40" s="912">
        <v>3.0133999999999999</v>
      </c>
      <c r="S40" s="845"/>
    </row>
    <row r="41" spans="1:19">
      <c r="A41" s="908"/>
      <c r="B41" s="908"/>
      <c r="C41" s="861" t="s">
        <v>389</v>
      </c>
      <c r="D41" s="913">
        <v>0</v>
      </c>
      <c r="E41" s="915"/>
      <c r="F41" s="914">
        <v>0</v>
      </c>
      <c r="G41" s="914">
        <v>3.9999999999999591E-2</v>
      </c>
      <c r="H41" s="914" t="e">
        <v>#N/A</v>
      </c>
      <c r="I41" s="914">
        <v>-2.0000000000000018E-2</v>
      </c>
      <c r="J41" s="914">
        <v>0</v>
      </c>
      <c r="K41" s="914"/>
      <c r="L41" s="914">
        <v>-3.9999999999999591E-2</v>
      </c>
      <c r="M41" s="915"/>
      <c r="N41" s="915"/>
      <c r="O41" s="915"/>
      <c r="P41" s="917"/>
      <c r="Q41" s="916">
        <v>5.1000000000001044E-3</v>
      </c>
      <c r="R41" s="918">
        <v>-3.4899999999999931E-2</v>
      </c>
      <c r="S41" s="845"/>
    </row>
    <row r="42" spans="1:19">
      <c r="A42" s="919"/>
      <c r="B42" s="919"/>
      <c r="C42" s="861" t="s">
        <v>390</v>
      </c>
      <c r="D42" s="862">
        <v>109.78680543897936</v>
      </c>
      <c r="E42" s="875"/>
      <c r="F42" s="863">
        <v>116.83733422863858</v>
      </c>
      <c r="G42" s="863">
        <v>75.877119355380216</v>
      </c>
      <c r="H42" s="863" t="e">
        <v>#N/A</v>
      </c>
      <c r="I42" s="863">
        <v>101.39331878462315</v>
      </c>
      <c r="J42" s="863">
        <v>104.07923451401713</v>
      </c>
      <c r="K42" s="863"/>
      <c r="L42" s="863">
        <v>74.534161490683232</v>
      </c>
      <c r="M42" s="863"/>
      <c r="N42" s="863"/>
      <c r="O42" s="863"/>
      <c r="P42" s="864"/>
      <c r="Q42" s="864">
        <v>82.793352358569763</v>
      </c>
      <c r="R42" s="865"/>
      <c r="S42" s="845"/>
    </row>
    <row r="43" spans="1:19" ht="13.5" thickBot="1">
      <c r="C43" s="876" t="s">
        <v>391</v>
      </c>
      <c r="D43" s="877">
        <v>5.08</v>
      </c>
      <c r="E43" s="878"/>
      <c r="F43" s="878">
        <v>25.3</v>
      </c>
      <c r="G43" s="878">
        <v>13.42</v>
      </c>
      <c r="H43" s="878">
        <v>0</v>
      </c>
      <c r="I43" s="878">
        <v>32.520000000000003</v>
      </c>
      <c r="J43" s="878">
        <v>14.6</v>
      </c>
      <c r="K43" s="878"/>
      <c r="L43" s="878">
        <v>3.63</v>
      </c>
      <c r="M43" s="878"/>
      <c r="N43" s="878"/>
      <c r="O43" s="878"/>
      <c r="P43" s="879"/>
      <c r="Q43" s="880">
        <v>2.93</v>
      </c>
      <c r="R43" s="881">
        <v>100</v>
      </c>
      <c r="S43" s="845"/>
    </row>
    <row r="44" spans="1:19" ht="13.5" thickBot="1">
      <c r="A44" s="903" t="s">
        <v>403</v>
      </c>
      <c r="B44" s="903" t="s">
        <v>404</v>
      </c>
      <c r="C44" s="845"/>
      <c r="D44" s="845"/>
      <c r="E44" s="845"/>
      <c r="F44" s="845"/>
      <c r="G44" s="845"/>
      <c r="H44" s="845"/>
      <c r="I44" s="845"/>
      <c r="J44" s="845"/>
      <c r="K44" s="845"/>
      <c r="L44" s="845"/>
      <c r="M44" s="845"/>
      <c r="N44" s="845"/>
      <c r="O44" s="845"/>
      <c r="P44" s="845"/>
      <c r="Q44" s="845"/>
      <c r="R44" s="845"/>
      <c r="S44" s="845"/>
    </row>
    <row r="45" spans="1:19" ht="18.75" thickBot="1">
      <c r="A45" s="903"/>
      <c r="B45" s="903"/>
      <c r="C45" s="847" t="s">
        <v>405</v>
      </c>
      <c r="D45" s="848"/>
      <c r="E45" s="848"/>
      <c r="F45" s="848"/>
      <c r="G45" s="848"/>
      <c r="H45" s="848"/>
      <c r="I45" s="848"/>
      <c r="J45" s="848"/>
      <c r="K45" s="848"/>
      <c r="L45" s="848"/>
      <c r="M45" s="848"/>
      <c r="N45" s="848"/>
      <c r="O45" s="848"/>
      <c r="P45" s="848"/>
      <c r="Q45" s="848"/>
      <c r="R45" s="849"/>
      <c r="S45" s="845"/>
    </row>
    <row r="46" spans="1:19" ht="13.5" thickBot="1">
      <c r="C46" s="850"/>
      <c r="D46" s="851" t="s">
        <v>329</v>
      </c>
      <c r="E46" s="852" t="s">
        <v>332</v>
      </c>
      <c r="F46" s="852" t="s">
        <v>333</v>
      </c>
      <c r="G46" s="852" t="s">
        <v>336</v>
      </c>
      <c r="H46" s="852" t="s">
        <v>338</v>
      </c>
      <c r="I46" s="852" t="s">
        <v>339</v>
      </c>
      <c r="J46" s="852" t="s">
        <v>341</v>
      </c>
      <c r="K46" s="852" t="s">
        <v>348</v>
      </c>
      <c r="L46" s="852" t="s">
        <v>349</v>
      </c>
      <c r="M46" s="852" t="s">
        <v>350</v>
      </c>
      <c r="N46" s="852" t="s">
        <v>351</v>
      </c>
      <c r="O46" s="852" t="s">
        <v>352</v>
      </c>
      <c r="P46" s="853" t="s">
        <v>353</v>
      </c>
      <c r="Q46" s="853" t="s">
        <v>356</v>
      </c>
      <c r="R46" s="854" t="s">
        <v>383</v>
      </c>
      <c r="S46" s="845"/>
    </row>
    <row r="47" spans="1:19">
      <c r="C47" s="887" t="s">
        <v>406</v>
      </c>
      <c r="D47" s="888" t="s">
        <v>378</v>
      </c>
      <c r="E47" s="889"/>
      <c r="F47" s="890">
        <v>551</v>
      </c>
      <c r="G47" s="890"/>
      <c r="H47" s="890"/>
      <c r="I47" s="890">
        <v>626</v>
      </c>
      <c r="J47" s="890">
        <v>575</v>
      </c>
      <c r="K47" s="889">
        <v>535.13</v>
      </c>
      <c r="L47" s="889"/>
      <c r="M47" s="889"/>
      <c r="N47" s="889">
        <v>426.85</v>
      </c>
      <c r="O47" s="889"/>
      <c r="P47" s="889">
        <v>440.33</v>
      </c>
      <c r="Q47" s="889"/>
      <c r="R47" s="891">
        <v>571.33259999999996</v>
      </c>
      <c r="S47" s="845"/>
    </row>
    <row r="48" spans="1:19">
      <c r="A48" s="908"/>
      <c r="B48" s="908"/>
      <c r="C48" s="892" t="s">
        <v>388</v>
      </c>
      <c r="D48" s="893">
        <v>668.9</v>
      </c>
      <c r="E48" s="894"/>
      <c r="F48" s="894">
        <v>540</v>
      </c>
      <c r="G48" s="894"/>
      <c r="H48" s="894"/>
      <c r="I48" s="894">
        <v>619</v>
      </c>
      <c r="J48" s="894">
        <v>463</v>
      </c>
      <c r="K48" s="894">
        <v>535.13</v>
      </c>
      <c r="L48" s="894"/>
      <c r="M48" s="894"/>
      <c r="N48" s="894">
        <v>422.01</v>
      </c>
      <c r="O48" s="894"/>
      <c r="P48" s="894">
        <v>424.75</v>
      </c>
      <c r="Q48" s="895"/>
      <c r="R48" s="896">
        <v>557.73230000000001</v>
      </c>
      <c r="S48" s="845"/>
    </row>
    <row r="49" spans="1:19">
      <c r="A49" s="908"/>
      <c r="B49" s="908"/>
      <c r="C49" s="861" t="s">
        <v>389</v>
      </c>
      <c r="D49" s="913" t="e">
        <v>#VALUE!</v>
      </c>
      <c r="E49" s="915"/>
      <c r="F49" s="914">
        <v>11</v>
      </c>
      <c r="G49" s="914"/>
      <c r="H49" s="914"/>
      <c r="I49" s="914">
        <v>7</v>
      </c>
      <c r="J49" s="914">
        <v>112</v>
      </c>
      <c r="K49" s="914">
        <v>0</v>
      </c>
      <c r="L49" s="914"/>
      <c r="M49" s="914"/>
      <c r="N49" s="914">
        <v>4.8400000000000318</v>
      </c>
      <c r="O49" s="914"/>
      <c r="P49" s="914">
        <v>15.579999999999984</v>
      </c>
      <c r="Q49" s="917"/>
      <c r="R49" s="918">
        <v>13.600299999999947</v>
      </c>
      <c r="S49" s="845"/>
    </row>
    <row r="50" spans="1:19">
      <c r="A50" s="919"/>
      <c r="B50" s="919"/>
      <c r="C50" s="861" t="s">
        <v>390</v>
      </c>
      <c r="D50" s="862" t="e">
        <v>#VALUE!</v>
      </c>
      <c r="E50" s="863"/>
      <c r="F50" s="863">
        <v>96.441197299086383</v>
      </c>
      <c r="G50" s="863"/>
      <c r="H50" s="863"/>
      <c r="I50" s="863">
        <v>109.5684020131181</v>
      </c>
      <c r="J50" s="863">
        <v>100.64190280757654</v>
      </c>
      <c r="K50" s="863">
        <v>93.663480781597272</v>
      </c>
      <c r="L50" s="863"/>
      <c r="M50" s="863"/>
      <c r="N50" s="863">
        <v>74.711297762459211</v>
      </c>
      <c r="O50" s="863"/>
      <c r="P50" s="863">
        <v>77.070694023061179</v>
      </c>
      <c r="Q50" s="864"/>
      <c r="R50" s="886"/>
      <c r="S50" s="845"/>
    </row>
    <row r="51" spans="1:19" ht="13.5" thickBot="1">
      <c r="C51" s="876" t="s">
        <v>391</v>
      </c>
      <c r="D51" s="877">
        <v>7.44</v>
      </c>
      <c r="E51" s="878"/>
      <c r="F51" s="878">
        <v>8.1</v>
      </c>
      <c r="G51" s="878"/>
      <c r="H51" s="878"/>
      <c r="I51" s="878">
        <v>30.78</v>
      </c>
      <c r="J51" s="878">
        <v>15.61</v>
      </c>
      <c r="K51" s="878">
        <v>36.520000000000003</v>
      </c>
      <c r="L51" s="878"/>
      <c r="M51" s="878"/>
      <c r="N51" s="878">
        <v>1.22</v>
      </c>
      <c r="O51" s="878"/>
      <c r="P51" s="879">
        <v>0.33</v>
      </c>
      <c r="Q51" s="880"/>
      <c r="R51" s="881">
        <v>100</v>
      </c>
      <c r="S51" s="84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250</v>
      </c>
    </row>
    <row r="2" spans="1:20" ht="26.25" customHeight="1">
      <c r="A2" s="429" t="s">
        <v>251</v>
      </c>
    </row>
    <row r="5" spans="1:20" ht="38.25" customHeight="1" thickBot="1">
      <c r="A5" s="1549" t="s">
        <v>523</v>
      </c>
      <c r="B5" s="1549"/>
      <c r="C5" s="1549"/>
      <c r="D5" s="1549"/>
      <c r="E5" s="1549"/>
      <c r="F5" s="1549"/>
      <c r="H5" s="478" t="s">
        <v>270</v>
      </c>
    </row>
    <row r="6" spans="1:20" ht="15.75" customHeight="1" thickBot="1">
      <c r="A6" s="1550" t="s">
        <v>119</v>
      </c>
      <c r="B6" s="1552" t="s">
        <v>501</v>
      </c>
      <c r="C6" s="1553"/>
      <c r="D6" s="1554"/>
      <c r="E6" s="1555" t="s">
        <v>524</v>
      </c>
      <c r="F6" s="1557" t="s">
        <v>506</v>
      </c>
    </row>
    <row r="7" spans="1:20" ht="21" customHeight="1" thickBot="1">
      <c r="A7" s="1551"/>
      <c r="B7" s="793" t="s">
        <v>257</v>
      </c>
      <c r="C7" s="793" t="s">
        <v>260</v>
      </c>
      <c r="D7" s="793" t="s">
        <v>261</v>
      </c>
      <c r="E7" s="1556"/>
      <c r="F7" s="1558"/>
    </row>
    <row r="8" spans="1:20" ht="17.25" customHeight="1" thickBot="1">
      <c r="A8" s="576" t="s">
        <v>120</v>
      </c>
      <c r="B8" s="802">
        <v>3568.723</v>
      </c>
      <c r="C8" s="794">
        <v>1386.65</v>
      </c>
      <c r="D8" s="588">
        <f t="shared" ref="D8:D13" si="0">(C8/B8)*100</f>
        <v>38.855635475210605</v>
      </c>
      <c r="E8" s="794">
        <v>4490.1120000000001</v>
      </c>
      <c r="F8" s="588">
        <f t="shared" ref="F8:F13" si="1">((B8-E8)/E8)*100</f>
        <v>-20.520401272841305</v>
      </c>
      <c r="H8" s="502" t="s">
        <v>121</v>
      </c>
    </row>
    <row r="9" spans="1:20" ht="18" customHeight="1" thickBot="1">
      <c r="A9" s="576" t="s">
        <v>122</v>
      </c>
      <c r="B9" s="803">
        <v>12780</v>
      </c>
      <c r="C9" s="794">
        <v>2968</v>
      </c>
      <c r="D9" s="588">
        <f t="shared" si="0"/>
        <v>23.223787167449139</v>
      </c>
      <c r="E9" s="552">
        <v>12813</v>
      </c>
      <c r="F9" s="588">
        <f t="shared" si="1"/>
        <v>-0.25755092484195735</v>
      </c>
      <c r="H9" s="477">
        <f>B9-E9</f>
        <v>-33</v>
      </c>
      <c r="O9" s="3"/>
      <c r="P9" s="3"/>
      <c r="Q9" s="3"/>
      <c r="R9" s="3"/>
      <c r="S9" s="3"/>
      <c r="T9" s="3"/>
    </row>
    <row r="10" spans="1:20" ht="15" customHeight="1" thickBot="1">
      <c r="A10" s="577" t="s">
        <v>252</v>
      </c>
      <c r="B10" s="803">
        <v>2844</v>
      </c>
      <c r="C10" s="554">
        <v>0</v>
      </c>
      <c r="D10" s="589">
        <f t="shared" si="0"/>
        <v>0</v>
      </c>
      <c r="E10" s="554">
        <v>2418</v>
      </c>
      <c r="F10" s="589">
        <f t="shared" si="1"/>
        <v>17.617866004962778</v>
      </c>
      <c r="O10" s="3"/>
      <c r="P10" s="3"/>
      <c r="Q10" s="3"/>
      <c r="R10" s="3"/>
      <c r="S10" s="3"/>
      <c r="T10" s="3"/>
    </row>
    <row r="11" spans="1:20" ht="17.25" customHeight="1" thickBot="1">
      <c r="A11" s="576" t="s">
        <v>123</v>
      </c>
      <c r="B11" s="803">
        <v>104482.18</v>
      </c>
      <c r="C11" s="555">
        <v>9313.8919999999998</v>
      </c>
      <c r="D11" s="588">
        <f t="shared" si="0"/>
        <v>8.9143354397850434</v>
      </c>
      <c r="E11" s="555">
        <v>86474.394</v>
      </c>
      <c r="F11" s="588">
        <f t="shared" si="1"/>
        <v>20.824414219080843</v>
      </c>
      <c r="J11" s="573"/>
      <c r="K11" s="3"/>
      <c r="L11" s="3"/>
      <c r="M11" s="3"/>
      <c r="N11" s="3"/>
      <c r="O11" s="3"/>
      <c r="P11" s="3"/>
      <c r="Q11" s="3"/>
      <c r="R11" s="3"/>
      <c r="S11" s="3"/>
      <c r="T11" s="3"/>
    </row>
    <row r="12" spans="1:20" ht="15" customHeight="1" thickBot="1">
      <c r="A12" s="575" t="s">
        <v>124</v>
      </c>
      <c r="B12" s="803">
        <v>44147.025000000001</v>
      </c>
      <c r="C12" s="551">
        <v>9866.6530000000002</v>
      </c>
      <c r="D12" s="588">
        <f t="shared" si="0"/>
        <v>22.349530914031014</v>
      </c>
      <c r="E12" s="551">
        <v>32835.618999999999</v>
      </c>
      <c r="F12" s="588">
        <f t="shared" si="1"/>
        <v>34.44858463000196</v>
      </c>
      <c r="K12" s="3"/>
      <c r="L12" s="3"/>
      <c r="M12" s="3"/>
      <c r="N12" s="3"/>
      <c r="O12" s="3"/>
      <c r="P12" s="3"/>
      <c r="Q12" s="3"/>
      <c r="R12" s="3"/>
      <c r="S12" s="3"/>
      <c r="T12" s="3"/>
    </row>
    <row r="13" spans="1:20" ht="15" customHeight="1" thickBot="1">
      <c r="A13" s="575" t="s">
        <v>125</v>
      </c>
      <c r="B13" s="803">
        <f>B11+B12</f>
        <v>148629.20499999999</v>
      </c>
      <c r="C13" s="551">
        <f>C11+C12</f>
        <v>19180.544999999998</v>
      </c>
      <c r="D13" s="590">
        <f t="shared" si="0"/>
        <v>12.904963731724193</v>
      </c>
      <c r="E13" s="551">
        <f>E11+E12</f>
        <v>119310.01300000001</v>
      </c>
      <c r="F13" s="590">
        <f t="shared" si="1"/>
        <v>24.573957593986666</v>
      </c>
      <c r="K13" s="3"/>
      <c r="L13" s="3"/>
      <c r="M13" s="3"/>
      <c r="N13" s="3"/>
      <c r="O13" s="3"/>
      <c r="P13" s="3"/>
      <c r="Q13" s="3"/>
      <c r="R13" s="3"/>
      <c r="S13" s="3"/>
      <c r="T13" s="3"/>
    </row>
    <row r="14" spans="1:20">
      <c r="E14" s="662"/>
      <c r="K14" s="3"/>
      <c r="L14" s="3"/>
      <c r="M14" s="3"/>
      <c r="N14" s="3"/>
      <c r="O14" s="3"/>
      <c r="P14" s="3"/>
      <c r="Q14" s="3"/>
      <c r="R14" s="3"/>
      <c r="S14" s="3"/>
      <c r="T14" s="3"/>
    </row>
    <row r="15" spans="1:20">
      <c r="K15" s="3"/>
      <c r="L15" s="3"/>
      <c r="M15" s="3"/>
      <c r="N15" s="3"/>
      <c r="O15" s="3"/>
      <c r="P15" s="3"/>
      <c r="Q15" s="3"/>
      <c r="R15" s="3"/>
      <c r="S15" s="3"/>
      <c r="T15" s="3"/>
    </row>
    <row r="16" spans="1:20" ht="15.75">
      <c r="A16" s="432" t="s">
        <v>253</v>
      </c>
      <c r="L16" s="3"/>
      <c r="M16" s="3"/>
      <c r="O16" s="3"/>
      <c r="P16" s="3"/>
      <c r="Q16" s="3"/>
      <c r="R16" s="3"/>
      <c r="S16" s="3"/>
      <c r="T16" s="3"/>
    </row>
    <row r="17" spans="1:20">
      <c r="L17" s="3"/>
      <c r="M17" s="3"/>
      <c r="O17" s="3"/>
      <c r="P17" s="3"/>
      <c r="Q17" s="3"/>
      <c r="R17" s="3"/>
      <c r="S17" s="3"/>
      <c r="T17" s="3"/>
    </row>
    <row r="18" spans="1:20" ht="33" customHeight="1" thickBot="1">
      <c r="A18" s="1549" t="s">
        <v>502</v>
      </c>
      <c r="B18" s="1549"/>
      <c r="C18" s="1549"/>
      <c r="D18" s="1549"/>
      <c r="E18" s="1549"/>
      <c r="F18" s="1549"/>
      <c r="K18" s="3"/>
      <c r="L18" s="3"/>
      <c r="M18" s="3"/>
      <c r="O18" s="3"/>
      <c r="P18" s="3"/>
      <c r="Q18" s="3"/>
      <c r="R18" s="3"/>
      <c r="S18" s="3"/>
      <c r="T18" s="3"/>
    </row>
    <row r="19" spans="1:20" ht="16.5" customHeight="1" thickBot="1">
      <c r="A19" s="1559" t="s">
        <v>126</v>
      </c>
      <c r="B19" s="1552" t="s">
        <v>501</v>
      </c>
      <c r="C19" s="1553"/>
      <c r="D19" s="1554"/>
      <c r="E19" s="1555" t="s">
        <v>503</v>
      </c>
      <c r="F19" s="1557" t="s">
        <v>504</v>
      </c>
      <c r="K19" s="3"/>
      <c r="L19" s="3"/>
      <c r="M19" s="3"/>
      <c r="O19" s="3"/>
      <c r="P19" s="3"/>
      <c r="Q19" s="3"/>
      <c r="R19" s="3"/>
      <c r="S19" s="3"/>
      <c r="T19" s="3"/>
    </row>
    <row r="20" spans="1:20" ht="21" customHeight="1" thickBot="1">
      <c r="A20" s="1560"/>
      <c r="B20" s="574" t="s">
        <v>257</v>
      </c>
      <c r="C20" s="574" t="s">
        <v>370</v>
      </c>
      <c r="D20" s="574" t="s">
        <v>371</v>
      </c>
      <c r="E20" s="1561"/>
      <c r="F20" s="1562"/>
      <c r="K20" s="3"/>
      <c r="L20" s="3"/>
      <c r="M20" s="3"/>
      <c r="O20" s="3"/>
      <c r="P20" s="3"/>
      <c r="Q20" s="3"/>
      <c r="R20" s="3"/>
      <c r="S20" s="3"/>
      <c r="T20" s="3"/>
    </row>
    <row r="21" spans="1:20" ht="15.75" thickBot="1">
      <c r="A21" s="430" t="s">
        <v>120</v>
      </c>
      <c r="B21" s="803">
        <v>21480.666000000001</v>
      </c>
      <c r="C21" s="799">
        <v>0</v>
      </c>
      <c r="D21" s="587">
        <f t="shared" ref="D21:D26" si="2">(C21/B21)*100</f>
        <v>0</v>
      </c>
      <c r="E21" s="551">
        <v>12229.61</v>
      </c>
      <c r="F21" s="587">
        <f t="shared" ref="F21:F26" si="3">((B21-E21)/E21)*100</f>
        <v>75.64473437828353</v>
      </c>
      <c r="H21" s="502" t="s">
        <v>127</v>
      </c>
      <c r="K21" s="3"/>
      <c r="L21" s="3"/>
      <c r="M21" s="3"/>
      <c r="O21" s="3"/>
      <c r="P21" s="3"/>
      <c r="Q21" s="3"/>
      <c r="R21" s="3"/>
      <c r="S21" s="3"/>
      <c r="T21" s="3"/>
    </row>
    <row r="22" spans="1:20" ht="15.75" thickBot="1">
      <c r="A22" s="430" t="s">
        <v>122</v>
      </c>
      <c r="B22" s="803">
        <v>85554</v>
      </c>
      <c r="C22" s="799">
        <v>0</v>
      </c>
      <c r="D22" s="588">
        <f t="shared" si="2"/>
        <v>0</v>
      </c>
      <c r="E22" s="551">
        <v>52445</v>
      </c>
      <c r="F22" s="588">
        <f t="shared" si="3"/>
        <v>63.130899037086472</v>
      </c>
      <c r="H22" s="477">
        <f>B22-E22</f>
        <v>33109</v>
      </c>
      <c r="K22" s="3"/>
      <c r="L22" s="3"/>
      <c r="M22" s="3"/>
      <c r="O22" s="3"/>
      <c r="P22" s="3"/>
      <c r="Q22" s="3"/>
      <c r="R22" s="3"/>
      <c r="S22" s="3"/>
      <c r="T22" s="3"/>
    </row>
    <row r="23" spans="1:20" ht="15.75" thickBot="1">
      <c r="A23" s="431" t="s">
        <v>252</v>
      </c>
      <c r="B23" s="803">
        <v>22105</v>
      </c>
      <c r="C23" s="800">
        <v>0</v>
      </c>
      <c r="D23" s="588">
        <f t="shared" si="2"/>
        <v>0</v>
      </c>
      <c r="E23" s="554">
        <v>14512</v>
      </c>
      <c r="F23" s="588">
        <f t="shared" si="3"/>
        <v>52.322216097023158</v>
      </c>
      <c r="N23" s="3"/>
      <c r="O23" s="3"/>
      <c r="P23" s="3"/>
      <c r="Q23" s="3"/>
      <c r="R23" s="3"/>
      <c r="S23" s="3"/>
      <c r="T23" s="3"/>
    </row>
    <row r="24" spans="1:20" ht="15.75" thickBot="1">
      <c r="A24" s="430" t="s">
        <v>123</v>
      </c>
      <c r="B24" s="803">
        <v>4164.576</v>
      </c>
      <c r="C24" s="801">
        <v>98.68</v>
      </c>
      <c r="D24" s="589">
        <f t="shared" si="2"/>
        <v>2.3695089247981067</v>
      </c>
      <c r="E24" s="551">
        <v>5240.1180000000004</v>
      </c>
      <c r="F24" s="589">
        <f t="shared" si="3"/>
        <v>-20.525148479480812</v>
      </c>
      <c r="N24" s="3"/>
      <c r="O24" s="3"/>
      <c r="P24" s="3"/>
      <c r="Q24" s="3"/>
      <c r="R24" s="3"/>
      <c r="S24" s="3"/>
      <c r="T24" s="3"/>
    </row>
    <row r="25" spans="1:20" ht="15.75" thickBot="1">
      <c r="A25" s="430" t="s">
        <v>124</v>
      </c>
      <c r="B25" s="803">
        <v>2718.6759999999999</v>
      </c>
      <c r="C25" s="801">
        <v>171.691</v>
      </c>
      <c r="D25" s="588">
        <f t="shared" si="2"/>
        <v>6.3152431551240378</v>
      </c>
      <c r="E25" s="551">
        <v>2229.1610000000001</v>
      </c>
      <c r="F25" s="588">
        <f t="shared" si="3"/>
        <v>21.959607224422097</v>
      </c>
      <c r="N25" s="3"/>
      <c r="O25" s="3"/>
      <c r="P25" s="3"/>
      <c r="Q25" s="3"/>
      <c r="R25" s="3"/>
      <c r="S25" s="3"/>
      <c r="T25" s="3"/>
    </row>
    <row r="26" spans="1:20" ht="15.75" thickBot="1">
      <c r="A26" s="430" t="s">
        <v>125</v>
      </c>
      <c r="B26" s="803">
        <f>B24+B25</f>
        <v>6883.2520000000004</v>
      </c>
      <c r="C26" s="551">
        <f>C24+C25</f>
        <v>270.37099999999998</v>
      </c>
      <c r="D26" s="590">
        <f t="shared" si="2"/>
        <v>3.9279544029479085</v>
      </c>
      <c r="E26" s="551">
        <f>E24+E25</f>
        <v>7469.2790000000005</v>
      </c>
      <c r="F26" s="590">
        <f t="shared" si="3"/>
        <v>-7.8458309028220787</v>
      </c>
      <c r="N26" s="3"/>
      <c r="O26" s="3"/>
      <c r="P26" s="3"/>
      <c r="Q26" s="3"/>
      <c r="R26" s="3"/>
      <c r="S26" s="3"/>
      <c r="T26" s="3"/>
    </row>
    <row r="27" spans="1:20">
      <c r="A27" s="689" t="s">
        <v>373</v>
      </c>
      <c r="B27" s="438"/>
      <c r="C27" s="439"/>
      <c r="D27" s="439"/>
      <c r="E27" s="439"/>
      <c r="F27" s="437"/>
      <c r="H27" s="3"/>
      <c r="I27" s="3"/>
      <c r="J27" s="3"/>
      <c r="K27" s="3"/>
      <c r="L27" s="3"/>
      <c r="M27" s="3"/>
      <c r="N27" s="3"/>
      <c r="O27" s="3"/>
      <c r="P27" s="3"/>
      <c r="Q27" s="3"/>
      <c r="R27" s="3"/>
      <c r="S27" s="3"/>
      <c r="T27" s="3"/>
    </row>
    <row r="28" spans="1:20">
      <c r="A28" s="435"/>
      <c r="B28" s="443"/>
      <c r="C28" s="830"/>
      <c r="D28" s="433"/>
      <c r="E28" s="3"/>
      <c r="F28" s="3"/>
      <c r="G28" s="3"/>
      <c r="H28" s="3"/>
      <c r="I28" s="3"/>
      <c r="J28" s="3"/>
      <c r="K28" s="3"/>
      <c r="L28" s="3"/>
      <c r="M28" s="3"/>
      <c r="N28" s="3"/>
      <c r="O28" s="3"/>
      <c r="P28" s="3"/>
      <c r="Q28" s="3"/>
      <c r="R28" s="3"/>
      <c r="S28" s="3"/>
      <c r="T28" s="3"/>
    </row>
    <row r="29" spans="1:20">
      <c r="A29" s="435"/>
      <c r="B29" s="444"/>
      <c r="C29" s="433"/>
      <c r="D29" s="445"/>
      <c r="E29" s="3"/>
      <c r="F29" s="3"/>
      <c r="G29" s="3"/>
      <c r="H29" s="3"/>
      <c r="I29" s="3"/>
      <c r="J29" s="3"/>
      <c r="K29" s="3"/>
      <c r="L29" s="3"/>
      <c r="M29" s="3"/>
      <c r="N29" s="3"/>
      <c r="O29" s="3"/>
      <c r="P29" s="3"/>
      <c r="Q29" s="3"/>
      <c r="R29" s="3"/>
      <c r="S29" s="3"/>
      <c r="T29" s="3"/>
    </row>
    <row r="30" spans="1:20">
      <c r="A30" s="438"/>
      <c r="B30" s="433"/>
      <c r="C30" s="1548"/>
      <c r="D30" s="1548"/>
      <c r="E30" s="3"/>
      <c r="F30" s="3"/>
      <c r="G30" s="3"/>
      <c r="H30" s="3"/>
      <c r="I30" s="3"/>
      <c r="J30" s="3"/>
      <c r="K30" s="3"/>
      <c r="L30" s="3"/>
      <c r="M30" s="3"/>
      <c r="N30" s="3"/>
      <c r="O30" s="3"/>
      <c r="P30" s="3"/>
      <c r="Q30" s="3"/>
      <c r="R30" s="3"/>
      <c r="S30" s="3"/>
      <c r="T30" s="3"/>
    </row>
    <row r="31" spans="1:20">
      <c r="A31" s="433"/>
      <c r="B31" s="445"/>
      <c r="C31" s="433"/>
      <c r="D31" s="433"/>
      <c r="E31" s="3"/>
      <c r="F31" s="3"/>
      <c r="G31" s="3"/>
      <c r="H31" s="3"/>
      <c r="I31" s="3"/>
      <c r="J31" s="3"/>
      <c r="K31" s="3"/>
      <c r="L31" s="3"/>
      <c r="M31" s="3"/>
      <c r="N31" s="3"/>
      <c r="O31" s="3"/>
      <c r="P31" s="3"/>
      <c r="Q31" s="3"/>
      <c r="R31" s="3"/>
      <c r="S31" s="3"/>
      <c r="T31" s="3"/>
    </row>
    <row r="32" spans="1:20" ht="15.75">
      <c r="A32" s="440"/>
      <c r="B32" s="445"/>
      <c r="C32" s="442"/>
      <c r="D32" s="3"/>
      <c r="E32" s="3"/>
      <c r="F32" s="3"/>
      <c r="G32" s="3"/>
      <c r="H32" s="3"/>
      <c r="I32" s="3"/>
      <c r="J32" s="3"/>
      <c r="K32" s="3"/>
      <c r="L32" s="3"/>
      <c r="M32" s="3"/>
      <c r="N32" s="3"/>
      <c r="O32" s="3"/>
      <c r="P32" s="3"/>
      <c r="Q32" s="3"/>
      <c r="R32" s="3"/>
      <c r="S32" s="3"/>
      <c r="T32" s="3"/>
    </row>
    <row r="33" spans="1:20">
      <c r="A33" s="433"/>
      <c r="B33" s="447"/>
      <c r="C33" s="433"/>
      <c r="D33" s="3"/>
      <c r="E33" s="3"/>
      <c r="F33" s="3"/>
      <c r="G33" s="3"/>
      <c r="H33" s="3"/>
      <c r="I33" s="3"/>
      <c r="J33" s="3"/>
      <c r="K33" s="3"/>
      <c r="L33" s="3"/>
      <c r="M33" s="3"/>
      <c r="N33" s="3"/>
      <c r="O33" s="3"/>
      <c r="P33" s="3"/>
      <c r="Q33" s="3"/>
      <c r="R33" s="3"/>
      <c r="S33" s="3"/>
      <c r="T33" s="3"/>
    </row>
    <row r="34" spans="1:20">
      <c r="A34" s="434"/>
      <c r="B34" s="447"/>
      <c r="C34" s="433"/>
      <c r="D34" s="3"/>
      <c r="E34" s="3"/>
      <c r="F34" s="3"/>
      <c r="G34" s="3"/>
      <c r="H34" s="3"/>
      <c r="I34" s="3"/>
      <c r="J34" s="3"/>
      <c r="K34" s="3"/>
      <c r="L34" s="3"/>
      <c r="M34" s="3"/>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548"/>
      <c r="C41" s="1548"/>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F22" sqref="F22"/>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63" t="s">
        <v>525</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row>
    <row r="3" spans="1:24" ht="15.75" customHeight="1">
      <c r="A3" s="1564" t="s">
        <v>507</v>
      </c>
      <c r="B3" s="1564"/>
      <c r="C3" s="1564"/>
      <c r="D3" s="1564"/>
      <c r="E3" s="1564"/>
      <c r="F3" s="1564"/>
      <c r="P3" s="450"/>
    </row>
    <row r="4" spans="1:24" ht="4.5" customHeight="1">
      <c r="A4" s="451"/>
      <c r="B4" s="451"/>
      <c r="C4" s="449"/>
      <c r="D4" s="449"/>
    </row>
    <row r="5" spans="1:24" ht="15.75" thickBot="1">
      <c r="A5" s="452" t="s">
        <v>128</v>
      </c>
      <c r="B5" s="1565" t="s">
        <v>129</v>
      </c>
      <c r="C5" s="1565"/>
      <c r="D5" s="453"/>
      <c r="E5" s="453"/>
      <c r="F5" s="452" t="s">
        <v>130</v>
      </c>
      <c r="G5" s="454" t="s">
        <v>131</v>
      </c>
      <c r="H5" s="631"/>
      <c r="I5" s="453"/>
      <c r="J5" s="453"/>
      <c r="K5" s="452" t="s">
        <v>132</v>
      </c>
      <c r="L5" s="455" t="s">
        <v>133</v>
      </c>
      <c r="M5" s="453"/>
      <c r="N5" s="456"/>
      <c r="O5" s="3"/>
      <c r="P5" s="452" t="s">
        <v>134</v>
      </c>
      <c r="Q5" s="455" t="s">
        <v>135</v>
      </c>
      <c r="R5" s="453"/>
    </row>
    <row r="6" spans="1:24" ht="43.5" thickBot="1">
      <c r="A6" s="457" t="s">
        <v>136</v>
      </c>
      <c r="B6" s="458" t="s">
        <v>137</v>
      </c>
      <c r="C6" s="459" t="s">
        <v>138</v>
      </c>
      <c r="D6" s="476" t="s">
        <v>139</v>
      </c>
      <c r="F6" s="457" t="s">
        <v>136</v>
      </c>
      <c r="G6" s="458" t="s">
        <v>137</v>
      </c>
      <c r="H6" s="632" t="s">
        <v>138</v>
      </c>
      <c r="I6" s="476" t="s">
        <v>139</v>
      </c>
      <c r="K6" s="461" t="s">
        <v>136</v>
      </c>
      <c r="L6" s="462" t="s">
        <v>137</v>
      </c>
      <c r="M6" s="463" t="s">
        <v>140</v>
      </c>
      <c r="N6" s="481" t="s">
        <v>139</v>
      </c>
      <c r="O6" s="3"/>
      <c r="P6" s="461" t="s">
        <v>136</v>
      </c>
      <c r="Q6" s="462" t="s">
        <v>137</v>
      </c>
      <c r="R6" s="463" t="s">
        <v>140</v>
      </c>
      <c r="S6" s="481" t="s">
        <v>139</v>
      </c>
    </row>
    <row r="7" spans="1:24" ht="15.75">
      <c r="A7" s="465" t="s">
        <v>374</v>
      </c>
      <c r="B7" s="466">
        <v>2874.05</v>
      </c>
      <c r="C7" s="466">
        <v>1336</v>
      </c>
      <c r="D7" s="479">
        <v>4.2106612557045846</v>
      </c>
      <c r="F7" s="560" t="s">
        <v>143</v>
      </c>
      <c r="G7" s="464">
        <v>244.505</v>
      </c>
      <c r="H7" s="464">
        <v>1359</v>
      </c>
      <c r="I7" s="549">
        <v>2.4228806421245599</v>
      </c>
      <c r="K7" s="1229" t="s">
        <v>141</v>
      </c>
      <c r="L7" s="1230">
        <v>147584.68100000001</v>
      </c>
      <c r="M7" s="1230">
        <v>25374.727999999999</v>
      </c>
      <c r="N7" s="1231">
        <v>5.8162074091986335</v>
      </c>
      <c r="O7" s="3"/>
      <c r="P7" s="560" t="s">
        <v>142</v>
      </c>
      <c r="Q7" s="464">
        <v>44326.457999999999</v>
      </c>
      <c r="R7" s="464">
        <v>7970.9279999999999</v>
      </c>
      <c r="S7" s="549">
        <v>5.5610159820788745</v>
      </c>
    </row>
    <row r="8" spans="1:24" ht="15.75">
      <c r="A8" s="465" t="s">
        <v>141</v>
      </c>
      <c r="B8" s="466">
        <v>2106.2379999999998</v>
      </c>
      <c r="C8" s="466">
        <v>4061</v>
      </c>
      <c r="D8" s="479">
        <v>3.3297204836876357</v>
      </c>
      <c r="F8" s="465" t="s">
        <v>162</v>
      </c>
      <c r="G8" s="466">
        <v>223.29400000000001</v>
      </c>
      <c r="H8" s="466">
        <v>1226</v>
      </c>
      <c r="I8" s="479">
        <v>2.6490218642117376</v>
      </c>
      <c r="K8" s="465" t="s">
        <v>144</v>
      </c>
      <c r="L8" s="466">
        <v>136118.609</v>
      </c>
      <c r="M8" s="466">
        <v>24546.29</v>
      </c>
      <c r="N8" s="479">
        <v>5.5453842108114912</v>
      </c>
      <c r="O8" s="3"/>
      <c r="P8" s="465" t="s">
        <v>144</v>
      </c>
      <c r="Q8" s="466">
        <v>27156.266</v>
      </c>
      <c r="R8" s="466">
        <v>5428.8149999999996</v>
      </c>
      <c r="S8" s="479">
        <v>5.0022456097693517</v>
      </c>
    </row>
    <row r="9" spans="1:24" ht="16.5" thickBot="1">
      <c r="A9" s="465" t="s">
        <v>151</v>
      </c>
      <c r="B9" s="466">
        <v>1770.1489999999999</v>
      </c>
      <c r="C9" s="466">
        <v>1111</v>
      </c>
      <c r="D9" s="479">
        <v>3.0162643047499604</v>
      </c>
      <c r="F9" s="465" t="s">
        <v>141</v>
      </c>
      <c r="G9" s="466">
        <v>76.671999999999997</v>
      </c>
      <c r="H9" s="466">
        <v>203</v>
      </c>
      <c r="I9" s="479">
        <v>4.8001001690352467</v>
      </c>
      <c r="K9" s="465" t="s">
        <v>375</v>
      </c>
      <c r="L9" s="466">
        <v>48680.834000000003</v>
      </c>
      <c r="M9" s="466">
        <v>9379.0769999999993</v>
      </c>
      <c r="N9" s="479">
        <v>5.1903651073554471</v>
      </c>
      <c r="O9" s="3"/>
      <c r="P9" s="465" t="s">
        <v>143</v>
      </c>
      <c r="Q9" s="466">
        <v>20472.97</v>
      </c>
      <c r="R9" s="466">
        <v>3973.915</v>
      </c>
      <c r="S9" s="479">
        <v>5.1518389296197835</v>
      </c>
    </row>
    <row r="10" spans="1:24" ht="16.5" thickBot="1">
      <c r="A10" s="465" t="s">
        <v>408</v>
      </c>
      <c r="B10" s="466">
        <v>1393.99</v>
      </c>
      <c r="C10" s="466">
        <v>613</v>
      </c>
      <c r="D10" s="479">
        <v>4.159636909433253</v>
      </c>
      <c r="F10" s="634" t="s">
        <v>262</v>
      </c>
      <c r="G10" s="469">
        <v>553.04100000000005</v>
      </c>
      <c r="H10" s="469">
        <v>2844</v>
      </c>
      <c r="I10" s="548">
        <v>2.7067791715814153</v>
      </c>
      <c r="K10" s="465" t="s">
        <v>143</v>
      </c>
      <c r="L10" s="466">
        <v>39991.72</v>
      </c>
      <c r="M10" s="466">
        <v>6072.3239999999996</v>
      </c>
      <c r="N10" s="479">
        <v>6.5859002253502945</v>
      </c>
      <c r="O10" s="3"/>
      <c r="P10" s="465" t="s">
        <v>145</v>
      </c>
      <c r="Q10" s="466">
        <v>19092.653999999999</v>
      </c>
      <c r="R10" s="466">
        <v>2966.7669999999998</v>
      </c>
      <c r="S10" s="479">
        <v>6.4355084170748835</v>
      </c>
    </row>
    <row r="11" spans="1:24" ht="15.75">
      <c r="A11" s="465" t="s">
        <v>154</v>
      </c>
      <c r="B11" s="466">
        <v>711.70699999999999</v>
      </c>
      <c r="C11" s="466">
        <v>416</v>
      </c>
      <c r="D11" s="479">
        <v>2.8850023511098861</v>
      </c>
      <c r="K11" s="465" t="s">
        <v>150</v>
      </c>
      <c r="L11" s="466">
        <v>38163.976000000002</v>
      </c>
      <c r="M11" s="466">
        <v>5224.8280000000004</v>
      </c>
      <c r="N11" s="479">
        <v>7.304350688673388</v>
      </c>
      <c r="O11" s="3"/>
      <c r="P11" s="465" t="s">
        <v>148</v>
      </c>
      <c r="Q11" s="466">
        <v>18770.718000000001</v>
      </c>
      <c r="R11" s="466">
        <v>2581.9830000000002</v>
      </c>
      <c r="S11" s="479">
        <v>7.2698844260399857</v>
      </c>
    </row>
    <row r="12" spans="1:24" ht="15.75">
      <c r="A12" s="465" t="s">
        <v>149</v>
      </c>
      <c r="B12" s="466">
        <v>663.05200000000002</v>
      </c>
      <c r="C12" s="466">
        <v>768</v>
      </c>
      <c r="D12" s="479">
        <v>3.0735413412197712</v>
      </c>
      <c r="H12" s="674"/>
      <c r="K12" s="465" t="s">
        <v>146</v>
      </c>
      <c r="L12" s="466">
        <v>28016.973999999998</v>
      </c>
      <c r="M12" s="466">
        <v>5104.3710000000001</v>
      </c>
      <c r="N12" s="479">
        <v>5.488820072051972</v>
      </c>
      <c r="O12" s="3"/>
      <c r="P12" s="465" t="s">
        <v>278</v>
      </c>
      <c r="Q12" s="466">
        <v>16718.18</v>
      </c>
      <c r="R12" s="466">
        <v>3379.1190000000001</v>
      </c>
      <c r="S12" s="479">
        <v>4.9474966699900182</v>
      </c>
    </row>
    <row r="13" spans="1:24" ht="15.75">
      <c r="A13" s="465" t="s">
        <v>381</v>
      </c>
      <c r="B13" s="466">
        <v>545.65</v>
      </c>
      <c r="C13" s="466">
        <v>238</v>
      </c>
      <c r="D13" s="479">
        <v>5.0945334018019697</v>
      </c>
      <c r="H13" s="674"/>
      <c r="K13" s="465" t="s">
        <v>142</v>
      </c>
      <c r="L13" s="466">
        <v>24491.226999999999</v>
      </c>
      <c r="M13" s="466">
        <v>3656.7860000000001</v>
      </c>
      <c r="N13" s="479">
        <v>6.6974734097100566</v>
      </c>
      <c r="O13" s="3"/>
      <c r="P13" s="465" t="s">
        <v>375</v>
      </c>
      <c r="Q13" s="466">
        <v>12805.438</v>
      </c>
      <c r="R13" s="466">
        <v>2624.7910000000002</v>
      </c>
      <c r="S13" s="479">
        <v>4.87865052874686</v>
      </c>
    </row>
    <row r="14" spans="1:24" ht="15.75">
      <c r="A14" s="465" t="s">
        <v>311</v>
      </c>
      <c r="B14" s="466">
        <v>442.34</v>
      </c>
      <c r="C14" s="466">
        <v>220</v>
      </c>
      <c r="D14" s="479">
        <v>3.6852453553278344</v>
      </c>
      <c r="F14" s="3"/>
      <c r="K14" s="465" t="s">
        <v>158</v>
      </c>
      <c r="L14" s="466">
        <v>20358.481</v>
      </c>
      <c r="M14" s="466">
        <v>3875.8409999999999</v>
      </c>
      <c r="N14" s="479">
        <v>5.2526615513897497</v>
      </c>
      <c r="O14" s="3"/>
      <c r="P14" s="465" t="s">
        <v>141</v>
      </c>
      <c r="Q14" s="466">
        <v>11992.101000000001</v>
      </c>
      <c r="R14" s="466">
        <v>2216.02</v>
      </c>
      <c r="S14" s="479">
        <v>5.4115490834920266</v>
      </c>
    </row>
    <row r="15" spans="1:24" ht="15.75">
      <c r="A15" s="465" t="s">
        <v>143</v>
      </c>
      <c r="B15" s="466">
        <v>371.34500000000003</v>
      </c>
      <c r="C15" s="466">
        <v>1426</v>
      </c>
      <c r="D15" s="479">
        <v>2.6635943047735182</v>
      </c>
      <c r="E15" s="565"/>
      <c r="F15" s="3"/>
      <c r="K15" s="465" t="s">
        <v>148</v>
      </c>
      <c r="L15" s="466">
        <v>19312.473000000002</v>
      </c>
      <c r="M15" s="466">
        <v>2492.2910000000002</v>
      </c>
      <c r="N15" s="479">
        <v>7.7488836576467195</v>
      </c>
      <c r="O15" s="3"/>
      <c r="P15" s="465" t="s">
        <v>150</v>
      </c>
      <c r="Q15" s="466">
        <v>11391.253000000001</v>
      </c>
      <c r="R15" s="466">
        <v>2210.3589999999999</v>
      </c>
      <c r="S15" s="479">
        <v>5.1535759575706939</v>
      </c>
    </row>
    <row r="16" spans="1:24" ht="15.75">
      <c r="A16" s="465" t="s">
        <v>144</v>
      </c>
      <c r="B16" s="466">
        <v>330.327</v>
      </c>
      <c r="C16" s="466">
        <v>243</v>
      </c>
      <c r="D16" s="479">
        <v>4.5925313164736465</v>
      </c>
      <c r="E16" s="483"/>
      <c r="F16" s="3"/>
      <c r="K16" s="465" t="s">
        <v>151</v>
      </c>
      <c r="L16" s="466">
        <v>18572.741000000002</v>
      </c>
      <c r="M16" s="466">
        <v>3159.2860000000001</v>
      </c>
      <c r="N16" s="479">
        <v>5.8787779897103336</v>
      </c>
      <c r="O16" s="3"/>
      <c r="P16" s="465" t="s">
        <v>151</v>
      </c>
      <c r="Q16" s="466">
        <v>6032.4709999999995</v>
      </c>
      <c r="R16" s="466">
        <v>1004.203</v>
      </c>
      <c r="S16" s="479">
        <v>6.0072226432305023</v>
      </c>
    </row>
    <row r="17" spans="1:19" ht="15.75">
      <c r="A17" s="465" t="s">
        <v>156</v>
      </c>
      <c r="B17" s="466">
        <v>304.18200000000002</v>
      </c>
      <c r="C17" s="466">
        <v>254</v>
      </c>
      <c r="D17" s="479">
        <v>3.4779556368625664</v>
      </c>
      <c r="K17" s="465" t="s">
        <v>155</v>
      </c>
      <c r="L17" s="466">
        <v>15163.605</v>
      </c>
      <c r="M17" s="466">
        <v>2412.9720000000002</v>
      </c>
      <c r="N17" s="479">
        <v>6.2842026347591258</v>
      </c>
      <c r="O17" s="3"/>
      <c r="P17" s="465" t="s">
        <v>155</v>
      </c>
      <c r="Q17" s="466">
        <v>3934.23</v>
      </c>
      <c r="R17" s="466">
        <v>916.48400000000004</v>
      </c>
      <c r="S17" s="479">
        <v>4.2927426992724369</v>
      </c>
    </row>
    <row r="18" spans="1:19" ht="16.5" thickBot="1">
      <c r="A18" s="465" t="s">
        <v>162</v>
      </c>
      <c r="B18" s="466">
        <v>223.29400000000001</v>
      </c>
      <c r="C18" s="466">
        <v>1226</v>
      </c>
      <c r="D18" s="479">
        <v>2.6490218642117376</v>
      </c>
      <c r="K18" s="465" t="s">
        <v>289</v>
      </c>
      <c r="L18" s="466">
        <v>14616.156000000001</v>
      </c>
      <c r="M18" s="466">
        <v>1738.4829999999999</v>
      </c>
      <c r="N18" s="479">
        <v>8.4074195721212117</v>
      </c>
      <c r="O18" s="3"/>
      <c r="P18" s="465" t="s">
        <v>157</v>
      </c>
      <c r="Q18" s="466">
        <v>3897.636</v>
      </c>
      <c r="R18" s="466">
        <v>889.13800000000003</v>
      </c>
      <c r="S18" s="479">
        <v>4.3836119927390351</v>
      </c>
    </row>
    <row r="19" spans="1:19" ht="16.5" thickBot="1">
      <c r="A19" s="634" t="s">
        <v>262</v>
      </c>
      <c r="B19" s="469">
        <v>12513.539000000001</v>
      </c>
      <c r="C19" s="469">
        <v>12780</v>
      </c>
      <c r="D19" s="548">
        <v>3.5064472641894597</v>
      </c>
      <c r="K19" s="465" t="s">
        <v>156</v>
      </c>
      <c r="L19" s="466">
        <v>8486.5849999999991</v>
      </c>
      <c r="M19" s="466">
        <v>1621.5239999999999</v>
      </c>
      <c r="N19" s="479">
        <v>5.2337091526243213</v>
      </c>
      <c r="O19" s="3"/>
      <c r="P19" s="465" t="s">
        <v>159</v>
      </c>
      <c r="Q19" s="466">
        <v>3790.5479999999998</v>
      </c>
      <c r="R19" s="466">
        <v>791.01099999999997</v>
      </c>
      <c r="S19" s="479">
        <v>4.7920294408042361</v>
      </c>
    </row>
    <row r="20" spans="1:19" ht="15.75">
      <c r="A20" s="3"/>
      <c r="B20" s="3"/>
      <c r="C20" s="3"/>
      <c r="D20" s="3"/>
      <c r="K20" s="465" t="s">
        <v>159</v>
      </c>
      <c r="L20" s="466">
        <v>7824.7979999999998</v>
      </c>
      <c r="M20" s="466">
        <v>1964.1559999999999</v>
      </c>
      <c r="N20" s="479">
        <v>3.9837966027138374</v>
      </c>
      <c r="O20" s="3"/>
      <c r="P20" s="465" t="s">
        <v>289</v>
      </c>
      <c r="Q20" s="466">
        <v>3395.2979999999998</v>
      </c>
      <c r="R20" s="466">
        <v>539.67399999999998</v>
      </c>
      <c r="S20" s="479">
        <v>6.2913870225358268</v>
      </c>
    </row>
    <row r="21" spans="1:19" ht="15.75">
      <c r="A21" s="3"/>
      <c r="B21" s="3"/>
      <c r="C21" s="3"/>
      <c r="D21" s="3"/>
      <c r="K21" s="465" t="s">
        <v>149</v>
      </c>
      <c r="L21" s="466">
        <v>7406.8890000000001</v>
      </c>
      <c r="M21" s="466">
        <v>1603.4960000000001</v>
      </c>
      <c r="N21" s="479">
        <v>4.619212645369867</v>
      </c>
      <c r="O21" s="3"/>
      <c r="P21" s="465" t="s">
        <v>160</v>
      </c>
      <c r="Q21" s="466">
        <v>3339.096</v>
      </c>
      <c r="R21" s="466">
        <v>630.06899999999996</v>
      </c>
      <c r="S21" s="479">
        <v>5.2995719516433919</v>
      </c>
    </row>
    <row r="22" spans="1:19" ht="15.75">
      <c r="A22" s="3"/>
      <c r="B22" s="3"/>
      <c r="C22" s="3"/>
      <c r="D22" s="3"/>
      <c r="H22" s="674"/>
      <c r="K22" s="465" t="s">
        <v>288</v>
      </c>
      <c r="L22" s="466">
        <v>7056.0379999999996</v>
      </c>
      <c r="M22" s="466">
        <v>1169.723</v>
      </c>
      <c r="N22" s="479">
        <v>6.0322298527087179</v>
      </c>
      <c r="O22" s="3"/>
      <c r="P22" s="465" t="s">
        <v>288</v>
      </c>
      <c r="Q22" s="466">
        <v>2972.0410000000002</v>
      </c>
      <c r="R22" s="466">
        <v>543.98900000000003</v>
      </c>
      <c r="S22" s="479">
        <v>5.4634211353538396</v>
      </c>
    </row>
    <row r="23" spans="1:19" ht="15.75">
      <c r="A23" s="3"/>
      <c r="B23" s="3"/>
      <c r="C23" s="3"/>
      <c r="D23" s="3"/>
      <c r="H23" s="674"/>
      <c r="K23" s="465" t="s">
        <v>145</v>
      </c>
      <c r="L23" s="466">
        <v>6209.3320000000003</v>
      </c>
      <c r="M23" s="466">
        <v>924.298</v>
      </c>
      <c r="N23" s="479">
        <v>6.717889684928454</v>
      </c>
      <c r="O23" s="3"/>
      <c r="P23" s="465" t="s">
        <v>146</v>
      </c>
      <c r="Q23" s="466">
        <v>2488.2689999999998</v>
      </c>
      <c r="R23" s="466">
        <v>609.71799999999996</v>
      </c>
      <c r="S23" s="479">
        <v>4.0810161418885453</v>
      </c>
    </row>
    <row r="24" spans="1:19" ht="15.75">
      <c r="A24" s="3"/>
      <c r="B24" s="3"/>
      <c r="C24" s="3"/>
      <c r="D24" s="3"/>
      <c r="H24" s="674"/>
      <c r="K24" s="465" t="s">
        <v>290</v>
      </c>
      <c r="L24" s="466">
        <v>4746.71</v>
      </c>
      <c r="M24" s="466">
        <v>964.55200000000002</v>
      </c>
      <c r="N24" s="479">
        <v>4.9211551062047461</v>
      </c>
      <c r="O24" s="3"/>
      <c r="P24" s="465" t="s">
        <v>158</v>
      </c>
      <c r="Q24" s="466">
        <v>2180.884</v>
      </c>
      <c r="R24" s="466">
        <v>446.29700000000003</v>
      </c>
      <c r="S24" s="479">
        <v>4.8866203447480041</v>
      </c>
    </row>
    <row r="25" spans="1:19" ht="16.5" thickBot="1">
      <c r="H25" s="674"/>
      <c r="K25" s="465" t="s">
        <v>154</v>
      </c>
      <c r="L25" s="466">
        <v>3945.8710000000001</v>
      </c>
      <c r="M25" s="466">
        <v>727.78200000000004</v>
      </c>
      <c r="N25" s="479">
        <v>5.4217760263375574</v>
      </c>
      <c r="O25" s="3"/>
      <c r="P25" s="465" t="s">
        <v>417</v>
      </c>
      <c r="Q25" s="466">
        <v>1706.491</v>
      </c>
      <c r="R25" s="466">
        <v>310.74599999999998</v>
      </c>
      <c r="S25" s="479">
        <v>5.491594421167127</v>
      </c>
    </row>
    <row r="26" spans="1:19" ht="16.5" thickBot="1">
      <c r="H26" s="674"/>
      <c r="K26" s="634" t="s">
        <v>262</v>
      </c>
      <c r="L26" s="469">
        <v>609220.99800000002</v>
      </c>
      <c r="M26" s="469">
        <v>104482.18</v>
      </c>
      <c r="N26" s="548">
        <v>5.8308603246984321</v>
      </c>
      <c r="O26" s="3"/>
      <c r="P26" s="465" t="s">
        <v>154</v>
      </c>
      <c r="Q26" s="466">
        <v>1703.9190000000001</v>
      </c>
      <c r="R26" s="466">
        <v>321.26900000000001</v>
      </c>
      <c r="S26" s="479">
        <v>5.3037143328487968</v>
      </c>
    </row>
    <row r="27" spans="1:19" ht="15.75">
      <c r="A27" s="3"/>
      <c r="B27" s="3"/>
      <c r="C27" s="3"/>
      <c r="D27" s="3"/>
      <c r="H27" s="674"/>
      <c r="K27" s="3"/>
      <c r="L27" s="3"/>
      <c r="M27" s="3"/>
      <c r="N27" s="3"/>
      <c r="O27" s="3"/>
      <c r="P27" s="465" t="s">
        <v>162</v>
      </c>
      <c r="Q27" s="466">
        <v>1664.318</v>
      </c>
      <c r="R27" s="466">
        <v>495.77</v>
      </c>
      <c r="S27" s="479">
        <v>3.3570365290356414</v>
      </c>
    </row>
    <row r="28" spans="1:19" ht="15.75">
      <c r="H28" s="674"/>
      <c r="K28" s="3"/>
      <c r="L28" s="3"/>
      <c r="M28" s="3"/>
      <c r="N28" s="3"/>
      <c r="O28" s="3"/>
      <c r="P28" s="465" t="s">
        <v>419</v>
      </c>
      <c r="Q28" s="466">
        <v>1640.058</v>
      </c>
      <c r="R28" s="466">
        <v>309.096</v>
      </c>
      <c r="S28" s="479">
        <v>5.3059826073452907</v>
      </c>
    </row>
    <row r="29" spans="1:19" ht="15.75">
      <c r="H29" s="674"/>
      <c r="K29" s="3"/>
      <c r="L29" s="3"/>
      <c r="M29" s="3"/>
      <c r="N29" s="3"/>
      <c r="O29" s="3"/>
      <c r="P29" s="465" t="s">
        <v>156</v>
      </c>
      <c r="Q29" s="466">
        <v>1636.421</v>
      </c>
      <c r="R29" s="466">
        <v>322.35899999999998</v>
      </c>
      <c r="S29" s="479">
        <v>5.076393089691928</v>
      </c>
    </row>
    <row r="30" spans="1:19" ht="15.75">
      <c r="A30" s="3"/>
      <c r="B30" s="3"/>
      <c r="C30" s="3"/>
      <c r="D30" s="3"/>
      <c r="E30" s="3"/>
      <c r="F30" s="3"/>
      <c r="G30" s="3"/>
      <c r="H30" s="3"/>
      <c r="I30" s="3"/>
      <c r="J30" s="3"/>
      <c r="K30" s="3"/>
      <c r="L30" s="3"/>
      <c r="M30" s="3"/>
      <c r="N30" s="3"/>
      <c r="O30" s="3"/>
      <c r="P30" s="465" t="s">
        <v>161</v>
      </c>
      <c r="Q30" s="466">
        <v>1565.7</v>
      </c>
      <c r="R30" s="466">
        <v>546.76099999999997</v>
      </c>
      <c r="S30" s="479">
        <v>2.8635912217586847</v>
      </c>
    </row>
    <row r="31" spans="1:19" ht="16.5" thickBot="1">
      <c r="A31" s="3"/>
      <c r="B31" s="3"/>
      <c r="C31" s="3"/>
      <c r="D31" s="3"/>
      <c r="E31" s="3"/>
      <c r="F31" s="3"/>
      <c r="G31" s="3"/>
      <c r="H31" s="3"/>
      <c r="I31" s="3"/>
      <c r="J31" s="3"/>
      <c r="K31" s="3"/>
      <c r="L31" s="3"/>
      <c r="M31" s="3"/>
      <c r="N31" s="3"/>
      <c r="O31" s="3"/>
      <c r="P31" s="465" t="s">
        <v>152</v>
      </c>
      <c r="Q31" s="466">
        <v>1174.029</v>
      </c>
      <c r="R31" s="466">
        <v>281.22899999999998</v>
      </c>
      <c r="S31" s="479">
        <v>4.1746370395656207</v>
      </c>
    </row>
    <row r="32" spans="1:19" ht="16.5" thickBot="1">
      <c r="A32" s="3"/>
      <c r="B32" s="3"/>
      <c r="C32" s="3"/>
      <c r="D32" s="3"/>
      <c r="E32" s="3"/>
      <c r="F32" s="3"/>
      <c r="G32" s="3"/>
      <c r="H32" s="3"/>
      <c r="I32" s="3"/>
      <c r="J32" s="3"/>
      <c r="K32" s="3"/>
      <c r="L32" s="3"/>
      <c r="M32" s="3"/>
      <c r="N32" s="3"/>
      <c r="O32" s="3"/>
      <c r="P32" s="634" t="s">
        <v>262</v>
      </c>
      <c r="Q32" s="469">
        <v>232537.91500000001</v>
      </c>
      <c r="R32" s="469">
        <v>44147.025000000001</v>
      </c>
      <c r="S32" s="548">
        <v>5.2673518770517376</v>
      </c>
    </row>
    <row r="33" spans="1:19">
      <c r="A33" s="2" t="s">
        <v>373</v>
      </c>
      <c r="B33" s="2"/>
      <c r="C33" s="3"/>
      <c r="D33" s="3"/>
      <c r="E33" s="3"/>
      <c r="F33" s="3"/>
      <c r="G33" s="3"/>
      <c r="H33" s="3"/>
      <c r="I33" s="3"/>
      <c r="J33" s="3"/>
      <c r="K33" s="3"/>
      <c r="L33" s="3"/>
      <c r="M33" s="3"/>
      <c r="N33" s="3"/>
      <c r="O33" s="3"/>
      <c r="P33" s="3"/>
      <c r="Q33" s="3"/>
      <c r="R33" s="3"/>
      <c r="S33" s="3"/>
    </row>
    <row r="34" spans="1:19">
      <c r="A34" s="689"/>
      <c r="C34" s="3"/>
      <c r="D34" s="3"/>
      <c r="E34" s="3"/>
      <c r="F34" s="3"/>
      <c r="G34" s="3"/>
      <c r="H34" s="3"/>
      <c r="I34" s="3"/>
      <c r="J34" s="3"/>
      <c r="K34" s="3"/>
      <c r="L34" s="3"/>
      <c r="M34" s="3"/>
      <c r="N34" s="3"/>
      <c r="O34" s="3"/>
      <c r="P34" s="3"/>
      <c r="Q34" s="3"/>
      <c r="R34" s="3"/>
      <c r="S34" s="3"/>
    </row>
    <row r="35" spans="1:19">
      <c r="A35" s="3"/>
      <c r="B35" s="3"/>
      <c r="C35" s="3"/>
      <c r="D35" s="3"/>
      <c r="E35" s="3"/>
      <c r="F35" s="3"/>
      <c r="G35" s="3"/>
      <c r="H35" s="3"/>
      <c r="I35" s="3"/>
      <c r="J35" s="3"/>
      <c r="K35" s="3"/>
      <c r="L35" s="3"/>
      <c r="M35" s="3"/>
      <c r="N35" s="3"/>
      <c r="O35" s="3"/>
    </row>
    <row r="36" spans="1:19">
      <c r="A36" s="3"/>
      <c r="B36" s="3"/>
      <c r="C36" s="3"/>
      <c r="D36" s="3"/>
      <c r="E36" s="3"/>
      <c r="F36" s="3"/>
      <c r="G36" s="3"/>
      <c r="H36" s="3"/>
      <c r="I36" s="3"/>
      <c r="J36" s="3"/>
      <c r="K36" s="3"/>
      <c r="L36" s="3"/>
      <c r="M36" s="3"/>
      <c r="N36" s="3"/>
      <c r="O36" s="3"/>
      <c r="P36" s="3"/>
      <c r="Q36" s="3"/>
      <c r="R36" s="3"/>
      <c r="S36" s="3"/>
    </row>
    <row r="37" spans="1:19" ht="17.25" customHeight="1">
      <c r="A37" s="3"/>
      <c r="B37" s="3"/>
      <c r="C37" s="3"/>
      <c r="D37" s="3"/>
      <c r="E37" s="3"/>
      <c r="F37" s="3"/>
      <c r="G37" s="3"/>
      <c r="H37" s="3"/>
      <c r="I37" s="3"/>
      <c r="J37" s="3"/>
      <c r="K37" s="3"/>
      <c r="L37" s="3"/>
      <c r="M37" s="3"/>
      <c r="N37" s="3"/>
      <c r="O37" s="3"/>
      <c r="P37" s="3"/>
      <c r="Q37" s="3"/>
      <c r="R37" s="3"/>
      <c r="S37" s="3"/>
    </row>
    <row r="38" spans="1:19">
      <c r="A38" s="3"/>
      <c r="B38" s="3"/>
      <c r="C38" s="3"/>
      <c r="D38" s="3"/>
      <c r="E38" s="3"/>
      <c r="F38" s="3"/>
      <c r="G38" s="3"/>
      <c r="H38" s="3"/>
      <c r="I38" s="3"/>
      <c r="J38" s="3"/>
      <c r="K38" s="3"/>
      <c r="L38" s="3"/>
      <c r="M38" s="3"/>
      <c r="N38" s="3"/>
      <c r="O38" s="3"/>
      <c r="P38" s="3"/>
      <c r="Q38" s="3"/>
      <c r="R38" s="3"/>
      <c r="S38" s="3"/>
    </row>
    <row r="39" spans="1:19">
      <c r="A39" s="3"/>
      <c r="B39" s="3"/>
      <c r="C39" s="3"/>
      <c r="D39" s="3"/>
      <c r="E39" s="3"/>
      <c r="F39" s="3"/>
      <c r="G39" s="3"/>
      <c r="H39" s="3"/>
      <c r="I39" s="3"/>
      <c r="J39" s="3"/>
      <c r="O39" s="3"/>
      <c r="P39" s="3"/>
      <c r="Q39" s="3"/>
      <c r="R39" s="3"/>
      <c r="S39" s="3"/>
    </row>
    <row r="40" spans="1:19">
      <c r="A40" s="3"/>
      <c r="B40" s="3"/>
      <c r="C40" s="3"/>
      <c r="D40" s="3"/>
      <c r="E40" s="3"/>
      <c r="F40" s="3"/>
      <c r="G40" s="3"/>
      <c r="H40" s="3"/>
      <c r="I40" s="3"/>
      <c r="J40" s="3"/>
      <c r="K40" s="3"/>
      <c r="L40" s="3"/>
      <c r="M40" s="3"/>
      <c r="N40" s="3"/>
      <c r="O40" s="3"/>
      <c r="P40" s="3"/>
      <c r="Q40" s="3"/>
      <c r="R40" s="3"/>
      <c r="S40" s="3"/>
    </row>
    <row r="41" spans="1:19">
      <c r="A41" s="3"/>
      <c r="B41" s="3"/>
      <c r="C41" s="3"/>
      <c r="D41" s="3"/>
      <c r="E41" s="3"/>
      <c r="F41" s="3"/>
      <c r="G41" s="3"/>
      <c r="H41" s="3"/>
      <c r="I41" s="3"/>
      <c r="J41" s="3"/>
      <c r="K41" s="3"/>
      <c r="L41" s="3"/>
      <c r="M41" s="3"/>
      <c r="N41" s="3"/>
      <c r="O41" s="3"/>
      <c r="P41" s="3"/>
      <c r="Q41" s="3"/>
      <c r="R41" s="3"/>
      <c r="S41" s="3"/>
    </row>
    <row r="42" spans="1:19" ht="14.25" customHeight="1">
      <c r="A42" s="3"/>
      <c r="B42" s="3"/>
      <c r="C42" s="3"/>
      <c r="D42" s="3"/>
      <c r="E42" s="3"/>
      <c r="F42" s="3"/>
      <c r="G42" s="3"/>
      <c r="H42" s="3"/>
      <c r="I42" s="3"/>
      <c r="J42" s="3"/>
      <c r="K42" s="3"/>
      <c r="L42" s="3"/>
      <c r="M42" s="3"/>
      <c r="N42" s="3"/>
      <c r="O42" s="3"/>
      <c r="P42" s="3"/>
      <c r="Q42" s="3"/>
      <c r="R42" s="3"/>
      <c r="S42" s="3"/>
    </row>
    <row r="43" spans="1:19">
      <c r="A43" s="3"/>
      <c r="B43" s="3"/>
      <c r="C43" s="3"/>
      <c r="D43" s="3"/>
      <c r="E43" s="3"/>
      <c r="F43" s="3"/>
      <c r="G43" s="3"/>
      <c r="H43" s="3"/>
      <c r="I43" s="3"/>
      <c r="J43" s="3"/>
      <c r="K43" s="3"/>
      <c r="L43" s="3"/>
      <c r="M43" s="3"/>
      <c r="N43" s="3"/>
      <c r="O43" s="3"/>
      <c r="P43" s="3"/>
      <c r="Q43" s="3"/>
      <c r="R43" s="3"/>
      <c r="S43" s="3"/>
    </row>
    <row r="44" spans="1:19">
      <c r="A44" s="3"/>
      <c r="B44" s="3"/>
      <c r="C44" s="3"/>
      <c r="D44" s="3"/>
      <c r="E44" s="3"/>
      <c r="F44" s="3"/>
      <c r="G44" s="3"/>
      <c r="H44" s="3"/>
      <c r="I44" s="3"/>
      <c r="J44" s="3"/>
      <c r="K44" s="3"/>
      <c r="L44" s="3"/>
      <c r="M44" s="3"/>
      <c r="N44" s="3"/>
      <c r="O44" s="3"/>
      <c r="P44" s="3"/>
      <c r="Q44" s="3"/>
      <c r="R44" s="3"/>
      <c r="S44" s="3"/>
    </row>
    <row r="45" spans="1:19">
      <c r="A45" s="3"/>
      <c r="B45" s="3"/>
      <c r="C45" s="3"/>
      <c r="D45" s="3"/>
      <c r="E45" s="3"/>
      <c r="F45" s="3"/>
      <c r="G45" s="3"/>
      <c r="H45" s="3"/>
      <c r="I45" s="3"/>
      <c r="J45" s="3"/>
      <c r="K45" s="3"/>
      <c r="L45" s="3"/>
      <c r="M45" s="3"/>
      <c r="N45" s="3"/>
      <c r="O45" s="3"/>
      <c r="P45" s="3"/>
      <c r="Q45" s="3"/>
      <c r="R45" s="3"/>
      <c r="S45" s="3"/>
    </row>
    <row r="46" spans="1:19">
      <c r="A46" s="3"/>
      <c r="B46" s="3"/>
      <c r="C46" s="3"/>
      <c r="D46" s="3"/>
      <c r="E46" s="3"/>
      <c r="F46" s="3"/>
      <c r="G46" s="3"/>
      <c r="H46" s="3"/>
      <c r="I46" s="3"/>
      <c r="J46" s="3"/>
      <c r="K46" s="3"/>
      <c r="L46" s="3"/>
      <c r="M46" s="3"/>
      <c r="N46" s="3"/>
      <c r="O46" s="3"/>
      <c r="P46" s="3"/>
      <c r="Q46" s="3"/>
      <c r="R46" s="3"/>
      <c r="S46" s="3"/>
    </row>
    <row r="47" spans="1:19">
      <c r="A47" s="3"/>
      <c r="B47" s="3"/>
      <c r="C47" s="3"/>
      <c r="D47" s="3"/>
      <c r="E47" s="3"/>
      <c r="F47" s="3"/>
      <c r="G47" s="3"/>
      <c r="H47" s="3"/>
      <c r="I47" s="3"/>
      <c r="J47" s="3"/>
      <c r="K47" s="3"/>
      <c r="L47" s="3"/>
      <c r="M47" s="3"/>
      <c r="N47" s="3"/>
      <c r="O47" s="3"/>
      <c r="P47" s="3"/>
      <c r="Q47" s="3"/>
      <c r="R47" s="3"/>
      <c r="S47" s="3"/>
    </row>
    <row r="48" spans="1:19" ht="14.25" customHeight="1">
      <c r="A48" s="3"/>
      <c r="B48" s="3"/>
      <c r="C48" s="3"/>
      <c r="D48" s="3"/>
      <c r="E48" s="3"/>
      <c r="F48" s="3"/>
      <c r="G48" s="3"/>
      <c r="H48" s="3"/>
      <c r="I48" s="3"/>
      <c r="J48" s="3"/>
      <c r="K48" s="3"/>
      <c r="L48" s="3"/>
      <c r="M48" s="3"/>
      <c r="N48" s="3"/>
      <c r="O48" s="3"/>
      <c r="P48" s="3"/>
      <c r="Q48" s="3"/>
      <c r="R48" s="3"/>
      <c r="S48" s="3"/>
    </row>
    <row r="49" spans="1:19">
      <c r="A49" s="3"/>
      <c r="B49" s="3"/>
      <c r="C49" s="3"/>
      <c r="D49" s="3"/>
      <c r="E49" s="3"/>
      <c r="F49" s="3"/>
      <c r="G49" s="3"/>
      <c r="H49" s="3"/>
      <c r="I49" s="3"/>
      <c r="J49" s="3"/>
      <c r="K49" s="3"/>
      <c r="L49" s="3"/>
      <c r="M49" s="3"/>
      <c r="N49" s="3"/>
      <c r="O49" s="3"/>
      <c r="P49" s="3"/>
      <c r="Q49" s="3"/>
      <c r="R49" s="3"/>
      <c r="S49" s="3"/>
    </row>
    <row r="50" spans="1:19">
      <c r="A50" s="3"/>
      <c r="B50" s="3"/>
      <c r="C50" s="3"/>
      <c r="D50" s="3"/>
      <c r="E50" s="3"/>
      <c r="F50" s="3"/>
      <c r="G50" s="3"/>
      <c r="H50" s="3"/>
      <c r="I50" s="3"/>
      <c r="J50" s="3"/>
      <c r="K50" s="3"/>
      <c r="L50" s="3"/>
      <c r="M50" s="3"/>
      <c r="N50" s="3"/>
      <c r="O50" s="3"/>
      <c r="P50" s="3"/>
      <c r="Q50" s="3"/>
      <c r="R50" s="3"/>
      <c r="S50" s="3"/>
    </row>
    <row r="51" spans="1:19">
      <c r="A51" s="3"/>
      <c r="B51" s="3"/>
      <c r="C51" s="3"/>
      <c r="D51" s="3"/>
      <c r="E51" s="3"/>
      <c r="F51" s="3"/>
      <c r="G51" s="3"/>
      <c r="H51" s="3"/>
      <c r="I51" s="3"/>
      <c r="J51" s="3"/>
      <c r="K51" s="3"/>
      <c r="L51" s="3"/>
      <c r="M51" s="3"/>
      <c r="N51" s="3"/>
      <c r="O51" s="3"/>
      <c r="P51" s="3"/>
      <c r="Q51" s="3"/>
      <c r="R51" s="3"/>
      <c r="S51" s="3"/>
    </row>
    <row r="52" spans="1:19">
      <c r="A52" s="3"/>
      <c r="B52" s="3"/>
      <c r="C52" s="3"/>
      <c r="D52" s="3"/>
      <c r="E52" s="3"/>
      <c r="F52" s="3"/>
      <c r="G52" s="3"/>
      <c r="H52" s="3"/>
      <c r="I52" s="3"/>
      <c r="J52" s="3"/>
      <c r="K52" s="3"/>
      <c r="L52" s="3"/>
      <c r="M52" s="3"/>
      <c r="N52" s="3"/>
      <c r="O52" s="3"/>
      <c r="P52" s="3"/>
      <c r="Q52" s="3"/>
      <c r="R52" s="3"/>
      <c r="S52" s="3"/>
    </row>
    <row r="53" spans="1:19">
      <c r="A53" s="3"/>
      <c r="B53" s="3"/>
      <c r="C53" s="3"/>
      <c r="D53" s="3"/>
      <c r="E53" s="3"/>
      <c r="F53" s="3"/>
      <c r="G53" s="3"/>
      <c r="H53" s="3"/>
      <c r="I53" s="3"/>
      <c r="J53" s="3"/>
      <c r="K53" s="3"/>
      <c r="L53" s="3"/>
      <c r="M53" s="3"/>
      <c r="N53" s="3"/>
      <c r="O53" s="3"/>
      <c r="P53" s="3"/>
      <c r="Q53" s="3"/>
      <c r="R53" s="3"/>
      <c r="S53" s="3"/>
    </row>
    <row r="54" spans="1:19">
      <c r="A54" s="3"/>
      <c r="B54" s="3"/>
      <c r="C54" s="3"/>
      <c r="D54" s="3"/>
      <c r="E54" s="3"/>
      <c r="F54" s="3"/>
      <c r="G54" s="3"/>
      <c r="H54" s="3"/>
      <c r="I54" s="3"/>
      <c r="J54" s="3"/>
      <c r="K54" s="3"/>
      <c r="L54" s="3"/>
      <c r="M54" s="3"/>
      <c r="N54" s="3"/>
      <c r="O54" s="3"/>
      <c r="P54" s="3"/>
      <c r="Q54" s="3"/>
      <c r="R54" s="3"/>
      <c r="S54" s="3"/>
    </row>
    <row r="55" spans="1:19">
      <c r="A55" s="3"/>
      <c r="B55" s="3"/>
      <c r="C55" s="3"/>
      <c r="D55" s="3"/>
      <c r="E55" s="3"/>
      <c r="F55" s="3"/>
      <c r="G55" s="3"/>
      <c r="H55" s="3"/>
      <c r="I55" s="3"/>
      <c r="J55" s="3"/>
      <c r="K55" s="3"/>
      <c r="L55" s="3"/>
      <c r="M55" s="3"/>
      <c r="N55" s="3"/>
      <c r="O55" s="3"/>
      <c r="P55" s="3"/>
      <c r="Q55" s="3"/>
      <c r="R55" s="3"/>
      <c r="S55" s="3"/>
    </row>
    <row r="56" spans="1:19">
      <c r="A56" s="3"/>
      <c r="B56" s="3"/>
      <c r="C56" s="3"/>
      <c r="D56" s="3"/>
      <c r="E56" s="3"/>
      <c r="F56" s="3"/>
      <c r="G56" s="3"/>
      <c r="H56" s="3"/>
      <c r="I56" s="3"/>
      <c r="J56" s="3"/>
      <c r="K56" s="3"/>
      <c r="L56" s="3"/>
      <c r="M56" s="3"/>
      <c r="N56" s="3"/>
      <c r="O56" s="3"/>
      <c r="P56" s="3"/>
      <c r="Q56" s="3"/>
      <c r="R56" s="3"/>
      <c r="S56" s="3"/>
    </row>
    <row r="57" spans="1:19">
      <c r="A57" s="3"/>
      <c r="B57" s="3"/>
      <c r="C57" s="3"/>
      <c r="D57" s="3"/>
      <c r="E57" s="3"/>
      <c r="F57" s="3"/>
      <c r="G57" s="3"/>
      <c r="H57" s="3"/>
      <c r="I57" s="3"/>
      <c r="J57" s="3"/>
      <c r="K57" s="3"/>
      <c r="L57" s="3"/>
      <c r="M57" s="3"/>
      <c r="N57" s="3"/>
      <c r="O57" s="3"/>
      <c r="P57" s="3"/>
      <c r="Q57" s="3"/>
      <c r="R57" s="3"/>
      <c r="S57" s="3"/>
    </row>
    <row r="58" spans="1:19">
      <c r="A58" s="3"/>
      <c r="B58" s="3"/>
      <c r="C58" s="3"/>
      <c r="D58" s="3"/>
      <c r="E58" s="3"/>
      <c r="F58" s="3"/>
      <c r="G58" s="3"/>
      <c r="H58" s="3"/>
      <c r="I58" s="3"/>
      <c r="J58" s="3"/>
      <c r="K58" s="3"/>
      <c r="L58" s="3"/>
      <c r="M58" s="3"/>
      <c r="N58" s="3"/>
      <c r="O58" s="3"/>
    </row>
    <row r="59" spans="1:19">
      <c r="A59" s="3"/>
      <c r="B59" s="3"/>
      <c r="C59" s="3"/>
      <c r="D59" s="3"/>
      <c r="E59" s="3"/>
      <c r="F59" s="3"/>
      <c r="G59" s="3"/>
      <c r="H59" s="3"/>
      <c r="I59" s="3"/>
      <c r="J59" s="3"/>
      <c r="K59" s="3"/>
      <c r="L59" s="3"/>
      <c r="M59" s="3"/>
      <c r="N59" s="3"/>
      <c r="O59" s="3"/>
      <c r="P59" s="3"/>
      <c r="Q59" s="3"/>
      <c r="R59" s="3"/>
      <c r="S59" s="3"/>
    </row>
    <row r="60" spans="1:19">
      <c r="A60" s="3"/>
      <c r="B60" s="3"/>
      <c r="C60" s="3"/>
      <c r="D60" s="3"/>
      <c r="E60" s="3"/>
      <c r="F60" s="3"/>
      <c r="G60" s="3"/>
      <c r="H60" s="3"/>
      <c r="I60" s="3"/>
      <c r="J60" s="3"/>
      <c r="K60" s="3"/>
      <c r="L60" s="3"/>
      <c r="M60" s="3"/>
      <c r="N60" s="3"/>
      <c r="O60" s="3"/>
      <c r="P60" s="3"/>
      <c r="Q60" s="3"/>
      <c r="R60" s="3"/>
      <c r="S60" s="3"/>
    </row>
    <row r="61" spans="1:19">
      <c r="A61" s="3"/>
      <c r="B61" s="3"/>
      <c r="C61" s="3"/>
      <c r="D61" s="3"/>
      <c r="E61" s="3"/>
      <c r="F61" s="3"/>
      <c r="G61" s="3"/>
      <c r="H61" s="3"/>
      <c r="I61" s="3"/>
      <c r="J61" s="3"/>
      <c r="O61" s="3"/>
      <c r="P61" s="3"/>
      <c r="Q61" s="3"/>
      <c r="R61" s="3"/>
      <c r="S61" s="3"/>
    </row>
    <row r="62" spans="1:19">
      <c r="A62" s="3"/>
      <c r="B62" s="3"/>
      <c r="C62" s="3"/>
      <c r="D62" s="3"/>
      <c r="E62" s="3"/>
      <c r="F62" s="3"/>
      <c r="G62" s="3"/>
      <c r="H62" s="3"/>
      <c r="I62" s="3"/>
      <c r="J62" s="3"/>
      <c r="K62" s="3"/>
      <c r="L62" s="3"/>
      <c r="M62" s="3"/>
      <c r="N62" s="3"/>
      <c r="O62" s="3"/>
      <c r="P62" s="3"/>
      <c r="Q62" s="3"/>
      <c r="R62" s="3"/>
      <c r="S62" s="3"/>
    </row>
    <row r="63" spans="1:19">
      <c r="A63" s="3"/>
      <c r="B63" s="3"/>
      <c r="C63" s="3"/>
      <c r="D63" s="3"/>
      <c r="E63" s="3"/>
      <c r="F63" s="3"/>
      <c r="G63" s="3"/>
      <c r="H63" s="3"/>
      <c r="I63" s="3"/>
      <c r="J63" s="3"/>
      <c r="K63" s="3"/>
      <c r="L63" s="3"/>
      <c r="M63" s="3"/>
      <c r="N63" s="3"/>
      <c r="O63" s="3"/>
      <c r="P63" s="3"/>
      <c r="Q63" s="3"/>
      <c r="R63" s="3"/>
      <c r="S63" s="3"/>
    </row>
    <row r="64" spans="1:19">
      <c r="A64" s="3"/>
      <c r="B64" s="3"/>
      <c r="C64" s="3"/>
      <c r="D64" s="3"/>
      <c r="E64" s="3"/>
      <c r="F64" s="3"/>
      <c r="G64" s="3"/>
      <c r="H64" s="3"/>
      <c r="I64" s="3"/>
      <c r="J64" s="3"/>
      <c r="K64" s="3"/>
      <c r="L64" s="3"/>
      <c r="M64" s="3"/>
      <c r="N64" s="3"/>
      <c r="O64" s="3"/>
      <c r="P64" s="3"/>
      <c r="Q64" s="3"/>
      <c r="R64" s="3"/>
      <c r="S64" s="3"/>
    </row>
    <row r="65" spans="1:19">
      <c r="A65" s="3"/>
      <c r="B65" s="3"/>
      <c r="C65" s="3"/>
      <c r="D65" s="3"/>
      <c r="E65" s="3"/>
      <c r="F65" s="3"/>
      <c r="G65" s="3"/>
      <c r="H65" s="3"/>
      <c r="I65" s="3"/>
      <c r="J65" s="3"/>
      <c r="K65" s="3"/>
      <c r="L65" s="3"/>
      <c r="M65" s="3"/>
      <c r="N65" s="3"/>
      <c r="O65" s="3"/>
      <c r="P65" s="3"/>
      <c r="Q65" s="3"/>
      <c r="R65" s="3"/>
      <c r="S65" s="3"/>
    </row>
    <row r="66" spans="1:19">
      <c r="A66" s="3"/>
      <c r="B66" s="3"/>
      <c r="C66" s="3"/>
      <c r="D66" s="3"/>
      <c r="E66" s="3"/>
      <c r="F66" s="3"/>
      <c r="G66" s="3"/>
      <c r="H66" s="3"/>
      <c r="I66" s="3"/>
      <c r="J66" s="3"/>
      <c r="K66" s="3"/>
      <c r="L66" s="3"/>
      <c r="M66" s="3"/>
      <c r="N66" s="3"/>
      <c r="O66" s="3"/>
      <c r="P66" s="3"/>
      <c r="Q66" s="3"/>
      <c r="R66" s="3"/>
      <c r="S66" s="3"/>
    </row>
    <row r="67" spans="1:19">
      <c r="A67" s="3"/>
      <c r="B67" s="3"/>
      <c r="C67" s="3"/>
      <c r="D67" s="3"/>
      <c r="E67" s="3"/>
      <c r="F67" s="3"/>
      <c r="G67" s="3"/>
      <c r="H67" s="3"/>
      <c r="I67" s="3"/>
      <c r="J67" s="3"/>
      <c r="K67" s="3"/>
      <c r="L67" s="3"/>
      <c r="M67" s="3"/>
      <c r="N67" s="3"/>
      <c r="O67" s="3"/>
      <c r="P67" s="3"/>
      <c r="Q67" s="3"/>
      <c r="R67" s="3"/>
      <c r="S67" s="3"/>
    </row>
    <row r="68" spans="1:19">
      <c r="A68" s="3"/>
      <c r="B68" s="3"/>
      <c r="C68" s="3"/>
      <c r="D68" s="3"/>
      <c r="E68" s="3"/>
      <c r="F68" s="3"/>
      <c r="G68" s="3"/>
      <c r="H68" s="3"/>
      <c r="I68" s="3"/>
      <c r="J68" s="3"/>
      <c r="K68" s="3"/>
      <c r="L68" s="3"/>
      <c r="M68" s="3"/>
      <c r="N68" s="3"/>
      <c r="O68" s="3"/>
      <c r="P68" s="3"/>
      <c r="Q68" s="3"/>
      <c r="R68" s="3"/>
      <c r="S68" s="3"/>
    </row>
    <row r="69" spans="1:19">
      <c r="A69" s="3"/>
      <c r="B69" s="3"/>
      <c r="C69" s="3"/>
      <c r="D69" s="3"/>
      <c r="E69" s="3"/>
      <c r="F69" s="3"/>
      <c r="G69" s="3"/>
      <c r="H69" s="3"/>
      <c r="I69" s="3"/>
      <c r="J69" s="3"/>
      <c r="K69" s="3"/>
      <c r="L69" s="3"/>
      <c r="M69" s="3"/>
      <c r="N69" s="3"/>
      <c r="O69" s="3"/>
      <c r="P69" s="3"/>
      <c r="Q69" s="3"/>
      <c r="R69" s="3"/>
      <c r="S69" s="3"/>
    </row>
    <row r="70" spans="1:19">
      <c r="A70" s="3"/>
      <c r="B70" s="3"/>
      <c r="C70" s="3"/>
      <c r="D70" s="3"/>
      <c r="E70" s="3"/>
      <c r="F70" s="3"/>
      <c r="G70" s="3"/>
      <c r="H70" s="3"/>
      <c r="I70" s="3"/>
      <c r="J70" s="3"/>
      <c r="K70" s="3"/>
      <c r="L70" s="3"/>
      <c r="M70" s="3"/>
      <c r="N70" s="3"/>
      <c r="O70" s="3"/>
      <c r="P70" s="3"/>
      <c r="Q70" s="3"/>
      <c r="R70" s="3"/>
      <c r="S70" s="3"/>
    </row>
    <row r="71" spans="1:19">
      <c r="A71" s="3"/>
      <c r="B71" s="3"/>
      <c r="C71" s="3"/>
      <c r="D71" s="3"/>
      <c r="E71" s="3"/>
      <c r="F71" s="3"/>
      <c r="G71" s="3"/>
      <c r="H71" s="3"/>
      <c r="I71" s="3"/>
      <c r="J71" s="3"/>
      <c r="K71" s="3"/>
      <c r="L71" s="3"/>
      <c r="M71" s="3"/>
      <c r="N71" s="3"/>
      <c r="O71" s="3"/>
      <c r="P71" s="3"/>
      <c r="Q71" s="3"/>
      <c r="R71" s="3"/>
      <c r="S71" s="3"/>
    </row>
    <row r="72" spans="1:19">
      <c r="A72" s="3"/>
      <c r="B72" s="3"/>
      <c r="C72" s="3"/>
      <c r="D72" s="3"/>
      <c r="E72" s="3"/>
      <c r="F72" s="3"/>
      <c r="G72" s="3"/>
      <c r="H72" s="3"/>
      <c r="I72" s="3"/>
      <c r="J72" s="3"/>
      <c r="K72" s="3"/>
      <c r="L72" s="3"/>
      <c r="M72" s="3"/>
      <c r="N72" s="3"/>
      <c r="O72" s="3"/>
      <c r="P72" s="3"/>
      <c r="Q72" s="3"/>
      <c r="R72" s="3"/>
      <c r="S72" s="3"/>
    </row>
    <row r="73" spans="1:19">
      <c r="A73" s="3"/>
      <c r="B73" s="3"/>
      <c r="C73" s="3"/>
      <c r="D73" s="3"/>
      <c r="E73" s="3"/>
      <c r="F73" s="3"/>
      <c r="G73" s="3"/>
      <c r="H73" s="3"/>
      <c r="I73" s="3"/>
      <c r="J73" s="3"/>
      <c r="K73" s="3"/>
      <c r="L73" s="3"/>
      <c r="M73" s="3"/>
      <c r="N73" s="3"/>
      <c r="O73" s="3"/>
      <c r="P73" s="3"/>
      <c r="Q73" s="3"/>
      <c r="R73" s="3"/>
      <c r="S73" s="3"/>
    </row>
    <row r="74" spans="1:19">
      <c r="A74" s="3"/>
      <c r="B74" s="3"/>
      <c r="C74" s="3"/>
      <c r="D74" s="3"/>
      <c r="E74" s="3"/>
      <c r="F74" s="3"/>
      <c r="G74" s="3"/>
      <c r="H74" s="3"/>
      <c r="I74" s="3"/>
      <c r="J74" s="3"/>
      <c r="K74" s="3"/>
      <c r="L74" s="3"/>
      <c r="M74" s="3"/>
      <c r="N74" s="3"/>
      <c r="O74" s="3"/>
      <c r="P74" s="3"/>
      <c r="Q74" s="3"/>
      <c r="R74" s="3"/>
    </row>
    <row r="75" spans="1:19">
      <c r="A75" s="3"/>
      <c r="B75" s="3"/>
      <c r="C75" s="3"/>
      <c r="D75" s="3"/>
      <c r="E75" s="3"/>
      <c r="F75" s="3"/>
      <c r="G75" s="3"/>
      <c r="H75" s="3"/>
      <c r="I75" s="3"/>
      <c r="J75" s="3"/>
      <c r="K75" s="3"/>
      <c r="L75" s="3"/>
      <c r="M75" s="3"/>
      <c r="N75" s="3"/>
      <c r="O75" s="3"/>
      <c r="P75" s="3"/>
      <c r="Q75" s="3"/>
      <c r="R75" s="3"/>
    </row>
    <row r="76" spans="1:19">
      <c r="A76" s="3"/>
      <c r="B76" s="3"/>
      <c r="C76" s="3"/>
      <c r="D76" s="3"/>
      <c r="E76" s="3"/>
      <c r="F76" s="3"/>
      <c r="G76" s="3"/>
      <c r="H76" s="3"/>
      <c r="I76" s="3"/>
      <c r="J76" s="3"/>
      <c r="K76" s="3"/>
      <c r="L76" s="3"/>
      <c r="M76" s="3"/>
      <c r="N76" s="3"/>
      <c r="O76" s="3"/>
      <c r="P76" s="3"/>
      <c r="Q76" s="3"/>
      <c r="R76" s="3"/>
    </row>
    <row r="77" spans="1:19">
      <c r="A77" s="3"/>
      <c r="B77" s="3"/>
      <c r="C77" s="3"/>
      <c r="D77" s="3"/>
      <c r="E77" s="3"/>
      <c r="F77" s="3"/>
      <c r="G77" s="3"/>
      <c r="H77" s="3"/>
      <c r="I77" s="3"/>
      <c r="J77" s="3"/>
      <c r="K77" s="3"/>
      <c r="L77" s="3"/>
      <c r="M77" s="3"/>
      <c r="N77" s="3"/>
      <c r="O77" s="3"/>
      <c r="P77" s="3"/>
      <c r="Q77" s="3"/>
      <c r="R77" s="3"/>
    </row>
    <row r="78" spans="1:19">
      <c r="A78" s="3"/>
      <c r="B78" s="3"/>
      <c r="C78" s="3"/>
      <c r="D78" s="3"/>
      <c r="E78" s="3"/>
      <c r="F78" s="3"/>
      <c r="G78" s="3"/>
      <c r="H78" s="3"/>
      <c r="I78" s="3"/>
      <c r="J78" s="3"/>
      <c r="K78" s="3"/>
      <c r="L78" s="3"/>
      <c r="M78" s="3"/>
      <c r="N78" s="3"/>
      <c r="O78" s="3"/>
      <c r="P78" s="3"/>
      <c r="Q78" s="3"/>
      <c r="R78" s="3"/>
    </row>
    <row r="79" spans="1:19">
      <c r="A79" s="3"/>
      <c r="B79" s="3"/>
      <c r="C79" s="3"/>
      <c r="D79" s="3"/>
      <c r="E79" s="3"/>
      <c r="F79" s="3"/>
      <c r="G79" s="3"/>
      <c r="H79" s="3"/>
      <c r="I79" s="3"/>
      <c r="J79" s="3"/>
      <c r="K79" s="3"/>
      <c r="L79" s="3"/>
      <c r="M79" s="3"/>
      <c r="N79" s="3"/>
      <c r="O79" s="3"/>
      <c r="P79" s="3"/>
      <c r="Q79" s="3"/>
      <c r="R79" s="3"/>
    </row>
    <row r="80" spans="1:19">
      <c r="A80" s="3"/>
      <c r="B80" s="3"/>
      <c r="C80" s="3"/>
      <c r="D80" s="3"/>
      <c r="E80" s="3"/>
      <c r="F80" s="3"/>
      <c r="G80" s="3"/>
      <c r="H80" s="3"/>
      <c r="I80" s="3"/>
      <c r="J80" s="3"/>
      <c r="K80" s="3"/>
      <c r="L80" s="3"/>
      <c r="M80" s="3"/>
      <c r="N80" s="3"/>
      <c r="O80" s="3"/>
      <c r="P80" s="3"/>
      <c r="Q80" s="3"/>
      <c r="R80" s="3"/>
    </row>
    <row r="81" spans="1:18">
      <c r="A81" s="3"/>
      <c r="B81" s="3"/>
      <c r="C81" s="3"/>
      <c r="D81" s="3"/>
      <c r="E81" s="3"/>
      <c r="F81" s="3"/>
      <c r="G81" s="3"/>
      <c r="H81" s="3"/>
      <c r="I81" s="3"/>
      <c r="J81" s="3"/>
      <c r="K81" s="3"/>
      <c r="L81" s="3"/>
      <c r="M81" s="3"/>
      <c r="N81" s="3"/>
      <c r="O81" s="3"/>
      <c r="P81" s="3"/>
      <c r="Q81" s="3"/>
      <c r="R81" s="3"/>
    </row>
    <row r="82" spans="1:18">
      <c r="A82" s="3"/>
      <c r="B82" s="3"/>
      <c r="C82" s="3"/>
      <c r="D82" s="3"/>
      <c r="E82" s="3"/>
      <c r="F82" s="3"/>
      <c r="G82" s="3"/>
      <c r="H82" s="3"/>
      <c r="I82" s="3"/>
      <c r="J82" s="3"/>
      <c r="K82" s="3"/>
      <c r="L82" s="3"/>
      <c r="M82" s="3"/>
      <c r="N82" s="3"/>
      <c r="O82" s="3"/>
      <c r="P82" s="3"/>
      <c r="Q82" s="3"/>
      <c r="R82" s="3"/>
    </row>
    <row r="83" spans="1:18">
      <c r="A83" s="3"/>
      <c r="B83" s="3"/>
      <c r="C83" s="3"/>
      <c r="D83" s="3"/>
      <c r="E83" s="3"/>
      <c r="F83" s="3"/>
      <c r="G83" s="3"/>
      <c r="H83" s="3"/>
      <c r="I83" s="3"/>
      <c r="J83" s="3"/>
      <c r="K83" s="3"/>
      <c r="L83" s="3"/>
      <c r="M83" s="3"/>
      <c r="N83" s="3"/>
      <c r="O83" s="3"/>
      <c r="P83" s="3"/>
      <c r="Q83" s="3"/>
      <c r="R83" s="3"/>
    </row>
    <row r="84" spans="1:18">
      <c r="A84" s="3"/>
      <c r="B84" s="3"/>
      <c r="C84" s="3"/>
      <c r="D84" s="3"/>
      <c r="E84" s="3"/>
      <c r="F84" s="3"/>
      <c r="G84" s="3"/>
      <c r="H84" s="3"/>
      <c r="I84" s="3"/>
      <c r="J84" s="3"/>
      <c r="K84" s="3"/>
      <c r="L84" s="3"/>
      <c r="M84" s="3"/>
      <c r="N84" s="3"/>
      <c r="O84" s="3"/>
      <c r="P84" s="3"/>
      <c r="Q84" s="3"/>
      <c r="R84" s="3"/>
    </row>
    <row r="85" spans="1:18">
      <c r="A85" s="3"/>
      <c r="B85" s="3"/>
      <c r="C85" s="3"/>
      <c r="D85" s="3"/>
      <c r="E85" s="3"/>
      <c r="F85" s="3"/>
      <c r="G85" s="3"/>
      <c r="H85" s="3"/>
      <c r="I85" s="3"/>
      <c r="J85" s="3"/>
      <c r="K85" s="3"/>
      <c r="L85" s="3"/>
      <c r="M85" s="3"/>
      <c r="N85" s="3"/>
      <c r="O85" s="3"/>
      <c r="P85" s="3"/>
      <c r="Q85" s="3"/>
      <c r="R85" s="3"/>
    </row>
    <row r="86" spans="1:18">
      <c r="A86" s="3"/>
      <c r="B86" s="3"/>
      <c r="C86" s="3"/>
      <c r="D86" s="3"/>
      <c r="E86" s="3"/>
      <c r="F86" s="3"/>
      <c r="G86" s="3"/>
      <c r="H86" s="3"/>
      <c r="I86" s="3"/>
      <c r="J86" s="3"/>
      <c r="K86" s="3"/>
      <c r="L86" s="3"/>
      <c r="M86" s="3"/>
      <c r="N86" s="3"/>
      <c r="O86" s="3"/>
      <c r="P86" s="3"/>
      <c r="Q86" s="3"/>
      <c r="R86" s="3"/>
    </row>
    <row r="87" spans="1:18">
      <c r="A87" s="3"/>
      <c r="B87" s="3"/>
      <c r="C87" s="3"/>
      <c r="D87" s="3"/>
      <c r="E87" s="3"/>
      <c r="F87" s="3"/>
      <c r="G87" s="3"/>
      <c r="H87" s="3"/>
      <c r="I87" s="3"/>
      <c r="J87" s="3"/>
      <c r="K87" s="3"/>
      <c r="L87" s="3"/>
      <c r="M87" s="3"/>
      <c r="N87" s="3"/>
      <c r="O87" s="3"/>
      <c r="P87" s="3"/>
      <c r="Q87" s="3"/>
      <c r="R87" s="3"/>
    </row>
    <row r="88" spans="1:18">
      <c r="A88" s="3"/>
      <c r="B88" s="3"/>
      <c r="C88" s="3"/>
      <c r="D88" s="3"/>
      <c r="E88" s="3"/>
      <c r="F88" s="3"/>
      <c r="G88" s="3"/>
      <c r="H88" s="3"/>
      <c r="I88" s="3"/>
      <c r="J88" s="3"/>
      <c r="K88" s="3"/>
      <c r="L88" s="3"/>
      <c r="M88" s="3"/>
      <c r="N88" s="3"/>
      <c r="O88" s="3"/>
      <c r="P88" s="3"/>
      <c r="Q88" s="3"/>
      <c r="R88" s="3"/>
    </row>
    <row r="89" spans="1:18">
      <c r="A89" s="3"/>
      <c r="B89" s="3"/>
      <c r="C89" s="3"/>
      <c r="D89" s="3"/>
      <c r="E89" s="3"/>
      <c r="F89" s="3"/>
      <c r="G89" s="3"/>
      <c r="H89" s="3"/>
      <c r="I89" s="3"/>
      <c r="J89" s="3"/>
      <c r="K89" s="3"/>
      <c r="L89" s="3"/>
      <c r="M89" s="3"/>
      <c r="N89" s="3"/>
      <c r="O89" s="3"/>
      <c r="P89" s="3"/>
      <c r="Q89" s="3"/>
      <c r="R89" s="3"/>
    </row>
    <row r="90" spans="1:18">
      <c r="A90" s="3"/>
      <c r="B90" s="3"/>
      <c r="C90" s="3"/>
      <c r="D90" s="3"/>
      <c r="E90" s="3"/>
      <c r="F90" s="3"/>
      <c r="G90" s="3"/>
      <c r="H90" s="3"/>
      <c r="I90" s="3"/>
      <c r="J90" s="3"/>
      <c r="K90" s="3"/>
      <c r="L90" s="3"/>
      <c r="M90" s="3"/>
      <c r="N90" s="3"/>
      <c r="O90" s="3"/>
      <c r="P90" s="3"/>
      <c r="Q90" s="3"/>
      <c r="R90" s="3"/>
    </row>
    <row r="91" spans="1:18">
      <c r="A91" s="3"/>
      <c r="B91" s="3"/>
      <c r="C91" s="3"/>
      <c r="D91" s="3"/>
      <c r="E91" s="3"/>
      <c r="F91" s="3"/>
      <c r="G91" s="3"/>
      <c r="H91" s="3"/>
      <c r="I91" s="3"/>
      <c r="J91" s="3"/>
      <c r="K91" s="3"/>
      <c r="L91" s="3"/>
      <c r="M91" s="3"/>
      <c r="N91" s="3"/>
      <c r="O91" s="3"/>
      <c r="P91" s="3"/>
      <c r="Q91" s="3"/>
      <c r="R91" s="3"/>
    </row>
    <row r="92" spans="1:18">
      <c r="A92" s="3"/>
      <c r="B92" s="3"/>
      <c r="C92" s="3"/>
      <c r="D92" s="3"/>
      <c r="E92" s="3"/>
      <c r="F92" s="3"/>
      <c r="G92" s="3"/>
      <c r="H92" s="3"/>
      <c r="I92" s="3"/>
      <c r="J92" s="3"/>
      <c r="K92" s="3"/>
      <c r="L92" s="3"/>
      <c r="M92" s="3"/>
      <c r="N92" s="3"/>
      <c r="O92" s="3"/>
      <c r="P92" s="3"/>
      <c r="Q92" s="3"/>
      <c r="R92" s="3"/>
    </row>
    <row r="93" spans="1:18">
      <c r="A93" s="3"/>
      <c r="B93" s="3"/>
      <c r="C93" s="3"/>
      <c r="D93" s="3"/>
      <c r="E93" s="3"/>
      <c r="F93" s="3"/>
      <c r="G93" s="3"/>
      <c r="H93" s="3"/>
      <c r="I93" s="3"/>
      <c r="J93" s="3"/>
      <c r="K93" s="3"/>
      <c r="L93" s="3"/>
      <c r="M93" s="3"/>
      <c r="N93" s="3"/>
      <c r="O93" s="3"/>
      <c r="P93" s="3"/>
      <c r="Q93" s="3"/>
      <c r="R93" s="3"/>
    </row>
    <row r="94" spans="1:18">
      <c r="A94" s="3"/>
      <c r="B94" s="3"/>
      <c r="C94" s="3"/>
      <c r="D94" s="3"/>
      <c r="E94" s="3"/>
      <c r="F94" s="3"/>
      <c r="G94" s="3"/>
      <c r="H94" s="3"/>
      <c r="I94" s="3"/>
      <c r="J94" s="3"/>
      <c r="K94" s="3"/>
      <c r="L94" s="3"/>
      <c r="M94" s="3"/>
      <c r="N94" s="3"/>
      <c r="O94" s="3"/>
      <c r="P94" s="3"/>
      <c r="Q94" s="3"/>
      <c r="R94" s="3"/>
    </row>
    <row r="95" spans="1:18">
      <c r="A95" s="3"/>
      <c r="B95" s="3"/>
      <c r="C95" s="3"/>
      <c r="D95" s="3"/>
      <c r="E95" s="3"/>
      <c r="F95" s="3"/>
      <c r="G95" s="3"/>
      <c r="H95" s="3"/>
      <c r="I95" s="3"/>
      <c r="J95" s="3"/>
      <c r="K95" s="3"/>
      <c r="L95" s="3"/>
      <c r="M95" s="3"/>
      <c r="N95" s="3"/>
      <c r="O95" s="3"/>
      <c r="P95" s="3"/>
      <c r="Q95" s="3"/>
      <c r="R95" s="3"/>
    </row>
    <row r="96" spans="1:18">
      <c r="A96" s="3"/>
      <c r="B96" s="3"/>
      <c r="C96" s="3"/>
      <c r="D96" s="3"/>
      <c r="E96" s="3"/>
      <c r="F96" s="3"/>
      <c r="G96" s="3"/>
      <c r="H96" s="3"/>
      <c r="I96" s="3"/>
      <c r="J96" s="3"/>
      <c r="K96" s="3"/>
      <c r="L96" s="3"/>
      <c r="M96" s="3"/>
      <c r="N96" s="3"/>
      <c r="O96" s="3"/>
      <c r="P96" s="3"/>
      <c r="Q96" s="3"/>
      <c r="R96" s="3"/>
    </row>
    <row r="97" spans="1:13">
      <c r="A97" s="3"/>
      <c r="B97" s="3"/>
      <c r="C97" s="3"/>
      <c r="D97" s="3"/>
      <c r="E97" s="3"/>
      <c r="F97" s="3"/>
      <c r="G97" s="3"/>
      <c r="H97" s="3"/>
      <c r="I97" s="3"/>
      <c r="J97" s="3"/>
      <c r="K97" s="3"/>
      <c r="L97" s="3"/>
      <c r="M97" s="3"/>
    </row>
    <row r="98" spans="1:13">
      <c r="A98" s="3"/>
      <c r="B98" s="3"/>
      <c r="C98" s="3"/>
      <c r="D98" s="3"/>
      <c r="E98" s="3"/>
      <c r="F98" s="3"/>
      <c r="G98" s="3"/>
      <c r="H98" s="3"/>
      <c r="I98" s="3"/>
      <c r="J98" s="3"/>
      <c r="K98" s="3"/>
      <c r="L98" s="3"/>
    </row>
    <row r="99" spans="1:13">
      <c r="A99" s="3"/>
      <c r="B99" s="3"/>
      <c r="C99" s="3"/>
      <c r="D99" s="3"/>
      <c r="E99" s="3"/>
      <c r="F99" s="3"/>
      <c r="G99" s="3"/>
      <c r="H99" s="3"/>
      <c r="I99" s="3"/>
      <c r="J99" s="3"/>
      <c r="K99" s="3"/>
      <c r="L99" s="3"/>
    </row>
    <row r="100" spans="1:13">
      <c r="A100" s="3"/>
      <c r="B100" s="3"/>
      <c r="C100" s="3"/>
      <c r="D100" s="3"/>
      <c r="E100" s="3"/>
      <c r="F100" s="3"/>
      <c r="G100" s="3"/>
      <c r="H100" s="3"/>
      <c r="I100" s="3"/>
      <c r="J100" s="3"/>
      <c r="K100" s="3"/>
      <c r="L100" s="3"/>
    </row>
    <row r="101" spans="1:13">
      <c r="A101" s="3"/>
      <c r="B101" s="3"/>
      <c r="C101" s="3"/>
      <c r="D101" s="3"/>
      <c r="E101" s="3"/>
      <c r="F101" s="3"/>
      <c r="G101" s="3"/>
      <c r="H101" s="3"/>
      <c r="I101" s="3"/>
      <c r="J101" s="3"/>
      <c r="K101" s="3"/>
      <c r="L101" s="3"/>
    </row>
    <row r="102" spans="1:13">
      <c r="A102" s="3"/>
      <c r="B102" s="3"/>
      <c r="C102" s="3"/>
      <c r="D102" s="3"/>
      <c r="E102" s="3"/>
      <c r="F102" s="3"/>
      <c r="G102" s="3"/>
      <c r="H102" s="3"/>
      <c r="I102" s="3"/>
      <c r="J102" s="3"/>
      <c r="K102" s="3"/>
      <c r="L102" s="3"/>
    </row>
    <row r="103" spans="1:13">
      <c r="A103" s="3"/>
      <c r="B103" s="3"/>
      <c r="C103" s="3"/>
      <c r="D103" s="3"/>
      <c r="E103" s="3"/>
      <c r="F103" s="3"/>
      <c r="G103" s="3"/>
      <c r="H103" s="3"/>
      <c r="I103" s="3"/>
      <c r="J103" s="3"/>
      <c r="K103" s="3"/>
      <c r="L103" s="3"/>
    </row>
    <row r="104" spans="1:13">
      <c r="A104" s="3"/>
      <c r="B104" s="3"/>
      <c r="C104" s="3"/>
      <c r="D104" s="3"/>
      <c r="E104" s="3"/>
      <c r="F104" s="3"/>
      <c r="G104" s="3"/>
      <c r="H104" s="3"/>
      <c r="I104" s="3"/>
      <c r="J104" s="3"/>
      <c r="K104" s="3"/>
      <c r="L104" s="3"/>
    </row>
    <row r="105" spans="1:13">
      <c r="A105" s="3"/>
      <c r="B105" s="3"/>
      <c r="C105" s="3"/>
      <c r="D105" s="3"/>
      <c r="E105" s="3"/>
      <c r="F105" s="3"/>
      <c r="G105" s="3"/>
      <c r="H105" s="3"/>
      <c r="I105" s="3"/>
      <c r="J105" s="3"/>
      <c r="K105" s="3"/>
      <c r="L105" s="3"/>
    </row>
    <row r="106" spans="1:13">
      <c r="A106" s="3"/>
      <c r="B106" s="3"/>
      <c r="C106" s="3"/>
      <c r="D106" s="3"/>
      <c r="E106" s="3"/>
      <c r="F106" s="3"/>
      <c r="G106" s="3"/>
      <c r="H106" s="3"/>
      <c r="I106" s="3"/>
      <c r="J106" s="3"/>
      <c r="K106" s="3"/>
      <c r="L106" s="3"/>
    </row>
    <row r="107" spans="1:13">
      <c r="A107" s="3"/>
      <c r="B107" s="3"/>
      <c r="C107" s="3"/>
      <c r="D107" s="3"/>
      <c r="E107" s="3"/>
      <c r="F107" s="3"/>
      <c r="G107" s="3"/>
      <c r="H107" s="3"/>
      <c r="I107" s="3"/>
      <c r="J107" s="3"/>
      <c r="K107" s="3"/>
      <c r="L107" s="3"/>
    </row>
    <row r="108" spans="1:13">
      <c r="A108" s="3"/>
      <c r="B108" s="3"/>
      <c r="C108" s="3"/>
      <c r="D108" s="3"/>
      <c r="E108" s="3"/>
      <c r="F108" s="3"/>
      <c r="G108" s="3"/>
      <c r="H108" s="3"/>
      <c r="I108" s="3"/>
      <c r="J108" s="3"/>
      <c r="K108" s="3"/>
      <c r="L108" s="3"/>
    </row>
    <row r="109" spans="1:13">
      <c r="A109" s="3"/>
      <c r="B109" s="3"/>
      <c r="C109" s="3"/>
      <c r="D109" s="3"/>
      <c r="E109" s="3"/>
      <c r="F109" s="3"/>
      <c r="G109" s="3"/>
      <c r="H109" s="3"/>
      <c r="I109" s="3"/>
      <c r="J109" s="3"/>
      <c r="K109" s="3"/>
      <c r="L109" s="3"/>
    </row>
    <row r="110" spans="1:13">
      <c r="A110" s="3"/>
      <c r="B110" s="3"/>
      <c r="C110" s="3"/>
      <c r="D110" s="3"/>
      <c r="E110" s="3"/>
      <c r="F110" s="3"/>
      <c r="G110" s="3"/>
      <c r="H110" s="3"/>
      <c r="I110" s="3"/>
      <c r="J110" s="3"/>
      <c r="K110" s="3"/>
    </row>
    <row r="111" spans="1:13">
      <c r="A111" s="3"/>
      <c r="B111" s="3"/>
      <c r="C111" s="3"/>
      <c r="D111" s="3"/>
      <c r="E111" s="3"/>
      <c r="F111" s="3"/>
      <c r="G111" s="3"/>
      <c r="H111" s="3"/>
      <c r="I111" s="3"/>
      <c r="J111" s="3"/>
      <c r="K111" s="3"/>
    </row>
    <row r="112" spans="1:13">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abSelected="1" workbookViewId="0">
      <selection activeCell="M29" sqref="M2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7.285156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250</v>
      </c>
    </row>
    <row r="2" spans="1:27" ht="18" customHeight="1">
      <c r="A2" s="1563" t="s">
        <v>508</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c r="Y2" s="1563"/>
      <c r="Z2" s="1563"/>
      <c r="AA2" s="1563"/>
    </row>
    <row r="3" spans="1:27" ht="18" customHeight="1">
      <c r="A3" s="1566" t="s">
        <v>507</v>
      </c>
      <c r="B3" s="1566"/>
      <c r="C3" s="1566"/>
      <c r="D3" s="1566"/>
      <c r="E3" s="1566"/>
      <c r="F3" s="1566"/>
      <c r="G3" s="1566"/>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465" t="s">
        <v>154</v>
      </c>
      <c r="B8" s="466">
        <v>12680.232</v>
      </c>
      <c r="C8" s="466">
        <v>9428</v>
      </c>
      <c r="D8" s="479">
        <v>2.3966985136960877</v>
      </c>
      <c r="E8" s="568"/>
      <c r="F8" s="465" t="s">
        <v>375</v>
      </c>
      <c r="G8" s="466">
        <v>2267.7689999999998</v>
      </c>
      <c r="H8" s="466">
        <v>6949</v>
      </c>
      <c r="I8" s="479">
        <v>4.2390265695155271</v>
      </c>
      <c r="J8" s="483"/>
      <c r="K8" s="560" t="s">
        <v>144</v>
      </c>
      <c r="L8" s="464">
        <v>5183.0820000000003</v>
      </c>
      <c r="M8" s="464">
        <v>1007.371</v>
      </c>
      <c r="N8" s="549">
        <v>5.1451570474035888</v>
      </c>
      <c r="O8" s="483"/>
      <c r="P8" s="560" t="s">
        <v>146</v>
      </c>
      <c r="Q8" s="464">
        <v>2783.1840000000002</v>
      </c>
      <c r="R8" s="464">
        <v>647.23299999999995</v>
      </c>
      <c r="S8" s="549">
        <v>4.3001268476730949</v>
      </c>
    </row>
    <row r="9" spans="1:27" ht="15.75">
      <c r="A9" s="465" t="s">
        <v>156</v>
      </c>
      <c r="B9" s="466">
        <v>11146.441000000001</v>
      </c>
      <c r="C9" s="466">
        <v>14758</v>
      </c>
      <c r="D9" s="479">
        <v>2.8542897411984267</v>
      </c>
      <c r="E9" s="569"/>
      <c r="F9" s="465" t="s">
        <v>159</v>
      </c>
      <c r="G9" s="466">
        <v>1504.3489999999999</v>
      </c>
      <c r="H9" s="466">
        <v>7731</v>
      </c>
      <c r="I9" s="479">
        <v>2.8849343177677627</v>
      </c>
      <c r="J9" s="483"/>
      <c r="K9" s="465" t="s">
        <v>146</v>
      </c>
      <c r="L9" s="466">
        <v>3441.9189999999999</v>
      </c>
      <c r="M9" s="466">
        <v>697.58399999999995</v>
      </c>
      <c r="N9" s="479">
        <v>4.9340566870799787</v>
      </c>
      <c r="O9" s="483"/>
      <c r="P9" s="465" t="s">
        <v>158</v>
      </c>
      <c r="Q9" s="466">
        <v>2386.0909999999999</v>
      </c>
      <c r="R9" s="466">
        <v>481.24299999999999</v>
      </c>
      <c r="S9" s="479">
        <v>4.9581832878608099</v>
      </c>
    </row>
    <row r="10" spans="1:27" ht="15.75">
      <c r="A10" s="465" t="s">
        <v>375</v>
      </c>
      <c r="B10" s="466">
        <v>6816.1719999999996</v>
      </c>
      <c r="C10" s="466">
        <v>16437</v>
      </c>
      <c r="D10" s="479">
        <v>3.598061867577139</v>
      </c>
      <c r="E10" s="568"/>
      <c r="F10" s="465" t="s">
        <v>156</v>
      </c>
      <c r="G10" s="466">
        <v>565.423</v>
      </c>
      <c r="H10" s="466">
        <v>3172</v>
      </c>
      <c r="I10" s="479">
        <v>2.5139855320549018</v>
      </c>
      <c r="J10" s="483"/>
      <c r="K10" s="465" t="s">
        <v>375</v>
      </c>
      <c r="L10" s="466">
        <v>2229.44</v>
      </c>
      <c r="M10" s="466">
        <v>353.01299999999998</v>
      </c>
      <c r="N10" s="479">
        <v>6.3154614702574694</v>
      </c>
      <c r="O10" s="483"/>
      <c r="P10" s="465" t="s">
        <v>375</v>
      </c>
      <c r="Q10" s="466">
        <v>2147.607</v>
      </c>
      <c r="R10" s="466">
        <v>412.279</v>
      </c>
      <c r="S10" s="479">
        <v>5.2091108205850896</v>
      </c>
    </row>
    <row r="11" spans="1:27" ht="15.75">
      <c r="A11" s="465" t="s">
        <v>163</v>
      </c>
      <c r="B11" s="466">
        <v>4721.665</v>
      </c>
      <c r="C11" s="466">
        <v>9038</v>
      </c>
      <c r="D11" s="479">
        <v>2.1424338632021089</v>
      </c>
      <c r="E11" s="569"/>
      <c r="F11" s="465" t="s">
        <v>163</v>
      </c>
      <c r="G11" s="466">
        <v>306.23500000000001</v>
      </c>
      <c r="H11" s="466">
        <v>2558</v>
      </c>
      <c r="I11" s="479">
        <v>2.0342704167718448</v>
      </c>
      <c r="J11" s="483"/>
      <c r="K11" s="465" t="s">
        <v>162</v>
      </c>
      <c r="L11" s="466">
        <v>1853.5409999999999</v>
      </c>
      <c r="M11" s="466">
        <v>513.03499999999997</v>
      </c>
      <c r="N11" s="479">
        <v>3.6128938571442495</v>
      </c>
      <c r="O11" s="483"/>
      <c r="P11" s="465" t="s">
        <v>144</v>
      </c>
      <c r="Q11" s="466">
        <v>1140.296</v>
      </c>
      <c r="R11" s="466">
        <v>188.065</v>
      </c>
      <c r="S11" s="479">
        <v>6.0633078988647542</v>
      </c>
    </row>
    <row r="12" spans="1:27" ht="16.5" thickBot="1">
      <c r="A12" s="465" t="s">
        <v>159</v>
      </c>
      <c r="B12" s="466">
        <v>4570.8519999999999</v>
      </c>
      <c r="C12" s="466">
        <v>11496</v>
      </c>
      <c r="D12" s="479">
        <v>2.6821210977864598</v>
      </c>
      <c r="E12" s="569"/>
      <c r="F12" s="465" t="s">
        <v>288</v>
      </c>
      <c r="G12" s="466">
        <v>164.77500000000001</v>
      </c>
      <c r="H12" s="466">
        <v>380</v>
      </c>
      <c r="I12" s="479">
        <v>3.7775103163686388</v>
      </c>
      <c r="J12" s="483"/>
      <c r="K12" s="465" t="s">
        <v>161</v>
      </c>
      <c r="L12" s="466">
        <v>1725.2090000000001</v>
      </c>
      <c r="M12" s="466">
        <v>286.334</v>
      </c>
      <c r="N12" s="479">
        <v>6.025162921623</v>
      </c>
      <c r="O12" s="483"/>
      <c r="P12" s="465" t="s">
        <v>143</v>
      </c>
      <c r="Q12" s="466">
        <v>783.86900000000003</v>
      </c>
      <c r="R12" s="466">
        <v>119.877</v>
      </c>
      <c r="S12" s="479">
        <v>6.5389440843531288</v>
      </c>
    </row>
    <row r="13" spans="1:27" ht="16.5" thickBot="1">
      <c r="A13" s="465" t="s">
        <v>146</v>
      </c>
      <c r="B13" s="466">
        <v>4367.6899999999996</v>
      </c>
      <c r="C13" s="466">
        <v>5053</v>
      </c>
      <c r="D13" s="479">
        <v>2.1473592195014506</v>
      </c>
      <c r="E13" s="569"/>
      <c r="F13" s="634" t="s">
        <v>262</v>
      </c>
      <c r="G13" s="469">
        <v>5032.3010000000004</v>
      </c>
      <c r="H13" s="469">
        <v>22105</v>
      </c>
      <c r="I13" s="548">
        <v>3.2294857775073864</v>
      </c>
      <c r="J13" s="483"/>
      <c r="K13" s="465" t="s">
        <v>158</v>
      </c>
      <c r="L13" s="466">
        <v>938.03300000000002</v>
      </c>
      <c r="M13" s="466">
        <v>203.94499999999999</v>
      </c>
      <c r="N13" s="479">
        <v>4.5994410257667511</v>
      </c>
      <c r="O13" s="483"/>
      <c r="P13" s="465" t="s">
        <v>155</v>
      </c>
      <c r="Q13" s="466">
        <v>766.97799999999995</v>
      </c>
      <c r="R13" s="466">
        <v>160.429</v>
      </c>
      <c r="S13" s="479">
        <v>4.7807939960979624</v>
      </c>
    </row>
    <row r="14" spans="1:27" ht="15.75">
      <c r="A14" s="465" t="s">
        <v>160</v>
      </c>
      <c r="B14" s="466">
        <v>4067.5929999999998</v>
      </c>
      <c r="C14" s="466">
        <v>6960</v>
      </c>
      <c r="D14" s="479">
        <v>2.8119192232021755</v>
      </c>
      <c r="E14" s="569"/>
      <c r="F14" s="3"/>
      <c r="G14" s="3"/>
      <c r="H14" s="3"/>
      <c r="I14" s="3"/>
      <c r="J14" s="483"/>
      <c r="K14" s="465" t="s">
        <v>154</v>
      </c>
      <c r="L14" s="466">
        <v>883.30700000000002</v>
      </c>
      <c r="M14" s="466">
        <v>208.143</v>
      </c>
      <c r="N14" s="479">
        <v>4.2437506906309608</v>
      </c>
      <c r="O14" s="483"/>
      <c r="P14" s="465" t="s">
        <v>162</v>
      </c>
      <c r="Q14" s="466">
        <v>612.06600000000003</v>
      </c>
      <c r="R14" s="466">
        <v>120.503</v>
      </c>
      <c r="S14" s="479">
        <v>5.0792594375243771</v>
      </c>
    </row>
    <row r="15" spans="1:27" ht="15.75">
      <c r="A15" s="465" t="s">
        <v>155</v>
      </c>
      <c r="B15" s="466">
        <v>1929.78</v>
      </c>
      <c r="C15" s="466">
        <v>1227</v>
      </c>
      <c r="D15" s="479">
        <v>3.1914281367211528</v>
      </c>
      <c r="E15" s="569"/>
      <c r="F15" s="3"/>
      <c r="G15" s="3"/>
      <c r="H15" s="3"/>
      <c r="I15" s="3"/>
      <c r="J15" s="483"/>
      <c r="K15" s="465" t="s">
        <v>141</v>
      </c>
      <c r="L15" s="466">
        <v>770.29499999999996</v>
      </c>
      <c r="M15" s="466">
        <v>231.87100000000001</v>
      </c>
      <c r="N15" s="479">
        <v>3.3220842623700242</v>
      </c>
      <c r="O15" s="483"/>
      <c r="P15" s="645" t="s">
        <v>457</v>
      </c>
      <c r="Q15" s="633">
        <v>446.42700000000002</v>
      </c>
      <c r="R15" s="633">
        <v>80.897999999999996</v>
      </c>
      <c r="S15" s="646">
        <v>5.5183935325966038</v>
      </c>
      <c r="U15" s="3"/>
      <c r="V15" s="3"/>
      <c r="W15" s="3"/>
      <c r="X15" s="3"/>
    </row>
    <row r="16" spans="1:27" ht="15.75">
      <c r="A16" s="465" t="s">
        <v>141</v>
      </c>
      <c r="B16" s="466">
        <v>1596.4469999999999</v>
      </c>
      <c r="C16" s="466">
        <v>5574</v>
      </c>
      <c r="D16" s="479">
        <v>3.7338112333797198</v>
      </c>
      <c r="E16" s="569"/>
      <c r="J16" s="483"/>
      <c r="K16" s="465" t="s">
        <v>159</v>
      </c>
      <c r="L16" s="466">
        <v>701.42899999999997</v>
      </c>
      <c r="M16" s="466">
        <v>162.71</v>
      </c>
      <c r="N16" s="479">
        <v>4.3109151250691413</v>
      </c>
      <c r="O16" s="483"/>
      <c r="P16" s="645" t="s">
        <v>151</v>
      </c>
      <c r="Q16" s="633">
        <v>406.27300000000002</v>
      </c>
      <c r="R16" s="633">
        <v>43.16</v>
      </c>
      <c r="S16" s="646">
        <v>9.4131835032437454</v>
      </c>
      <c r="U16" s="3"/>
      <c r="V16" s="3"/>
      <c r="W16" s="3"/>
      <c r="X16" s="3"/>
    </row>
    <row r="17" spans="1:24" ht="15.75">
      <c r="A17" s="465" t="s">
        <v>144</v>
      </c>
      <c r="B17" s="466">
        <v>1506.069</v>
      </c>
      <c r="C17" s="466">
        <v>1714</v>
      </c>
      <c r="D17" s="479">
        <v>2.6628376132449771</v>
      </c>
      <c r="E17" s="568"/>
      <c r="F17" s="3"/>
      <c r="G17" s="3"/>
      <c r="H17" s="3"/>
      <c r="I17" s="3"/>
      <c r="J17" s="483"/>
      <c r="K17" s="465" t="s">
        <v>143</v>
      </c>
      <c r="L17" s="466">
        <v>545.90599999999995</v>
      </c>
      <c r="M17" s="466">
        <v>79.686000000000007</v>
      </c>
      <c r="N17" s="479">
        <v>6.8507140526566763</v>
      </c>
      <c r="O17" s="483"/>
      <c r="P17" s="465" t="s">
        <v>141</v>
      </c>
      <c r="Q17" s="466">
        <v>355.65499999999997</v>
      </c>
      <c r="R17" s="466">
        <v>77.397999999999996</v>
      </c>
      <c r="S17" s="479">
        <v>4.5951445773792603</v>
      </c>
      <c r="U17" s="3"/>
      <c r="V17" s="3"/>
      <c r="W17" s="3"/>
      <c r="X17" s="3"/>
    </row>
    <row r="18" spans="1:24" ht="15.75">
      <c r="A18" s="465" t="s">
        <v>149</v>
      </c>
      <c r="B18" s="466">
        <v>1496.479</v>
      </c>
      <c r="C18" s="466">
        <v>614</v>
      </c>
      <c r="D18" s="479">
        <v>4.04629852449309</v>
      </c>
      <c r="E18" s="570"/>
      <c r="F18" s="3"/>
      <c r="G18" s="3"/>
      <c r="H18" s="3"/>
      <c r="K18" s="645" t="s">
        <v>156</v>
      </c>
      <c r="L18" s="633">
        <v>478.27699999999999</v>
      </c>
      <c r="M18" s="633">
        <v>146.36799999999999</v>
      </c>
      <c r="N18" s="646">
        <v>3.267633635767381</v>
      </c>
      <c r="O18" s="483"/>
      <c r="P18" s="465" t="s">
        <v>365</v>
      </c>
      <c r="Q18" s="466">
        <v>282.86700000000002</v>
      </c>
      <c r="R18" s="466">
        <v>80.218999999999994</v>
      </c>
      <c r="S18" s="479">
        <v>3.5261845697403364</v>
      </c>
      <c r="U18" s="3"/>
      <c r="V18" s="3"/>
      <c r="W18" s="3"/>
      <c r="X18" s="3"/>
    </row>
    <row r="19" spans="1:24" ht="15.75">
      <c r="A19" s="465" t="s">
        <v>143</v>
      </c>
      <c r="B19" s="466">
        <v>1172.809</v>
      </c>
      <c r="C19" s="466">
        <v>1486</v>
      </c>
      <c r="D19" s="479">
        <v>1.5486859115296192</v>
      </c>
      <c r="E19" s="571"/>
      <c r="F19" s="3"/>
      <c r="G19" s="3"/>
      <c r="H19" s="3"/>
      <c r="J19" s="483"/>
      <c r="K19" s="465" t="s">
        <v>505</v>
      </c>
      <c r="L19" s="466">
        <v>415.04199999999997</v>
      </c>
      <c r="M19" s="466">
        <v>23.954999999999998</v>
      </c>
      <c r="N19" s="479">
        <v>17.325902734293468</v>
      </c>
      <c r="O19" s="483"/>
      <c r="P19" s="465" t="s">
        <v>288</v>
      </c>
      <c r="Q19" s="466">
        <v>242.16499999999999</v>
      </c>
      <c r="R19" s="466">
        <v>38.659999999999997</v>
      </c>
      <c r="S19" s="479">
        <v>6.2639679255043976</v>
      </c>
      <c r="U19" s="3"/>
      <c r="V19" s="3"/>
      <c r="W19" s="3"/>
      <c r="X19" s="3"/>
    </row>
    <row r="20" spans="1:24" ht="15" customHeight="1">
      <c r="A20" s="465" t="s">
        <v>142</v>
      </c>
      <c r="B20" s="466">
        <v>239.04900000000001</v>
      </c>
      <c r="C20" s="466">
        <v>171</v>
      </c>
      <c r="D20" s="479">
        <v>2.7852424062357999</v>
      </c>
      <c r="E20" s="571"/>
      <c r="F20" s="3"/>
      <c r="G20" s="3"/>
      <c r="H20" s="3"/>
      <c r="J20" s="483"/>
      <c r="K20" s="465" t="s">
        <v>155</v>
      </c>
      <c r="L20" s="466">
        <v>319.779</v>
      </c>
      <c r="M20" s="466">
        <v>43.23</v>
      </c>
      <c r="N20" s="479">
        <v>7.3971547536433038</v>
      </c>
      <c r="O20" s="483"/>
      <c r="P20" s="465" t="s">
        <v>142</v>
      </c>
      <c r="Q20" s="466">
        <v>237.40899999999999</v>
      </c>
      <c r="R20" s="466">
        <v>41.253999999999998</v>
      </c>
      <c r="S20" s="479">
        <v>5.7548116546274306</v>
      </c>
      <c r="U20" s="3"/>
      <c r="V20" s="3"/>
      <c r="W20" s="3"/>
      <c r="X20" s="3"/>
    </row>
    <row r="21" spans="1:24" ht="16.5" thickBot="1">
      <c r="A21" s="465" t="s">
        <v>288</v>
      </c>
      <c r="B21" s="466">
        <v>164.77500000000001</v>
      </c>
      <c r="C21" s="466">
        <v>380</v>
      </c>
      <c r="D21" s="479">
        <v>3.7775103163686388</v>
      </c>
      <c r="E21" s="572"/>
      <c r="F21" s="3"/>
      <c r="G21" s="3"/>
      <c r="H21" s="3"/>
      <c r="J21" s="483"/>
      <c r="K21" s="465" t="s">
        <v>142</v>
      </c>
      <c r="L21" s="466">
        <v>271.13600000000002</v>
      </c>
      <c r="M21" s="466">
        <v>72.08</v>
      </c>
      <c r="N21" s="479">
        <v>3.761598224195339</v>
      </c>
      <c r="P21" s="465" t="s">
        <v>163</v>
      </c>
      <c r="Q21" s="466">
        <v>206.72200000000001</v>
      </c>
      <c r="R21" s="466">
        <v>36.314999999999998</v>
      </c>
      <c r="S21" s="479">
        <v>5.6924686768552943</v>
      </c>
    </row>
    <row r="22" spans="1:24" ht="16.5" thickBot="1">
      <c r="A22" s="634" t="s">
        <v>262</v>
      </c>
      <c r="B22" s="469">
        <v>56894.35</v>
      </c>
      <c r="C22" s="469">
        <v>85554</v>
      </c>
      <c r="D22" s="548">
        <v>2.6486306337056771</v>
      </c>
      <c r="E22" s="3"/>
      <c r="F22" s="3"/>
      <c r="G22" s="3"/>
      <c r="H22" s="3"/>
      <c r="I22" s="3"/>
      <c r="J22" s="3"/>
      <c r="K22" s="465" t="s">
        <v>150</v>
      </c>
      <c r="L22" s="466">
        <v>201.88900000000001</v>
      </c>
      <c r="M22" s="466">
        <v>62.292999999999999</v>
      </c>
      <c r="N22" s="479">
        <v>3.2409580530717741</v>
      </c>
      <c r="P22" s="465" t="s">
        <v>159</v>
      </c>
      <c r="Q22" s="466">
        <v>203.988</v>
      </c>
      <c r="R22" s="466">
        <v>78.27</v>
      </c>
      <c r="S22" s="479">
        <v>2.6062092755845154</v>
      </c>
    </row>
    <row r="23" spans="1:24" ht="15.75">
      <c r="A23" s="3"/>
      <c r="B23" s="3"/>
      <c r="C23" s="3"/>
      <c r="D23" s="3"/>
      <c r="E23" s="3"/>
      <c r="F23" s="3"/>
      <c r="G23" s="3"/>
      <c r="H23" s="3"/>
      <c r="I23" s="3"/>
      <c r="J23" s="3"/>
      <c r="K23" s="465" t="s">
        <v>163</v>
      </c>
      <c r="L23" s="466">
        <v>179.15</v>
      </c>
      <c r="M23" s="466">
        <v>48.241999999999997</v>
      </c>
      <c r="N23" s="479">
        <v>3.7135690891754076</v>
      </c>
      <c r="P23" s="645" t="s">
        <v>161</v>
      </c>
      <c r="Q23" s="633">
        <v>179.86</v>
      </c>
      <c r="R23" s="633">
        <v>29.623999999999999</v>
      </c>
      <c r="S23" s="646">
        <v>6.0714285714285721</v>
      </c>
    </row>
    <row r="24" spans="1:24" ht="16.5" thickBot="1">
      <c r="A24" s="3"/>
      <c r="B24" s="3"/>
      <c r="C24" s="3"/>
      <c r="D24" s="3"/>
      <c r="E24" s="3"/>
      <c r="F24" s="3"/>
      <c r="G24" s="3"/>
      <c r="H24" s="3"/>
      <c r="I24" s="3"/>
      <c r="J24" s="3"/>
      <c r="K24" s="465" t="s">
        <v>411</v>
      </c>
      <c r="L24" s="466">
        <v>163.09899999999999</v>
      </c>
      <c r="M24" s="466">
        <v>6.8680000000000003</v>
      </c>
      <c r="N24" s="479">
        <v>23.74767035527082</v>
      </c>
      <c r="P24" s="645" t="s">
        <v>154</v>
      </c>
      <c r="Q24" s="633">
        <v>106.669</v>
      </c>
      <c r="R24" s="633">
        <v>26.462</v>
      </c>
      <c r="S24" s="646">
        <v>4.0310256216461342</v>
      </c>
    </row>
    <row r="25" spans="1:24" ht="16.5" thickBot="1">
      <c r="A25" s="3"/>
      <c r="B25" s="3"/>
      <c r="C25" s="3"/>
      <c r="D25" s="3"/>
      <c r="E25" s="3"/>
      <c r="F25" s="3"/>
      <c r="G25" s="3"/>
      <c r="H25" s="3"/>
      <c r="I25" s="3"/>
      <c r="J25" s="3"/>
      <c r="K25" s="465" t="s">
        <v>278</v>
      </c>
      <c r="L25" s="466">
        <v>117.845</v>
      </c>
      <c r="M25" s="466">
        <v>1.228</v>
      </c>
      <c r="N25" s="479">
        <v>95.964983713355053</v>
      </c>
      <c r="P25" s="634" t="s">
        <v>262</v>
      </c>
      <c r="Q25" s="469">
        <v>13542.521000000001</v>
      </c>
      <c r="R25" s="469">
        <v>2718.6759999999999</v>
      </c>
      <c r="S25" s="548">
        <v>4.9812927321975851</v>
      </c>
    </row>
    <row r="26" spans="1:24" ht="16.5" thickBot="1">
      <c r="A26" s="3"/>
      <c r="B26" s="3"/>
      <c r="C26" s="3"/>
      <c r="D26" s="3"/>
      <c r="E26" s="3"/>
      <c r="F26" s="3"/>
      <c r="G26" s="3"/>
      <c r="H26" s="3"/>
      <c r="I26" s="3"/>
      <c r="J26" s="3"/>
      <c r="K26" s="3"/>
      <c r="L26" s="469">
        <v>20653.697</v>
      </c>
      <c r="M26" s="469">
        <v>4164.576</v>
      </c>
      <c r="N26" s="548">
        <v>4.9593756963494</v>
      </c>
      <c r="P26" s="3"/>
      <c r="Q26" s="3"/>
      <c r="R26" s="3"/>
      <c r="S26" s="3"/>
    </row>
    <row r="27" spans="1:24">
      <c r="A27" s="3"/>
      <c r="B27" s="3"/>
      <c r="C27" s="3"/>
      <c r="D27" s="3"/>
      <c r="E27" s="3"/>
      <c r="F27" s="3"/>
      <c r="G27" s="3"/>
      <c r="H27" s="3"/>
      <c r="I27" s="3"/>
      <c r="J27" s="3"/>
      <c r="K27" s="3"/>
      <c r="L27" s="3"/>
      <c r="M27" s="3"/>
      <c r="N27" s="3"/>
      <c r="P27" s="3"/>
      <c r="Q27" s="3"/>
      <c r="R27" s="3"/>
      <c r="S27" s="3"/>
    </row>
    <row r="28" spans="1:24">
      <c r="A28" s="3"/>
      <c r="B28" s="3"/>
      <c r="C28" s="3"/>
      <c r="D28" s="3"/>
      <c r="E28" s="3"/>
      <c r="F28" s="3"/>
      <c r="G28" s="3"/>
      <c r="H28" s="3"/>
      <c r="I28" s="3"/>
      <c r="J28" s="3"/>
      <c r="K28" s="3"/>
      <c r="L28" s="3"/>
      <c r="M28" s="3"/>
      <c r="N28" s="3"/>
      <c r="P28" s="3"/>
      <c r="Q28" s="3"/>
      <c r="R28" s="3"/>
      <c r="S28" s="3"/>
    </row>
    <row r="29" spans="1:24">
      <c r="A29" s="3"/>
      <c r="B29" s="3"/>
      <c r="C29" s="3"/>
      <c r="D29" s="3"/>
      <c r="E29" s="3"/>
      <c r="F29" s="3"/>
      <c r="G29" s="3"/>
      <c r="H29" s="3"/>
      <c r="I29" s="3"/>
      <c r="J29" s="3"/>
      <c r="K29" s="3"/>
      <c r="L29" s="3"/>
      <c r="M29" s="3"/>
      <c r="N29" s="3"/>
      <c r="P29" s="3"/>
      <c r="Q29" s="3"/>
      <c r="R29" s="3"/>
      <c r="S29" s="3"/>
    </row>
    <row r="30" spans="1:24">
      <c r="A30" s="3"/>
      <c r="B30" s="3"/>
      <c r="C30" s="3"/>
      <c r="D30" s="3"/>
      <c r="E30" s="3"/>
      <c r="F30" s="3"/>
      <c r="G30" s="3"/>
      <c r="H30" s="3"/>
      <c r="I30" s="3"/>
      <c r="J30" s="3"/>
      <c r="K30" s="3"/>
      <c r="L30" s="3"/>
      <c r="M30" s="3"/>
      <c r="N30" s="3"/>
      <c r="P30" s="3"/>
      <c r="Q30" s="3"/>
      <c r="R30" s="3"/>
      <c r="S30" s="3"/>
    </row>
    <row r="31" spans="1:24">
      <c r="A31" s="3"/>
      <c r="B31" s="3"/>
      <c r="C31" s="3"/>
      <c r="D31" s="3"/>
      <c r="E31" s="3"/>
      <c r="F31" s="3"/>
      <c r="G31" s="3"/>
      <c r="H31" s="3"/>
      <c r="I31" s="3"/>
      <c r="J31" s="3"/>
      <c r="K31" s="3"/>
      <c r="L31" s="3"/>
      <c r="M31" s="3"/>
      <c r="N31" s="3"/>
      <c r="P31" s="3"/>
      <c r="Q31" s="3"/>
      <c r="R31" s="3"/>
      <c r="S31" s="3"/>
    </row>
    <row r="32" spans="1:2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row r="35" spans="1:14">
      <c r="A35" s="3"/>
      <c r="B35" s="3"/>
      <c r="C35" s="3"/>
      <c r="D35" s="3"/>
      <c r="E35" s="3"/>
      <c r="F35" s="3"/>
      <c r="G35" s="3"/>
      <c r="H35" s="3"/>
      <c r="I35" s="3"/>
      <c r="J35" s="3"/>
      <c r="K35" s="3"/>
      <c r="L35" s="3"/>
      <c r="M35" s="3"/>
      <c r="N35" s="3"/>
    </row>
    <row r="36" spans="1:14">
      <c r="A36" s="3"/>
      <c r="B36" s="3"/>
      <c r="C36" s="3"/>
      <c r="D36" s="3"/>
      <c r="E36" s="3"/>
      <c r="F36" s="3"/>
      <c r="G36" s="3"/>
      <c r="H36" s="3"/>
      <c r="I36" s="3"/>
      <c r="J36" s="3"/>
      <c r="K36" s="3"/>
      <c r="L36" s="3"/>
      <c r="M36" s="3"/>
      <c r="N36" s="3"/>
    </row>
    <row r="37" spans="1:14">
      <c r="A37" s="3"/>
      <c r="B37" s="3"/>
      <c r="C37" s="3"/>
      <c r="D37" s="3"/>
      <c r="E37" s="3"/>
      <c r="F37" s="3"/>
      <c r="G37" s="3"/>
      <c r="H37" s="3"/>
      <c r="I37" s="3"/>
      <c r="J37" s="3"/>
      <c r="K37" s="3"/>
      <c r="L37" s="3"/>
      <c r="M37" s="3"/>
      <c r="N37" s="3"/>
    </row>
    <row r="38" spans="1:14">
      <c r="A38" s="3"/>
      <c r="B38" s="3"/>
      <c r="C38" s="3"/>
      <c r="D38" s="3"/>
      <c r="E38" s="3"/>
      <c r="F38" s="3"/>
      <c r="G38" s="3"/>
      <c r="H38" s="3"/>
      <c r="I38" s="3"/>
      <c r="J38" s="3"/>
      <c r="K38" s="3"/>
    </row>
    <row r="39" spans="1:14">
      <c r="A39" s="3"/>
      <c r="B39" s="3"/>
      <c r="C39" s="3"/>
      <c r="D39" s="3"/>
      <c r="E39" s="3"/>
      <c r="F39" s="3"/>
      <c r="G39" s="3"/>
      <c r="H39" s="3"/>
      <c r="I39" s="3"/>
      <c r="J39" s="3"/>
      <c r="K39" s="3"/>
      <c r="L39" s="3"/>
    </row>
    <row r="40" spans="1:14">
      <c r="A40" s="3"/>
      <c r="B40" s="3"/>
      <c r="C40" s="3"/>
      <c r="D40" s="3"/>
      <c r="E40" s="3"/>
      <c r="F40" s="3"/>
      <c r="G40" s="3"/>
      <c r="H40" s="3"/>
      <c r="I40" s="3"/>
      <c r="J40" s="3"/>
      <c r="K40" s="3"/>
      <c r="L40" s="3"/>
    </row>
    <row r="41" spans="1:14">
      <c r="A41" s="3"/>
      <c r="B41" s="3"/>
      <c r="C41" s="3"/>
      <c r="D41" s="3"/>
      <c r="E41" s="3"/>
      <c r="F41" s="3"/>
      <c r="G41" s="3"/>
      <c r="H41" s="3"/>
      <c r="I41" s="3"/>
      <c r="J41" s="3"/>
      <c r="K41" s="3"/>
      <c r="L41" s="3"/>
    </row>
    <row r="42" spans="1:14">
      <c r="A42" s="3"/>
      <c r="B42" s="3"/>
      <c r="C42" s="3"/>
      <c r="D42" s="3"/>
      <c r="E42" s="3"/>
      <c r="F42" s="3"/>
      <c r="G42" s="3"/>
      <c r="H42" s="3"/>
      <c r="I42" s="3"/>
      <c r="J42" s="3"/>
      <c r="K42" s="3"/>
      <c r="L42" s="3"/>
    </row>
    <row r="43" spans="1:14">
      <c r="A43" s="3"/>
      <c r="B43" s="3"/>
      <c r="C43" s="3"/>
      <c r="D43" s="3"/>
      <c r="E43" s="3"/>
      <c r="F43" s="3"/>
      <c r="G43" s="3"/>
      <c r="H43" s="3"/>
      <c r="I43" s="3"/>
      <c r="J43" s="3"/>
      <c r="K43" s="3"/>
      <c r="L43" s="3"/>
    </row>
    <row r="44" spans="1:14">
      <c r="A44" s="3"/>
      <c r="B44" s="3"/>
      <c r="C44" s="3"/>
      <c r="D44" s="3"/>
      <c r="E44" s="3"/>
      <c r="F44" s="3"/>
      <c r="G44" s="3"/>
      <c r="H44" s="3"/>
      <c r="I44" s="3"/>
      <c r="J44" s="3"/>
      <c r="K44" s="3"/>
      <c r="L44" s="3"/>
    </row>
    <row r="45" spans="1:14">
      <c r="A45" s="3"/>
      <c r="B45" s="3"/>
      <c r="C45" s="3"/>
      <c r="D45" s="3"/>
      <c r="E45" s="3"/>
      <c r="F45" s="3"/>
      <c r="G45" s="3"/>
      <c r="H45" s="3"/>
      <c r="I45" s="3"/>
      <c r="J45" s="3"/>
      <c r="K45" s="3"/>
      <c r="L45" s="3"/>
    </row>
    <row r="46" spans="1:14">
      <c r="A46" s="3"/>
      <c r="B46" s="3"/>
      <c r="C46" s="3"/>
      <c r="D46" s="3"/>
      <c r="E46" s="3"/>
      <c r="F46" s="3"/>
      <c r="G46" s="3"/>
      <c r="H46" s="3"/>
      <c r="I46" s="3"/>
      <c r="J46" s="3"/>
      <c r="K46" s="3"/>
      <c r="L46" s="3"/>
    </row>
    <row r="47" spans="1:14">
      <c r="A47" s="3"/>
      <c r="B47" s="3"/>
      <c r="C47" s="3"/>
      <c r="D47" s="3"/>
      <c r="E47" s="3"/>
      <c r="F47" s="3"/>
      <c r="G47" s="3"/>
      <c r="H47" s="3"/>
      <c r="I47" s="3"/>
      <c r="J47" s="3"/>
      <c r="K47" s="3"/>
      <c r="L47" s="3"/>
    </row>
    <row r="48" spans="1:14">
      <c r="A48" s="3"/>
      <c r="B48" s="3"/>
      <c r="C48" s="3"/>
      <c r="D48" s="3"/>
      <c r="E48" s="3"/>
      <c r="F48" s="3"/>
      <c r="G48" s="3"/>
      <c r="H48" s="3"/>
      <c r="I48" s="3"/>
      <c r="J48" s="3"/>
      <c r="K48" s="3"/>
      <c r="L48" s="3"/>
    </row>
    <row r="49" spans="1:12">
      <c r="A49" s="3"/>
      <c r="B49" s="3"/>
      <c r="C49" s="3"/>
      <c r="D49" s="3"/>
      <c r="E49" s="3"/>
      <c r="F49" s="3"/>
      <c r="G49" s="3"/>
      <c r="H49" s="3"/>
      <c r="I49" s="3"/>
      <c r="J49" s="3"/>
      <c r="K49" s="3"/>
      <c r="L49" s="3"/>
    </row>
    <row r="50" spans="1:12">
      <c r="A50" s="3"/>
      <c r="B50" s="3"/>
      <c r="C50" s="3"/>
      <c r="D50" s="3"/>
      <c r="E50" s="3"/>
      <c r="F50" s="3"/>
      <c r="G50" s="3"/>
      <c r="H50" s="3"/>
      <c r="I50" s="3"/>
      <c r="J50" s="3"/>
      <c r="K50" s="3"/>
      <c r="L50" s="3"/>
    </row>
    <row r="51" spans="1:12">
      <c r="A51" s="3"/>
      <c r="B51" s="3"/>
      <c r="C51" s="3"/>
      <c r="D51" s="3"/>
      <c r="E51" s="3"/>
      <c r="F51" s="3"/>
      <c r="G51" s="3"/>
      <c r="H51" s="3"/>
      <c r="I51" s="3"/>
      <c r="J51" s="3"/>
      <c r="K51" s="3"/>
      <c r="L51" s="3"/>
    </row>
    <row r="52" spans="1:12">
      <c r="A52" s="3"/>
      <c r="B52" s="3"/>
      <c r="C52" s="3"/>
      <c r="D52" s="3"/>
      <c r="E52" s="3"/>
      <c r="F52" s="3"/>
      <c r="G52" s="3"/>
      <c r="H52" s="3"/>
      <c r="I52" s="3"/>
      <c r="J52" s="3"/>
      <c r="K52" s="3"/>
      <c r="L52" s="3"/>
    </row>
    <row r="53" spans="1:12">
      <c r="A53" s="3"/>
      <c r="B53" s="3"/>
      <c r="C53" s="3"/>
      <c r="D53" s="3"/>
      <c r="E53" s="3"/>
      <c r="F53" s="3"/>
      <c r="G53" s="3"/>
      <c r="H53" s="3"/>
      <c r="I53" s="3"/>
      <c r="J53" s="3"/>
      <c r="K53" s="3"/>
      <c r="L53" s="3"/>
    </row>
    <row r="54" spans="1:12">
      <c r="A54" s="3"/>
      <c r="B54" s="3"/>
      <c r="C54" s="3"/>
      <c r="D54" s="3"/>
      <c r="E54" s="3"/>
      <c r="F54" s="3"/>
      <c r="G54" s="3"/>
      <c r="H54" s="3"/>
      <c r="I54" s="3"/>
      <c r="J54" s="3"/>
      <c r="K54" s="3"/>
      <c r="L54" s="3"/>
    </row>
    <row r="55" spans="1:12">
      <c r="A55" s="3"/>
      <c r="B55" s="3"/>
      <c r="C55" s="3"/>
      <c r="D55" s="3"/>
      <c r="E55" s="3"/>
      <c r="F55" s="3"/>
      <c r="G55" s="3"/>
      <c r="H55" s="3"/>
      <c r="I55" s="3"/>
      <c r="J55" s="3"/>
      <c r="K55" s="3"/>
      <c r="L55" s="3"/>
    </row>
    <row r="56" spans="1:12">
      <c r="A56" s="3"/>
      <c r="B56" s="3"/>
      <c r="C56" s="3"/>
      <c r="D56" s="3"/>
      <c r="E56" s="3"/>
      <c r="F56" s="3"/>
      <c r="G56" s="3"/>
      <c r="H56" s="3"/>
      <c r="I56" s="3"/>
      <c r="J56" s="3"/>
      <c r="K56" s="3"/>
      <c r="L56" s="3"/>
    </row>
    <row r="57" spans="1:12">
      <c r="A57" s="3"/>
      <c r="B57" s="3"/>
      <c r="C57" s="3"/>
      <c r="D57" s="3"/>
      <c r="E57" s="3"/>
      <c r="F57" s="3"/>
      <c r="G57" s="3"/>
      <c r="H57" s="3"/>
      <c r="I57" s="3"/>
      <c r="J57" s="3"/>
      <c r="K57" s="3"/>
      <c r="L57" s="3"/>
    </row>
    <row r="58" spans="1:12">
      <c r="A58" s="3"/>
      <c r="B58" s="3"/>
      <c r="C58" s="3"/>
      <c r="D58" s="3"/>
      <c r="E58" s="3"/>
      <c r="F58" s="3"/>
      <c r="G58" s="3"/>
      <c r="H58" s="3"/>
      <c r="I58" s="3"/>
      <c r="J58" s="3"/>
      <c r="K58" s="3"/>
      <c r="L58" s="3"/>
    </row>
    <row r="59" spans="1:12">
      <c r="A59" s="3"/>
      <c r="B59" s="3"/>
      <c r="C59" s="3"/>
      <c r="D59" s="3"/>
      <c r="E59" s="3"/>
      <c r="F59" s="3"/>
      <c r="G59" s="3"/>
      <c r="H59" s="3"/>
      <c r="I59" s="3"/>
      <c r="J59" s="3"/>
      <c r="K59" s="3"/>
      <c r="L59" s="3"/>
    </row>
    <row r="60" spans="1:12">
      <c r="A60" s="3"/>
      <c r="B60" s="3"/>
      <c r="C60" s="3"/>
      <c r="D60" s="3"/>
      <c r="E60" s="3"/>
      <c r="F60" s="3"/>
      <c r="G60" s="3"/>
      <c r="H60" s="3"/>
      <c r="I60" s="3"/>
      <c r="J60" s="3"/>
      <c r="K60" s="3"/>
      <c r="L60" s="3"/>
    </row>
    <row r="61" spans="1:12">
      <c r="A61" s="3"/>
      <c r="B61" s="3"/>
      <c r="C61" s="3"/>
      <c r="D61" s="3"/>
      <c r="E61" s="3"/>
      <c r="F61" s="3"/>
      <c r="G61" s="3"/>
      <c r="H61" s="3"/>
      <c r="I61" s="3"/>
      <c r="J61" s="3"/>
      <c r="K61" s="3"/>
      <c r="L61" s="3"/>
    </row>
    <row r="62" spans="1:12">
      <c r="A62" s="3"/>
      <c r="B62" s="3"/>
      <c r="C62" s="3"/>
      <c r="D62" s="3"/>
      <c r="E62" s="3"/>
      <c r="F62" s="3"/>
      <c r="G62" s="3"/>
      <c r="H62" s="3"/>
      <c r="I62" s="3"/>
      <c r="J62" s="3"/>
      <c r="K62" s="3"/>
      <c r="L62" s="3"/>
    </row>
    <row r="63" spans="1:12">
      <c r="A63" s="3"/>
      <c r="B63" s="3"/>
      <c r="C63" s="3"/>
      <c r="D63" s="3"/>
      <c r="E63" s="3"/>
      <c r="F63" s="3"/>
      <c r="G63" s="3"/>
      <c r="H63" s="3"/>
      <c r="I63" s="3"/>
      <c r="J63" s="3"/>
      <c r="K63" s="3"/>
      <c r="L63" s="3"/>
    </row>
    <row r="64" spans="1:12">
      <c r="A64" s="3"/>
      <c r="B64" s="3"/>
      <c r="C64" s="3"/>
      <c r="D64" s="3"/>
      <c r="E64" s="3"/>
      <c r="F64" s="3"/>
      <c r="G64" s="3"/>
      <c r="H64" s="3"/>
      <c r="I64" s="3"/>
      <c r="J64" s="3"/>
      <c r="K64" s="3"/>
      <c r="L64" s="3"/>
    </row>
    <row r="65" spans="1:12">
      <c r="A65" s="3"/>
      <c r="B65" s="3"/>
      <c r="C65" s="3"/>
      <c r="D65" s="3"/>
      <c r="E65" s="3"/>
      <c r="F65" s="3"/>
      <c r="G65" s="3"/>
      <c r="H65" s="3"/>
      <c r="I65" s="3"/>
      <c r="J65" s="3"/>
      <c r="K65" s="3"/>
      <c r="L65" s="3"/>
    </row>
    <row r="66" spans="1:12">
      <c r="A66" s="3"/>
      <c r="B66" s="3"/>
      <c r="C66" s="3"/>
      <c r="D66" s="3"/>
      <c r="E66" s="3"/>
      <c r="F66" s="3"/>
      <c r="G66" s="3"/>
      <c r="H66" s="3"/>
      <c r="I66" s="3"/>
      <c r="J66" s="3"/>
      <c r="K66" s="3"/>
      <c r="L66" s="3"/>
    </row>
    <row r="67" spans="1:12">
      <c r="A67" s="3"/>
      <c r="B67" s="3"/>
      <c r="C67" s="3"/>
      <c r="D67" s="3"/>
      <c r="E67" s="3"/>
      <c r="F67" s="3"/>
      <c r="G67" s="3"/>
      <c r="H67" s="3"/>
      <c r="I67" s="3"/>
      <c r="J67" s="3"/>
      <c r="K67" s="3"/>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3"/>
      <c r="B152" s="3"/>
      <c r="C152" s="3"/>
      <c r="D152" s="3"/>
      <c r="E152" s="3"/>
      <c r="F152" s="3"/>
      <c r="G152" s="3"/>
      <c r="H152" s="3"/>
      <c r="I152" s="3"/>
      <c r="J152" s="3"/>
      <c r="K152" s="3"/>
    </row>
    <row r="153" spans="1:11">
      <c r="A153" s="3"/>
      <c r="B153" s="3"/>
      <c r="C153" s="3"/>
      <c r="D153" s="3"/>
      <c r="E153" s="3"/>
      <c r="F153" s="3"/>
      <c r="G153" s="3"/>
      <c r="H153" s="3"/>
      <c r="I153" s="3"/>
      <c r="J153" s="3"/>
      <c r="K153" s="3"/>
    </row>
    <row r="154" spans="1:11">
      <c r="A154" s="3"/>
      <c r="B154" s="3"/>
      <c r="C154" s="3"/>
      <c r="D154" s="3"/>
      <c r="E154" s="3"/>
      <c r="F154" s="3"/>
      <c r="G154" s="3"/>
      <c r="H154" s="3"/>
      <c r="I154" s="3"/>
      <c r="J154" s="3"/>
      <c r="K154" s="3"/>
    </row>
    <row r="155" spans="1:11">
      <c r="A155" s="3"/>
      <c r="B155" s="3"/>
      <c r="C155" s="3"/>
      <c r="D155" s="3"/>
      <c r="E155" s="3"/>
      <c r="F155" s="3"/>
      <c r="G155" s="3"/>
      <c r="H155" s="3"/>
      <c r="I155" s="3"/>
      <c r="J155" s="3"/>
      <c r="K155" s="3"/>
    </row>
    <row r="156" spans="1:11">
      <c r="A156" s="3"/>
      <c r="B156" s="3"/>
      <c r="C156" s="3"/>
      <c r="D156" s="3"/>
      <c r="E156" s="3"/>
      <c r="F156" s="3"/>
      <c r="G156" s="3"/>
      <c r="H156" s="3"/>
      <c r="I156" s="3"/>
      <c r="J156" s="3"/>
      <c r="K156" s="3"/>
    </row>
    <row r="157" spans="1:11">
      <c r="A157" s="3"/>
      <c r="B157" s="3"/>
      <c r="C157" s="3"/>
      <c r="D157" s="3"/>
      <c r="E157" s="3"/>
      <c r="F157" s="3"/>
      <c r="G157" s="3"/>
      <c r="H157" s="3"/>
      <c r="I157" s="3"/>
      <c r="J157" s="3"/>
      <c r="K157" s="3"/>
    </row>
    <row r="158" spans="1:11">
      <c r="A158" s="3"/>
      <c r="B158" s="3"/>
      <c r="C158" s="3"/>
      <c r="D158" s="3"/>
      <c r="E158" s="3"/>
      <c r="F158" s="3"/>
      <c r="G158" s="3"/>
      <c r="H158" s="3"/>
      <c r="I158" s="3"/>
      <c r="J158" s="3"/>
      <c r="K158" s="3"/>
    </row>
    <row r="159" spans="1:11">
      <c r="A159" s="3"/>
      <c r="B159" s="3"/>
      <c r="C159" s="3"/>
      <c r="D159" s="3"/>
      <c r="E159" s="3"/>
      <c r="F159" s="3"/>
      <c r="G159" s="3"/>
      <c r="H159" s="3"/>
      <c r="I159" s="3"/>
      <c r="J159" s="3"/>
      <c r="K159" s="3"/>
    </row>
    <row r="160" spans="1:11">
      <c r="A160" s="3"/>
      <c r="B160" s="3"/>
      <c r="C160" s="3"/>
      <c r="D160" s="3"/>
      <c r="E160" s="3"/>
      <c r="F160" s="3"/>
      <c r="G160" s="3"/>
      <c r="H160" s="3"/>
      <c r="I160" s="3"/>
      <c r="J160" s="3"/>
      <c r="K160" s="3"/>
    </row>
    <row r="161" spans="1:11">
      <c r="A161" s="3"/>
      <c r="B161" s="3"/>
      <c r="C161" s="3"/>
      <c r="D161" s="3"/>
      <c r="E161" s="3"/>
      <c r="F161" s="3"/>
      <c r="G161" s="3"/>
      <c r="H161" s="3"/>
      <c r="I161" s="3"/>
      <c r="J161" s="3"/>
      <c r="K161" s="3"/>
    </row>
    <row r="162" spans="1:11">
      <c r="A162" s="3"/>
      <c r="B162" s="3"/>
      <c r="C162" s="3"/>
      <c r="D162" s="3"/>
      <c r="E162" s="3"/>
      <c r="F162" s="3"/>
      <c r="G162" s="3"/>
      <c r="H162" s="3"/>
      <c r="I162" s="3"/>
      <c r="J162" s="3"/>
      <c r="K162" s="3"/>
    </row>
    <row r="163" spans="1:11">
      <c r="A163" s="3"/>
      <c r="B163" s="3"/>
      <c r="C163" s="3"/>
      <c r="D163" s="3"/>
      <c r="E163" s="3"/>
      <c r="F163" s="3"/>
      <c r="G163" s="3"/>
      <c r="H163" s="3"/>
      <c r="I163" s="3"/>
      <c r="J163" s="3"/>
      <c r="K163" s="3"/>
    </row>
    <row r="164" spans="1:11">
      <c r="A164" s="3"/>
      <c r="B164" s="3"/>
      <c r="C164" s="3"/>
      <c r="D164" s="3"/>
      <c r="E164" s="3"/>
      <c r="F164" s="3"/>
      <c r="G164" s="3"/>
      <c r="H164" s="3"/>
      <c r="I164" s="3"/>
      <c r="J164" s="3"/>
      <c r="K164" s="3"/>
    </row>
    <row r="165" spans="1:11">
      <c r="A165" s="3"/>
      <c r="B165" s="3"/>
      <c r="C165" s="3"/>
      <c r="D165" s="3"/>
      <c r="E165" s="3"/>
      <c r="F165" s="3"/>
      <c r="G165" s="3"/>
      <c r="H165" s="3"/>
      <c r="I165" s="3"/>
      <c r="J165" s="3"/>
      <c r="K165" s="3"/>
    </row>
    <row r="166" spans="1:11">
      <c r="A166" s="3"/>
      <c r="B166" s="3"/>
      <c r="C166" s="3"/>
      <c r="D166" s="3"/>
      <c r="E166" s="3"/>
      <c r="F166" s="3"/>
      <c r="G166" s="3"/>
      <c r="H166" s="3"/>
      <c r="I166" s="3"/>
      <c r="J166" s="3"/>
      <c r="K166" s="3"/>
    </row>
    <row r="167" spans="1:11">
      <c r="A167" s="3"/>
      <c r="B167" s="3"/>
      <c r="C167" s="3"/>
      <c r="D167" s="3"/>
      <c r="E167" s="3"/>
      <c r="F167" s="3"/>
      <c r="G167" s="3"/>
      <c r="H167" s="3"/>
      <c r="I167" s="3"/>
      <c r="J167" s="3"/>
      <c r="K167" s="3"/>
    </row>
    <row r="168" spans="1:11">
      <c r="A168" s="3"/>
      <c r="B168" s="3"/>
      <c r="C168" s="3"/>
      <c r="D168" s="3"/>
      <c r="E168" s="3"/>
      <c r="F168" s="3"/>
      <c r="G168" s="3"/>
      <c r="H168" s="3"/>
      <c r="I168" s="3"/>
      <c r="J168" s="3"/>
      <c r="K168" s="3"/>
    </row>
    <row r="169" spans="1:11">
      <c r="A169" s="3"/>
      <c r="B169" s="3"/>
      <c r="C169" s="3"/>
      <c r="D169" s="3"/>
      <c r="E169" s="3"/>
      <c r="F169" s="3"/>
      <c r="G169" s="3"/>
      <c r="H169" s="3"/>
      <c r="I169" s="3"/>
      <c r="J169" s="3"/>
      <c r="K169" s="3"/>
    </row>
    <row r="170" spans="1:11">
      <c r="A170" s="3"/>
      <c r="B170" s="3"/>
      <c r="C170" s="3"/>
      <c r="D170" s="3"/>
      <c r="E170" s="3"/>
      <c r="F170" s="3"/>
      <c r="G170" s="3"/>
      <c r="H170" s="3"/>
      <c r="I170" s="3"/>
      <c r="J170" s="3"/>
      <c r="K170" s="3"/>
    </row>
    <row r="171" spans="1:11">
      <c r="A171" s="3"/>
      <c r="B171" s="3"/>
      <c r="C171" s="3"/>
      <c r="D171" s="3"/>
      <c r="E171" s="3"/>
      <c r="F171" s="3"/>
      <c r="G171" s="3"/>
      <c r="H171" s="3"/>
      <c r="I171" s="3"/>
      <c r="J171" s="3"/>
      <c r="K171" s="3"/>
    </row>
    <row r="172" spans="1:11">
      <c r="A172" s="3"/>
      <c r="B172" s="3"/>
      <c r="C172" s="3"/>
      <c r="D172" s="3"/>
      <c r="E172" s="3"/>
      <c r="F172" s="3"/>
      <c r="G172" s="3"/>
      <c r="H172" s="3"/>
      <c r="I172" s="3"/>
      <c r="J172" s="3"/>
      <c r="K172" s="3"/>
    </row>
    <row r="173" spans="1:11">
      <c r="A173" s="3"/>
      <c r="B173" s="3"/>
      <c r="C173" s="3"/>
      <c r="D173" s="3"/>
      <c r="E173" s="3"/>
      <c r="F173" s="3"/>
      <c r="G173" s="3"/>
      <c r="H173" s="3"/>
      <c r="I173" s="3"/>
      <c r="J173" s="3"/>
      <c r="K173" s="3"/>
    </row>
    <row r="174" spans="1:11">
      <c r="A174" s="3"/>
      <c r="B174" s="3"/>
      <c r="C174" s="3"/>
      <c r="D174" s="3"/>
      <c r="E174" s="3"/>
      <c r="F174" s="3"/>
      <c r="G174" s="3"/>
      <c r="H174" s="3"/>
      <c r="I174" s="3"/>
      <c r="J174" s="3"/>
      <c r="K174" s="3"/>
    </row>
    <row r="175" spans="1:11">
      <c r="A175" s="3"/>
      <c r="B175" s="3"/>
      <c r="C175" s="3"/>
      <c r="D175" s="3"/>
      <c r="E175" s="3"/>
      <c r="F175" s="3"/>
      <c r="G175" s="3"/>
      <c r="H175" s="3"/>
      <c r="I175" s="3"/>
      <c r="J175" s="3"/>
      <c r="K175" s="3"/>
    </row>
    <row r="176" spans="1:11">
      <c r="A176" s="3"/>
      <c r="B176" s="3"/>
      <c r="C176" s="3"/>
      <c r="D176" s="3"/>
      <c r="E176" s="3"/>
      <c r="F176" s="3"/>
      <c r="G176" s="3"/>
      <c r="H176" s="3"/>
      <c r="I176" s="3"/>
      <c r="J176" s="3"/>
      <c r="K176" s="3"/>
    </row>
    <row r="177" spans="1:11">
      <c r="A177" s="3"/>
      <c r="B177" s="3"/>
      <c r="C177" s="3"/>
      <c r="D177" s="3"/>
      <c r="E177" s="3"/>
      <c r="F177" s="3"/>
      <c r="G177" s="3"/>
      <c r="H177" s="3"/>
      <c r="I177" s="3"/>
      <c r="J177" s="3"/>
      <c r="K177" s="3"/>
    </row>
    <row r="178" spans="1:11">
      <c r="A178" s="3"/>
      <c r="B178" s="3"/>
      <c r="C178" s="3"/>
      <c r="D178" s="3"/>
      <c r="E178" s="3"/>
      <c r="F178" s="3"/>
      <c r="G178" s="3"/>
      <c r="H178" s="3"/>
      <c r="I178" s="3"/>
      <c r="J178" s="3"/>
      <c r="K178" s="3"/>
    </row>
    <row r="179" spans="1:11">
      <c r="A179" s="3"/>
      <c r="B179" s="3"/>
      <c r="C179" s="3"/>
      <c r="D179" s="3"/>
      <c r="E179" s="3"/>
      <c r="F179" s="3"/>
      <c r="G179" s="3"/>
      <c r="H179" s="3"/>
      <c r="I179" s="3"/>
      <c r="J179" s="3"/>
      <c r="K179" s="3"/>
    </row>
    <row r="180" spans="1:11">
      <c r="A180" s="3"/>
      <c r="B180" s="3"/>
      <c r="C180" s="3"/>
      <c r="D180" s="3"/>
      <c r="E180" s="3"/>
      <c r="F180" s="3"/>
      <c r="G180" s="3"/>
      <c r="H180" s="3"/>
      <c r="I180" s="3"/>
      <c r="J180" s="3"/>
      <c r="K180" s="3"/>
    </row>
    <row r="181" spans="1:11">
      <c r="A181" s="3"/>
      <c r="B181" s="3"/>
      <c r="C181" s="3"/>
      <c r="D181" s="3"/>
      <c r="E181" s="3"/>
      <c r="F181" s="3"/>
      <c r="G181" s="3"/>
      <c r="H181" s="3"/>
      <c r="I181" s="3"/>
      <c r="J181" s="3"/>
      <c r="K181" s="3"/>
    </row>
    <row r="182" spans="1:11">
      <c r="A182" s="3"/>
      <c r="B182" s="3"/>
      <c r="C182" s="3"/>
      <c r="D182" s="3"/>
      <c r="E182" s="3"/>
      <c r="F182" s="3"/>
      <c r="G182" s="3"/>
      <c r="H182" s="3"/>
      <c r="I182" s="3"/>
      <c r="J182" s="3"/>
      <c r="K182" s="3"/>
    </row>
    <row r="183" spans="1:11">
      <c r="A183" s="3"/>
      <c r="B183" s="3"/>
      <c r="C183" s="3"/>
      <c r="D183" s="3"/>
      <c r="E183" s="3"/>
      <c r="F183" s="3"/>
      <c r="G183" s="3"/>
      <c r="H183" s="3"/>
      <c r="I183" s="3"/>
      <c r="J183" s="3"/>
      <c r="K183" s="3"/>
    </row>
    <row r="184" spans="1:11">
      <c r="A184" s="3"/>
      <c r="B184" s="3"/>
      <c r="C184" s="3"/>
      <c r="D184" s="3"/>
      <c r="E184" s="3"/>
      <c r="F184" s="3"/>
      <c r="G184" s="3"/>
      <c r="H184" s="3"/>
      <c r="I184" s="3"/>
      <c r="J184" s="3"/>
      <c r="K184" s="3"/>
    </row>
    <row r="185" spans="1:11">
      <c r="A185" s="3"/>
      <c r="B185" s="3"/>
      <c r="C185" s="3"/>
      <c r="D185" s="3"/>
      <c r="E185" s="3"/>
      <c r="F185" s="3"/>
      <c r="G185" s="3"/>
      <c r="H185" s="3"/>
      <c r="I185" s="3"/>
      <c r="J185" s="3"/>
      <c r="K185" s="3"/>
    </row>
    <row r="186" spans="1:11">
      <c r="A186" s="3"/>
      <c r="B186" s="3"/>
      <c r="C186" s="3"/>
      <c r="D186" s="3"/>
      <c r="E186" s="3"/>
      <c r="F186" s="3"/>
      <c r="G186" s="3"/>
      <c r="H186" s="3"/>
      <c r="I186" s="3"/>
      <c r="J186" s="3"/>
      <c r="K186" s="3"/>
    </row>
    <row r="187" spans="1:11">
      <c r="A187" s="3"/>
      <c r="B187" s="3"/>
      <c r="C187" s="3"/>
      <c r="D187" s="3"/>
      <c r="E187" s="3"/>
      <c r="F187" s="3"/>
      <c r="G187" s="3"/>
      <c r="H187" s="3"/>
      <c r="I187" s="3"/>
      <c r="J187" s="3"/>
      <c r="K187" s="3"/>
    </row>
    <row r="188" spans="1:11">
      <c r="A188" s="3"/>
      <c r="B188" s="3"/>
      <c r="C188" s="3"/>
      <c r="D188" s="3"/>
      <c r="E188" s="3"/>
      <c r="F188" s="3"/>
      <c r="G188" s="3"/>
      <c r="H188" s="3"/>
      <c r="I188" s="3"/>
      <c r="J188" s="3"/>
      <c r="K188" s="3"/>
    </row>
    <row r="189" spans="1:11">
      <c r="A189" s="3"/>
      <c r="B189" s="3"/>
      <c r="C189" s="3"/>
      <c r="D189" s="3"/>
      <c r="E189" s="3"/>
      <c r="F189" s="3"/>
      <c r="G189" s="3"/>
      <c r="H189" s="3"/>
      <c r="I189" s="3"/>
      <c r="J189" s="3"/>
      <c r="K189" s="3"/>
    </row>
    <row r="190" spans="1:11">
      <c r="A190" s="3"/>
      <c r="B190" s="3"/>
      <c r="C190" s="3"/>
      <c r="D190" s="3"/>
      <c r="E190" s="3"/>
      <c r="F190" s="3"/>
      <c r="G190" s="3"/>
      <c r="H190" s="3"/>
      <c r="I190" s="3"/>
      <c r="J190" s="3"/>
      <c r="K190" s="3"/>
    </row>
    <row r="191" spans="1:11">
      <c r="A191" s="3"/>
      <c r="B191" s="3"/>
      <c r="C191" s="3"/>
      <c r="D191" s="3"/>
      <c r="E191" s="3"/>
      <c r="F191" s="3"/>
      <c r="G191" s="3"/>
      <c r="H191" s="3"/>
      <c r="I191" s="3"/>
      <c r="J191" s="3"/>
      <c r="K191" s="3"/>
    </row>
    <row r="192" spans="1:11">
      <c r="A192" s="3"/>
      <c r="B192" s="3"/>
      <c r="C192" s="3"/>
      <c r="D192" s="3"/>
      <c r="E192" s="3"/>
      <c r="F192" s="3"/>
      <c r="G192" s="3"/>
      <c r="H192" s="3"/>
      <c r="I192" s="3"/>
      <c r="J192" s="3"/>
      <c r="K192" s="3"/>
    </row>
    <row r="193" spans="1:11">
      <c r="A193" s="3"/>
      <c r="B193" s="3"/>
      <c r="C193" s="3"/>
      <c r="D193" s="3"/>
      <c r="E193" s="3"/>
      <c r="F193" s="3"/>
      <c r="G193" s="3"/>
      <c r="H193" s="3"/>
      <c r="I193" s="3"/>
      <c r="J193" s="3"/>
      <c r="K193" s="3"/>
    </row>
    <row r="194" spans="1:11">
      <c r="A194" s="3"/>
      <c r="B194" s="3"/>
      <c r="C194" s="3"/>
      <c r="D194" s="3"/>
      <c r="E194" s="3"/>
      <c r="F194" s="3"/>
      <c r="G194" s="3"/>
      <c r="H194" s="3"/>
      <c r="I194" s="3"/>
      <c r="J194" s="3"/>
      <c r="K194" s="3"/>
    </row>
    <row r="195" spans="1:11">
      <c r="A195" s="3"/>
      <c r="B195" s="3"/>
      <c r="C195" s="3"/>
      <c r="D195" s="3"/>
      <c r="E195" s="3"/>
      <c r="F195" s="3"/>
      <c r="G195" s="3"/>
      <c r="H195" s="3"/>
      <c r="I195" s="3"/>
      <c r="J195" s="3"/>
      <c r="K195" s="3"/>
    </row>
    <row r="196" spans="1:11">
      <c r="A196" s="3"/>
      <c r="B196" s="3"/>
      <c r="C196" s="3"/>
      <c r="D196" s="3"/>
      <c r="E196" s="3"/>
      <c r="F196" s="3"/>
      <c r="G196" s="3"/>
      <c r="H196" s="3"/>
      <c r="I196" s="3"/>
      <c r="J196" s="3"/>
      <c r="K196" s="3"/>
    </row>
    <row r="197" spans="1:11">
      <c r="A197" s="3"/>
      <c r="B197" s="3"/>
      <c r="C197" s="3"/>
      <c r="D197" s="3"/>
      <c r="E197" s="3"/>
      <c r="F197" s="3"/>
      <c r="G197" s="3"/>
      <c r="H197" s="3"/>
      <c r="I197" s="3"/>
      <c r="J197" s="3"/>
      <c r="K197" s="3"/>
    </row>
    <row r="198" spans="1:11">
      <c r="A198" s="3"/>
      <c r="B198" s="3"/>
      <c r="C198" s="3"/>
      <c r="D198" s="3"/>
      <c r="E198" s="3"/>
      <c r="F198" s="3"/>
      <c r="G198" s="3"/>
      <c r="H198" s="3"/>
      <c r="I198" s="3"/>
      <c r="J198" s="3"/>
      <c r="K198" s="3"/>
    </row>
    <row r="199" spans="1:11">
      <c r="A199" s="3"/>
      <c r="B199" s="3"/>
      <c r="C199" s="3"/>
      <c r="D199" s="3"/>
      <c r="E199" s="3"/>
      <c r="F199" s="3"/>
      <c r="G199" s="3"/>
      <c r="H199" s="3"/>
      <c r="I199" s="3"/>
      <c r="J199" s="3"/>
      <c r="K199" s="3"/>
    </row>
    <row r="200" spans="1:11">
      <c r="A200" s="3"/>
      <c r="B200" s="3"/>
      <c r="C200" s="3"/>
      <c r="D200" s="3"/>
      <c r="E200" s="3"/>
      <c r="F200" s="3"/>
      <c r="G200" s="3"/>
      <c r="H200" s="3"/>
      <c r="I200" s="3"/>
      <c r="J200" s="3"/>
      <c r="K200" s="3"/>
    </row>
    <row r="201" spans="1:11">
      <c r="A201" s="3"/>
      <c r="B201" s="3"/>
      <c r="C201" s="3"/>
      <c r="D201" s="3"/>
      <c r="E201" s="3"/>
      <c r="F201" s="3"/>
      <c r="G201" s="3"/>
      <c r="H201" s="3"/>
      <c r="I201" s="3"/>
      <c r="J201" s="3"/>
      <c r="K201" s="3"/>
    </row>
    <row r="202" spans="1:11">
      <c r="A202" s="3"/>
      <c r="B202" s="3"/>
      <c r="C202" s="3"/>
      <c r="D202" s="3"/>
      <c r="E202" s="3"/>
      <c r="F202" s="3"/>
      <c r="G202" s="3"/>
      <c r="H202" s="3"/>
      <c r="I202" s="3"/>
      <c r="J202" s="3"/>
      <c r="K202" s="3"/>
    </row>
    <row r="203" spans="1:11">
      <c r="A203" s="3"/>
      <c r="B203" s="3"/>
      <c r="C203" s="3"/>
      <c r="D203" s="3"/>
      <c r="E203" s="3"/>
      <c r="F203" s="3"/>
      <c r="G203" s="3"/>
      <c r="H203" s="3"/>
      <c r="I203" s="3"/>
      <c r="J203" s="3"/>
      <c r="K203" s="3"/>
    </row>
    <row r="204" spans="1:11">
      <c r="A204" s="3"/>
      <c r="B204" s="3"/>
      <c r="C204" s="3"/>
      <c r="D204" s="3"/>
      <c r="E204" s="3"/>
      <c r="F204" s="3"/>
      <c r="G204" s="3"/>
      <c r="H204" s="3"/>
      <c r="I204" s="3"/>
      <c r="J204" s="3"/>
      <c r="K204" s="3"/>
    </row>
    <row r="205" spans="1:11">
      <c r="A205" s="3"/>
      <c r="B205" s="3"/>
      <c r="C205" s="3"/>
      <c r="D205" s="3"/>
      <c r="E205" s="3"/>
      <c r="F205" s="3"/>
      <c r="G205" s="3"/>
      <c r="H205" s="3"/>
      <c r="I205" s="3"/>
      <c r="J205" s="3"/>
      <c r="K205" s="3"/>
    </row>
    <row r="206" spans="1:11">
      <c r="A206" s="3"/>
      <c r="B206" s="3"/>
      <c r="C206" s="3"/>
      <c r="D206" s="3"/>
      <c r="E206" s="3"/>
      <c r="F206" s="3"/>
      <c r="G206" s="3"/>
      <c r="H206" s="3"/>
      <c r="I206" s="3"/>
      <c r="J206" s="3"/>
      <c r="K206" s="3"/>
    </row>
    <row r="207" spans="1:11">
      <c r="A207" s="3"/>
      <c r="B207" s="3"/>
      <c r="C207" s="3"/>
      <c r="D207" s="3"/>
      <c r="E207" s="3"/>
      <c r="F207" s="3"/>
      <c r="G207" s="3"/>
      <c r="H207" s="3"/>
      <c r="I207" s="3"/>
      <c r="J207" s="3"/>
      <c r="K207" s="3"/>
    </row>
    <row r="208" spans="1:11">
      <c r="A208" s="3"/>
      <c r="B208" s="3"/>
      <c r="C208" s="3"/>
      <c r="D208" s="3"/>
      <c r="E208" s="3"/>
      <c r="F208" s="3"/>
      <c r="G208" s="3"/>
      <c r="H208" s="3"/>
      <c r="I208" s="3"/>
      <c r="J208" s="3"/>
      <c r="K208" s="3"/>
    </row>
    <row r="209" spans="1:11">
      <c r="A209" s="3"/>
      <c r="B209" s="3"/>
      <c r="C209" s="3"/>
      <c r="D209" s="3"/>
      <c r="E209" s="3"/>
      <c r="F209" s="3"/>
      <c r="G209" s="3"/>
      <c r="H209" s="3"/>
      <c r="I209" s="3"/>
      <c r="J209" s="3"/>
      <c r="K209" s="3"/>
    </row>
    <row r="210" spans="1:11">
      <c r="A210" s="3"/>
      <c r="B210" s="3"/>
      <c r="C210" s="3"/>
      <c r="D210" s="3"/>
      <c r="E210" s="3"/>
      <c r="F210" s="3"/>
      <c r="G210" s="3"/>
      <c r="H210" s="3"/>
      <c r="I210" s="3"/>
      <c r="J210" s="3"/>
      <c r="K210" s="3"/>
    </row>
    <row r="211" spans="1:11">
      <c r="A211" s="3"/>
      <c r="B211" s="3"/>
      <c r="C211" s="3"/>
      <c r="D211" s="3"/>
      <c r="E211" s="3"/>
      <c r="F211" s="3"/>
      <c r="G211" s="3"/>
      <c r="H211" s="3"/>
      <c r="I211" s="3"/>
      <c r="J211" s="3"/>
      <c r="K211" s="3"/>
    </row>
    <row r="212" spans="1:11">
      <c r="A212" s="3"/>
      <c r="B212" s="3"/>
      <c r="C212" s="3"/>
      <c r="D212" s="3"/>
      <c r="E212" s="3"/>
      <c r="F212" s="3"/>
      <c r="G212" s="3"/>
      <c r="H212" s="3"/>
      <c r="I212" s="3"/>
      <c r="J212" s="3"/>
      <c r="K212" s="3"/>
    </row>
    <row r="213" spans="1:11">
      <c r="A213" s="3"/>
      <c r="B213" s="3"/>
      <c r="C213" s="3"/>
      <c r="D213" s="3"/>
      <c r="E213" s="3"/>
      <c r="F213" s="3"/>
      <c r="G213" s="3"/>
      <c r="H213" s="3"/>
      <c r="I213" s="3"/>
      <c r="J213" s="3"/>
      <c r="K213" s="3"/>
    </row>
    <row r="214" spans="1:11">
      <c r="A214" s="3"/>
      <c r="B214" s="3"/>
      <c r="C214" s="3"/>
      <c r="D214" s="3"/>
      <c r="E214" s="3"/>
      <c r="F214" s="3"/>
      <c r="G214" s="3"/>
      <c r="H214" s="3"/>
      <c r="I214" s="3"/>
      <c r="J214" s="3"/>
      <c r="K214" s="3"/>
    </row>
    <row r="215" spans="1:11">
      <c r="A215" s="3"/>
      <c r="B215" s="3"/>
      <c r="C215" s="3"/>
      <c r="D215" s="3"/>
      <c r="E215" s="3"/>
      <c r="F215" s="3"/>
      <c r="G215" s="3"/>
      <c r="H215" s="3"/>
      <c r="I215" s="3"/>
      <c r="J215" s="3"/>
      <c r="K215" s="3"/>
    </row>
    <row r="216" spans="1:11">
      <c r="A216" s="3"/>
      <c r="B216" s="3"/>
      <c r="C216" s="3"/>
      <c r="D216" s="3"/>
      <c r="E216" s="3"/>
      <c r="F216" s="3"/>
      <c r="G216" s="3"/>
      <c r="H216" s="3"/>
    </row>
    <row r="217" spans="1:11">
      <c r="A217" s="3"/>
      <c r="B217" s="3"/>
      <c r="C217" s="3"/>
      <c r="D217" s="3"/>
      <c r="E217" s="3"/>
      <c r="F217" s="3"/>
      <c r="G217" s="3"/>
      <c r="H217" s="3"/>
    </row>
    <row r="218" spans="1:11">
      <c r="A218" s="3"/>
      <c r="B218" s="3"/>
      <c r="C218" s="3"/>
      <c r="D218" s="3"/>
      <c r="E218" s="3"/>
      <c r="F218" s="3"/>
      <c r="G218" s="3"/>
      <c r="H218" s="3"/>
    </row>
    <row r="219" spans="1:11">
      <c r="A219" s="3"/>
      <c r="B219" s="3"/>
      <c r="C219" s="3"/>
      <c r="D219" s="3"/>
      <c r="E219" s="3"/>
      <c r="F219" s="3"/>
      <c r="G219" s="3"/>
      <c r="H219" s="3"/>
    </row>
    <row r="220" spans="1:11">
      <c r="A220" s="3"/>
      <c r="B220" s="3"/>
      <c r="C220" s="3"/>
      <c r="D220" s="3"/>
      <c r="E220" s="3"/>
      <c r="F220" s="3"/>
      <c r="G220" s="3"/>
      <c r="H220" s="3"/>
    </row>
    <row r="221" spans="1:11">
      <c r="A221" s="3"/>
      <c r="B221" s="3"/>
      <c r="C221" s="3"/>
      <c r="D221" s="3"/>
      <c r="E221" s="3"/>
      <c r="F221" s="3"/>
      <c r="G221" s="3"/>
      <c r="H221" s="3"/>
    </row>
    <row r="222" spans="1:11">
      <c r="A222" s="3"/>
      <c r="B222" s="3"/>
      <c r="C222" s="3"/>
      <c r="D222" s="3"/>
      <c r="E222" s="3"/>
      <c r="F222" s="3"/>
      <c r="G222" s="3"/>
      <c r="H222" s="3"/>
    </row>
    <row r="223" spans="1:11">
      <c r="A223" s="3"/>
      <c r="B223" s="3"/>
      <c r="C223" s="3"/>
      <c r="D223" s="3"/>
      <c r="E223" s="3"/>
      <c r="F223" s="3"/>
      <c r="G223" s="3"/>
      <c r="H223" s="3"/>
    </row>
    <row r="224" spans="1:11">
      <c r="A224" s="3"/>
      <c r="B224" s="3"/>
      <c r="C224" s="3"/>
      <c r="D224" s="3"/>
      <c r="E224" s="3"/>
      <c r="F224" s="3"/>
      <c r="G224" s="3"/>
      <c r="H224" s="3"/>
    </row>
    <row r="225" spans="1:8">
      <c r="A225" s="3"/>
      <c r="B225" s="3"/>
      <c r="C225" s="3"/>
      <c r="D225" s="3"/>
      <c r="E225" s="3"/>
      <c r="F225" s="3"/>
      <c r="G225" s="3"/>
      <c r="H225" s="3"/>
    </row>
    <row r="226" spans="1:8">
      <c r="A226" s="3"/>
      <c r="B226" s="3"/>
      <c r="C226" s="3"/>
      <c r="D226" s="3"/>
      <c r="E226" s="3"/>
      <c r="F226" s="3"/>
      <c r="G226" s="3"/>
      <c r="H226" s="3"/>
    </row>
    <row r="227" spans="1:8">
      <c r="A227" s="3"/>
      <c r="B227" s="3"/>
      <c r="C227" s="3"/>
      <c r="D227" s="3"/>
      <c r="E227" s="3"/>
      <c r="F227" s="3"/>
      <c r="G227" s="3"/>
      <c r="H227" s="3"/>
    </row>
    <row r="228" spans="1:8">
      <c r="A228" s="3"/>
      <c r="B228" s="3"/>
      <c r="C228" s="3"/>
      <c r="D228" s="3"/>
      <c r="E228" s="3"/>
      <c r="F228" s="3"/>
      <c r="G228" s="3"/>
      <c r="H228" s="3"/>
    </row>
    <row r="229" spans="1:8">
      <c r="A229" s="3"/>
      <c r="B229" s="3"/>
      <c r="C229" s="3"/>
      <c r="D229" s="3"/>
      <c r="E229" s="3"/>
      <c r="F229" s="3"/>
      <c r="G229" s="3"/>
      <c r="H229" s="3"/>
    </row>
    <row r="230" spans="1:8">
      <c r="A230" s="3"/>
      <c r="B230" s="3"/>
      <c r="C230" s="3"/>
      <c r="D230" s="3"/>
      <c r="E230" s="3"/>
      <c r="F230" s="3"/>
      <c r="G230" s="3"/>
      <c r="H230" s="3"/>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250</v>
      </c>
    </row>
    <row r="2" spans="1:20" ht="26.25" customHeight="1">
      <c r="A2" s="429" t="s">
        <v>251</v>
      </c>
    </row>
    <row r="5" spans="1:20" ht="38.25" customHeight="1" thickBot="1">
      <c r="A5" s="1549" t="s">
        <v>459</v>
      </c>
      <c r="B5" s="1549"/>
      <c r="C5" s="1549"/>
      <c r="D5" s="1549"/>
      <c r="E5" s="1549"/>
      <c r="F5" s="1549"/>
      <c r="H5" s="478" t="s">
        <v>270</v>
      </c>
    </row>
    <row r="6" spans="1:20" ht="15.75" customHeight="1" thickBot="1">
      <c r="A6" s="1550" t="s">
        <v>119</v>
      </c>
      <c r="B6" s="1552" t="s">
        <v>460</v>
      </c>
      <c r="C6" s="1553"/>
      <c r="D6" s="1554"/>
      <c r="E6" s="1555" t="s">
        <v>461</v>
      </c>
      <c r="F6" s="1557" t="s">
        <v>462</v>
      </c>
    </row>
    <row r="7" spans="1:20" ht="21" customHeight="1" thickBot="1">
      <c r="A7" s="1551"/>
      <c r="B7" s="793" t="s">
        <v>257</v>
      </c>
      <c r="C7" s="793" t="s">
        <v>260</v>
      </c>
      <c r="D7" s="793" t="s">
        <v>261</v>
      </c>
      <c r="E7" s="1556"/>
      <c r="F7" s="1558"/>
    </row>
    <row r="8" spans="1:20" ht="17.25" customHeight="1" thickBot="1">
      <c r="A8" s="576" t="s">
        <v>120</v>
      </c>
      <c r="B8" s="802">
        <v>14377.906000000001</v>
      </c>
      <c r="C8" s="794">
        <v>5387.8370000000004</v>
      </c>
      <c r="D8" s="588">
        <f t="shared" ref="D8:D13" si="0">(C8/B8)*100</f>
        <v>37.473029800027909</v>
      </c>
      <c r="E8" s="794">
        <v>16711.374</v>
      </c>
      <c r="F8" s="588">
        <f t="shared" ref="F8:F13" si="1">((B8-E8)/E8)*100</f>
        <v>-13.963352145670363</v>
      </c>
      <c r="H8" s="502" t="s">
        <v>121</v>
      </c>
    </row>
    <row r="9" spans="1:20" ht="18" customHeight="1" thickBot="1">
      <c r="A9" s="576" t="s">
        <v>122</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252</v>
      </c>
      <c r="B10" s="803">
        <v>12049</v>
      </c>
      <c r="C10" s="554">
        <v>0</v>
      </c>
      <c r="D10" s="589">
        <f t="shared" si="0"/>
        <v>0</v>
      </c>
      <c r="E10" s="554">
        <v>14811</v>
      </c>
      <c r="F10" s="589">
        <f t="shared" si="1"/>
        <v>-18.648301937748972</v>
      </c>
      <c r="O10" s="3"/>
      <c r="P10" s="3"/>
      <c r="Q10" s="3"/>
      <c r="R10" s="3"/>
      <c r="S10" s="3"/>
      <c r="T10" s="3"/>
    </row>
    <row r="11" spans="1:20" ht="17.25" customHeight="1" thickBot="1">
      <c r="A11" s="576" t="s">
        <v>123</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124</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125</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253</v>
      </c>
      <c r="L16" s="3"/>
      <c r="M16" s="3"/>
      <c r="O16" s="3"/>
      <c r="P16" s="3"/>
      <c r="Q16" s="3"/>
      <c r="R16" s="3"/>
      <c r="S16" s="3"/>
      <c r="T16" s="3"/>
    </row>
    <row r="17" spans="1:20">
      <c r="L17" s="3"/>
      <c r="M17" s="3"/>
      <c r="O17" s="3"/>
      <c r="P17" s="3"/>
      <c r="Q17" s="3"/>
      <c r="R17" s="3"/>
      <c r="S17" s="3"/>
      <c r="T17" s="3"/>
    </row>
    <row r="18" spans="1:20" ht="33" customHeight="1" thickBot="1">
      <c r="A18" s="1549" t="s">
        <v>465</v>
      </c>
      <c r="B18" s="1549"/>
      <c r="C18" s="1549"/>
      <c r="D18" s="1549"/>
      <c r="E18" s="1549"/>
      <c r="F18" s="1549"/>
      <c r="K18"/>
      <c r="L18"/>
      <c r="M18"/>
      <c r="O18" s="3"/>
      <c r="P18" s="3"/>
      <c r="Q18" s="3"/>
      <c r="R18" s="3"/>
      <c r="S18" s="3"/>
      <c r="T18" s="3"/>
    </row>
    <row r="19" spans="1:20" ht="16.5" customHeight="1" thickBot="1">
      <c r="A19" s="1559" t="s">
        <v>126</v>
      </c>
      <c r="B19" s="1552" t="s">
        <v>460</v>
      </c>
      <c r="C19" s="1553"/>
      <c r="D19" s="1554"/>
      <c r="E19" s="1555" t="s">
        <v>461</v>
      </c>
      <c r="F19" s="1557" t="s">
        <v>462</v>
      </c>
      <c r="K19"/>
      <c r="L19"/>
      <c r="M19"/>
      <c r="O19" s="3"/>
      <c r="P19" s="3"/>
      <c r="Q19" s="3"/>
      <c r="R19" s="3"/>
      <c r="S19" s="3"/>
      <c r="T19" s="3"/>
    </row>
    <row r="20" spans="1:20" ht="21" customHeight="1" thickBot="1">
      <c r="A20" s="1560"/>
      <c r="B20" s="574" t="s">
        <v>257</v>
      </c>
      <c r="C20" s="574" t="s">
        <v>370</v>
      </c>
      <c r="D20" s="574" t="s">
        <v>371</v>
      </c>
      <c r="E20" s="1561"/>
      <c r="F20" s="1562"/>
      <c r="K20"/>
      <c r="L20"/>
      <c r="M20"/>
      <c r="O20" s="3"/>
      <c r="P20" s="3"/>
      <c r="Q20" s="3"/>
      <c r="R20" s="3"/>
      <c r="S20" s="3"/>
      <c r="T20" s="3"/>
    </row>
    <row r="21" spans="1:20" ht="15.75" thickBot="1">
      <c r="A21" s="430" t="s">
        <v>120</v>
      </c>
      <c r="B21" s="803">
        <v>41721.821000000004</v>
      </c>
      <c r="C21" s="799">
        <v>0</v>
      </c>
      <c r="D21" s="587">
        <f t="shared" ref="D21:D26" si="2">(C21/B21)*100</f>
        <v>0</v>
      </c>
      <c r="E21" s="551">
        <v>29790.733</v>
      </c>
      <c r="F21" s="587">
        <f t="shared" ref="F21:F26" si="3">((B21-E21)/E21)*100</f>
        <v>40.04966242354628</v>
      </c>
      <c r="H21" s="502" t="s">
        <v>127</v>
      </c>
      <c r="K21"/>
      <c r="L21"/>
      <c r="M21"/>
      <c r="O21" s="3"/>
      <c r="P21" s="3"/>
      <c r="Q21" s="3"/>
      <c r="R21" s="3"/>
      <c r="S21" s="3"/>
      <c r="T21" s="3"/>
    </row>
    <row r="22" spans="1:20" ht="15.75" thickBot="1">
      <c r="A22" s="430" t="s">
        <v>122</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252</v>
      </c>
      <c r="B23" s="803">
        <v>40226</v>
      </c>
      <c r="C23" s="800">
        <v>0</v>
      </c>
      <c r="D23" s="588">
        <f t="shared" si="2"/>
        <v>0</v>
      </c>
      <c r="E23" s="554">
        <v>32923</v>
      </c>
      <c r="F23" s="588">
        <f t="shared" si="3"/>
        <v>22.182061173040125</v>
      </c>
      <c r="O23" s="3"/>
      <c r="P23" s="3"/>
      <c r="Q23" s="3"/>
      <c r="R23" s="3"/>
      <c r="S23" s="3"/>
      <c r="T23" s="3"/>
    </row>
    <row r="24" spans="1:20" ht="15.75" thickBot="1">
      <c r="A24" s="430" t="s">
        <v>123</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124</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125</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373</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548"/>
      <c r="D30" s="1548"/>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548"/>
      <c r="C41" s="1548"/>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63" t="s">
        <v>463</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row>
    <row r="3" spans="1:24" ht="15.75" customHeight="1">
      <c r="A3" s="1564" t="s">
        <v>464</v>
      </c>
      <c r="B3" s="1564"/>
      <c r="C3" s="1564"/>
      <c r="D3" s="1564"/>
      <c r="E3" s="1564"/>
      <c r="F3" s="1564"/>
      <c r="P3" s="450"/>
    </row>
    <row r="4" spans="1:24" ht="4.5" customHeight="1">
      <c r="A4" s="451"/>
      <c r="B4" s="451"/>
      <c r="C4" s="449"/>
      <c r="D4" s="449"/>
    </row>
    <row r="5" spans="1:24" ht="15.75" thickBot="1">
      <c r="A5" s="452" t="s">
        <v>128</v>
      </c>
      <c r="B5" s="1565" t="s">
        <v>129</v>
      </c>
      <c r="C5" s="1565"/>
      <c r="D5" s="453"/>
      <c r="E5" s="453"/>
      <c r="F5" s="452" t="s">
        <v>130</v>
      </c>
      <c r="G5" s="454" t="s">
        <v>131</v>
      </c>
      <c r="H5" s="631"/>
      <c r="I5" s="453"/>
      <c r="J5" s="453"/>
      <c r="K5" s="452" t="s">
        <v>132</v>
      </c>
      <c r="L5" s="455" t="s">
        <v>133</v>
      </c>
      <c r="M5" s="453"/>
      <c r="N5" s="456"/>
      <c r="O5" s="453"/>
      <c r="P5" s="452" t="s">
        <v>134</v>
      </c>
      <c r="Q5" s="455" t="s">
        <v>135</v>
      </c>
      <c r="R5" s="453"/>
    </row>
    <row r="6" spans="1:24" ht="43.5" thickBot="1">
      <c r="A6" s="457" t="s">
        <v>136</v>
      </c>
      <c r="B6" s="458" t="s">
        <v>137</v>
      </c>
      <c r="C6" s="459" t="s">
        <v>138</v>
      </c>
      <c r="D6" s="476" t="s">
        <v>139</v>
      </c>
      <c r="F6" s="457" t="s">
        <v>136</v>
      </c>
      <c r="G6" s="458" t="s">
        <v>137</v>
      </c>
      <c r="H6" s="632" t="s">
        <v>138</v>
      </c>
      <c r="I6" s="476" t="s">
        <v>139</v>
      </c>
      <c r="K6" s="457" t="s">
        <v>136</v>
      </c>
      <c r="L6" s="458" t="s">
        <v>137</v>
      </c>
      <c r="M6" s="459" t="s">
        <v>140</v>
      </c>
      <c r="N6" s="476" t="s">
        <v>139</v>
      </c>
      <c r="P6" s="461" t="s">
        <v>136</v>
      </c>
      <c r="Q6" s="462" t="s">
        <v>137</v>
      </c>
      <c r="R6" s="463" t="s">
        <v>140</v>
      </c>
      <c r="S6" s="481" t="s">
        <v>139</v>
      </c>
    </row>
    <row r="7" spans="1:24" ht="15.75">
      <c r="A7" s="465" t="s">
        <v>374</v>
      </c>
      <c r="B7" s="466">
        <v>12764.870999999999</v>
      </c>
      <c r="C7" s="466">
        <v>5612</v>
      </c>
      <c r="D7" s="479">
        <v>5.181519830422749</v>
      </c>
      <c r="F7" s="560" t="s">
        <v>141</v>
      </c>
      <c r="G7" s="464">
        <v>1455.41</v>
      </c>
      <c r="H7" s="464">
        <v>5823</v>
      </c>
      <c r="I7" s="549">
        <v>3.4078318246315664</v>
      </c>
      <c r="K7" s="560" t="s">
        <v>141</v>
      </c>
      <c r="L7" s="464">
        <v>318153.875</v>
      </c>
      <c r="M7" s="464">
        <v>70243.894</v>
      </c>
      <c r="N7" s="549">
        <v>4.5292744590725569</v>
      </c>
      <c r="P7" s="560" t="s">
        <v>142</v>
      </c>
      <c r="Q7" s="464">
        <v>66392.930999999997</v>
      </c>
      <c r="R7" s="464">
        <v>15917.191000000001</v>
      </c>
      <c r="S7" s="549">
        <v>4.1711462154346197</v>
      </c>
    </row>
    <row r="8" spans="1:24" ht="15.75">
      <c r="A8" s="465" t="s">
        <v>141</v>
      </c>
      <c r="B8" s="466">
        <v>9330.991</v>
      </c>
      <c r="C8" s="466">
        <v>15736</v>
      </c>
      <c r="D8" s="479">
        <v>2.7244175022752164</v>
      </c>
      <c r="F8" s="465" t="s">
        <v>143</v>
      </c>
      <c r="G8" s="466">
        <v>788.78599999999994</v>
      </c>
      <c r="H8" s="466">
        <v>4022</v>
      </c>
      <c r="I8" s="479">
        <v>2.626012903913121</v>
      </c>
      <c r="K8" s="465" t="s">
        <v>144</v>
      </c>
      <c r="L8" s="466">
        <v>234632.231</v>
      </c>
      <c r="M8" s="466">
        <v>56751.27</v>
      </c>
      <c r="N8" s="479">
        <v>4.1343961289324449</v>
      </c>
      <c r="P8" s="465" t="s">
        <v>144</v>
      </c>
      <c r="Q8" s="466">
        <v>43122.139000000003</v>
      </c>
      <c r="R8" s="466">
        <v>12378.531999999999</v>
      </c>
      <c r="S8" s="479">
        <v>3.4836230176566985</v>
      </c>
    </row>
    <row r="9" spans="1:24" ht="16.5" thickBot="1">
      <c r="A9" s="465" t="s">
        <v>151</v>
      </c>
      <c r="B9" s="466">
        <v>6715.223</v>
      </c>
      <c r="C9" s="466">
        <v>4693</v>
      </c>
      <c r="D9" s="479">
        <v>2.4048566104859725</v>
      </c>
      <c r="F9" s="465" t="s">
        <v>162</v>
      </c>
      <c r="G9" s="466">
        <v>374.964</v>
      </c>
      <c r="H9" s="466">
        <v>2127</v>
      </c>
      <c r="I9" s="479">
        <v>2.4644850046336768</v>
      </c>
      <c r="K9" s="465" t="s">
        <v>375</v>
      </c>
      <c r="L9" s="466">
        <v>89199.725999999995</v>
      </c>
      <c r="M9" s="466">
        <v>27224.6</v>
      </c>
      <c r="N9" s="479">
        <v>3.2764384417034593</v>
      </c>
      <c r="P9" s="465" t="s">
        <v>148</v>
      </c>
      <c r="Q9" s="466">
        <v>37761.107000000004</v>
      </c>
      <c r="R9" s="466">
        <v>6430.549</v>
      </c>
      <c r="S9" s="479">
        <v>5.8721435759217453</v>
      </c>
    </row>
    <row r="10" spans="1:24" ht="16.5" thickBot="1">
      <c r="A10" s="465" t="s">
        <v>311</v>
      </c>
      <c r="B10" s="466">
        <v>5770.88</v>
      </c>
      <c r="C10" s="466">
        <v>3003</v>
      </c>
      <c r="D10" s="479">
        <v>3.5643001757790547</v>
      </c>
      <c r="F10" s="634" t="s">
        <v>262</v>
      </c>
      <c r="G10" s="469">
        <v>2629.2159999999999</v>
      </c>
      <c r="H10" s="469">
        <v>12049</v>
      </c>
      <c r="I10" s="548">
        <v>2.976081245210533</v>
      </c>
      <c r="K10" s="465" t="s">
        <v>150</v>
      </c>
      <c r="L10" s="466">
        <v>82641.486999999994</v>
      </c>
      <c r="M10" s="466">
        <v>14451.057000000001</v>
      </c>
      <c r="N10" s="479">
        <v>5.7187157313129404</v>
      </c>
      <c r="P10" s="465" t="s">
        <v>278</v>
      </c>
      <c r="Q10" s="466">
        <v>36513.987999999998</v>
      </c>
      <c r="R10" s="466">
        <v>9243.99</v>
      </c>
      <c r="S10" s="479">
        <v>3.9500246105848231</v>
      </c>
    </row>
    <row r="11" spans="1:24" ht="15.75">
      <c r="A11" s="465" t="s">
        <v>381</v>
      </c>
      <c r="B11" s="466">
        <v>2584.4059999999999</v>
      </c>
      <c r="C11" s="466">
        <v>1254</v>
      </c>
      <c r="D11" s="479">
        <v>4.3921110771217844</v>
      </c>
      <c r="K11" s="465" t="s">
        <v>143</v>
      </c>
      <c r="L11" s="466">
        <v>79597.448000000004</v>
      </c>
      <c r="M11" s="466">
        <v>15402.348</v>
      </c>
      <c r="N11" s="479">
        <v>5.1678775210117314</v>
      </c>
      <c r="P11" s="465" t="s">
        <v>143</v>
      </c>
      <c r="Q11" s="466">
        <v>33687.514000000003</v>
      </c>
      <c r="R11" s="466">
        <v>8490.777</v>
      </c>
      <c r="S11" s="479">
        <v>3.9675419575852722</v>
      </c>
    </row>
    <row r="12" spans="1:24" ht="15.75">
      <c r="A12" s="465" t="s">
        <v>408</v>
      </c>
      <c r="B12" s="466">
        <v>1547.4659999999999</v>
      </c>
      <c r="C12" s="466">
        <v>662</v>
      </c>
      <c r="D12" s="479">
        <v>6.3582038039123843</v>
      </c>
      <c r="H12" s="674"/>
      <c r="K12" s="465" t="s">
        <v>146</v>
      </c>
      <c r="L12" s="466">
        <v>46152.970999999998</v>
      </c>
      <c r="M12" s="466">
        <v>10092.267</v>
      </c>
      <c r="N12" s="479">
        <v>4.5731024555731628</v>
      </c>
      <c r="P12" s="465" t="s">
        <v>145</v>
      </c>
      <c r="Q12" s="466">
        <v>31969.839</v>
      </c>
      <c r="R12" s="466">
        <v>6690.6710000000003</v>
      </c>
      <c r="S12" s="479">
        <v>4.7782709686367779</v>
      </c>
    </row>
    <row r="13" spans="1:24" ht="15.75">
      <c r="A13" s="465" t="s">
        <v>159</v>
      </c>
      <c r="B13" s="466">
        <v>1337.047</v>
      </c>
      <c r="C13" s="466">
        <v>1223</v>
      </c>
      <c r="D13" s="479">
        <v>2.9037454175860451</v>
      </c>
      <c r="H13" s="674"/>
      <c r="K13" s="465" t="s">
        <v>148</v>
      </c>
      <c r="L13" s="466">
        <v>41676.572</v>
      </c>
      <c r="M13" s="466">
        <v>6107.1679999999997</v>
      </c>
      <c r="N13" s="479">
        <v>6.8242059167195013</v>
      </c>
      <c r="P13" s="465" t="s">
        <v>375</v>
      </c>
      <c r="Q13" s="466">
        <v>19148.632000000001</v>
      </c>
      <c r="R13" s="466">
        <v>5627.1750000000002</v>
      </c>
      <c r="S13" s="479">
        <v>3.4028854620657794</v>
      </c>
    </row>
    <row r="14" spans="1:24" ht="15.75">
      <c r="A14" s="465" t="s">
        <v>149</v>
      </c>
      <c r="B14" s="466">
        <v>1292.4680000000001</v>
      </c>
      <c r="C14" s="466">
        <v>1601</v>
      </c>
      <c r="D14" s="479">
        <v>2.8113203853507551</v>
      </c>
      <c r="K14" s="465" t="s">
        <v>142</v>
      </c>
      <c r="L14" s="466">
        <v>38932.305</v>
      </c>
      <c r="M14" s="466">
        <v>7672.598</v>
      </c>
      <c r="N14" s="479">
        <v>5.0742010724398696</v>
      </c>
      <c r="P14" s="465" t="s">
        <v>150</v>
      </c>
      <c r="Q14" s="466">
        <v>18519.957999999999</v>
      </c>
      <c r="R14" s="466">
        <v>4383.1030000000001</v>
      </c>
      <c r="S14" s="479">
        <v>4.2253075047517701</v>
      </c>
    </row>
    <row r="15" spans="1:24" ht="15.75">
      <c r="A15" s="465" t="s">
        <v>143</v>
      </c>
      <c r="B15" s="466">
        <v>1242.48</v>
      </c>
      <c r="C15" s="466">
        <v>4774</v>
      </c>
      <c r="D15" s="479">
        <v>2.4527311131729079</v>
      </c>
      <c r="E15" s="565"/>
      <c r="K15" s="465" t="s">
        <v>151</v>
      </c>
      <c r="L15" s="466">
        <v>36205.123</v>
      </c>
      <c r="M15" s="466">
        <v>8486.4390000000003</v>
      </c>
      <c r="N15" s="479">
        <v>4.2662326330278226</v>
      </c>
      <c r="P15" s="465" t="s">
        <v>141</v>
      </c>
      <c r="Q15" s="466">
        <v>13962.519</v>
      </c>
      <c r="R15" s="466">
        <v>3689.15</v>
      </c>
      <c r="S15" s="479">
        <v>3.7847523142187223</v>
      </c>
    </row>
    <row r="16" spans="1:24" ht="15.75">
      <c r="A16" s="465" t="s">
        <v>154</v>
      </c>
      <c r="B16" s="466">
        <v>1153.27</v>
      </c>
      <c r="C16" s="466">
        <v>845</v>
      </c>
      <c r="D16" s="479">
        <v>2.2400943222144742</v>
      </c>
      <c r="E16" s="483"/>
      <c r="K16" s="465" t="s">
        <v>289</v>
      </c>
      <c r="L16" s="466">
        <v>31240.478999999999</v>
      </c>
      <c r="M16" s="466">
        <v>4755.7839999999997</v>
      </c>
      <c r="N16" s="479">
        <v>6.5689440479214367</v>
      </c>
      <c r="P16" s="465" t="s">
        <v>152</v>
      </c>
      <c r="Q16" s="466">
        <v>13488.458000000001</v>
      </c>
      <c r="R16" s="466">
        <v>3761.4560000000001</v>
      </c>
      <c r="S16" s="479">
        <v>3.5859672424720639</v>
      </c>
    </row>
    <row r="17" spans="1:19" ht="15.75">
      <c r="A17" s="465" t="s">
        <v>144</v>
      </c>
      <c r="B17" s="466">
        <v>873.06</v>
      </c>
      <c r="C17" s="466">
        <v>9428</v>
      </c>
      <c r="D17" s="479">
        <v>2.2078693880854057</v>
      </c>
      <c r="K17" s="465" t="s">
        <v>158</v>
      </c>
      <c r="L17" s="466">
        <v>29902.694</v>
      </c>
      <c r="M17" s="466">
        <v>8396.759</v>
      </c>
      <c r="N17" s="479">
        <v>3.5612185606375029</v>
      </c>
      <c r="P17" s="465" t="s">
        <v>157</v>
      </c>
      <c r="Q17" s="466">
        <v>11002.72</v>
      </c>
      <c r="R17" s="466">
        <v>3300.5149999999999</v>
      </c>
      <c r="S17" s="479">
        <v>3.3336373262960475</v>
      </c>
    </row>
    <row r="18" spans="1:19" ht="15.75">
      <c r="A18" s="465" t="s">
        <v>147</v>
      </c>
      <c r="B18" s="466">
        <v>498.14100000000002</v>
      </c>
      <c r="C18" s="466">
        <v>1480</v>
      </c>
      <c r="D18" s="479">
        <v>2.5549623018925991</v>
      </c>
      <c r="K18" s="465" t="s">
        <v>155</v>
      </c>
      <c r="L18" s="466">
        <v>24107.833999999999</v>
      </c>
      <c r="M18" s="466">
        <v>5229.2290000000003</v>
      </c>
      <c r="N18" s="479">
        <v>4.6102081205470249</v>
      </c>
      <c r="P18" s="465" t="s">
        <v>151</v>
      </c>
      <c r="Q18" s="466">
        <v>7794.64</v>
      </c>
      <c r="R18" s="466">
        <v>1907.7270000000001</v>
      </c>
      <c r="S18" s="479">
        <v>4.0858256972826821</v>
      </c>
    </row>
    <row r="19" spans="1:19" ht="15.75">
      <c r="A19" s="465" t="s">
        <v>458</v>
      </c>
      <c r="B19" s="466">
        <v>402.94</v>
      </c>
      <c r="C19" s="466">
        <v>194</v>
      </c>
      <c r="D19" s="479">
        <v>6.6164203612479477</v>
      </c>
      <c r="K19" s="465" t="s">
        <v>149</v>
      </c>
      <c r="L19" s="466">
        <v>17021.973000000002</v>
      </c>
      <c r="M19" s="466">
        <v>4990.8130000000001</v>
      </c>
      <c r="N19" s="479">
        <v>3.4106613491629525</v>
      </c>
      <c r="P19" s="465" t="s">
        <v>159</v>
      </c>
      <c r="Q19" s="466">
        <v>7338.9129999999996</v>
      </c>
      <c r="R19" s="466">
        <v>1873.7349999999999</v>
      </c>
      <c r="S19" s="479">
        <v>3.9167294201154377</v>
      </c>
    </row>
    <row r="20" spans="1:19" ht="16.5" thickBot="1">
      <c r="A20" s="465" t="s">
        <v>162</v>
      </c>
      <c r="B20" s="466">
        <v>374.964</v>
      </c>
      <c r="C20" s="466">
        <v>2127</v>
      </c>
      <c r="D20" s="479">
        <v>2.4644850046336768</v>
      </c>
      <c r="K20" s="465" t="s">
        <v>156</v>
      </c>
      <c r="L20" s="466">
        <v>16277.888000000001</v>
      </c>
      <c r="M20" s="466">
        <v>3756.4670000000001</v>
      </c>
      <c r="N20" s="479">
        <v>4.3332972178379316</v>
      </c>
      <c r="P20" s="465" t="s">
        <v>161</v>
      </c>
      <c r="Q20" s="466">
        <v>6899.5839999999998</v>
      </c>
      <c r="R20" s="466">
        <v>2183.0650000000001</v>
      </c>
      <c r="S20" s="479">
        <v>3.160503237420782</v>
      </c>
    </row>
    <row r="21" spans="1:19" ht="16.5" thickBot="1">
      <c r="A21" s="634" t="s">
        <v>262</v>
      </c>
      <c r="B21" s="469">
        <v>47266.828999999998</v>
      </c>
      <c r="C21" s="469">
        <v>53806</v>
      </c>
      <c r="D21" s="548">
        <v>3.2874626527673776</v>
      </c>
      <c r="K21" s="465" t="s">
        <v>288</v>
      </c>
      <c r="L21" s="466">
        <v>15312.203</v>
      </c>
      <c r="M21" s="466">
        <v>3857.431</v>
      </c>
      <c r="N21" s="479">
        <v>3.9695338685254513</v>
      </c>
      <c r="P21" s="465" t="s">
        <v>155</v>
      </c>
      <c r="Q21" s="466">
        <v>6765.6120000000001</v>
      </c>
      <c r="R21" s="466">
        <v>1714.8530000000001</v>
      </c>
      <c r="S21" s="479">
        <v>3.9453014340004651</v>
      </c>
    </row>
    <row r="22" spans="1:19" ht="15.75">
      <c r="A22"/>
      <c r="B22"/>
      <c r="C22"/>
      <c r="D22"/>
      <c r="H22" s="674"/>
      <c r="K22" s="465" t="s">
        <v>145</v>
      </c>
      <c r="L22" s="466">
        <v>11321.203</v>
      </c>
      <c r="M22" s="466">
        <v>2230.8829999999998</v>
      </c>
      <c r="N22" s="479">
        <v>5.0747632215584595</v>
      </c>
      <c r="P22" s="465" t="s">
        <v>162</v>
      </c>
      <c r="Q22" s="466">
        <v>6038.2039999999997</v>
      </c>
      <c r="R22" s="466">
        <v>2042.2180000000001</v>
      </c>
      <c r="S22" s="479">
        <v>2.9566892466915871</v>
      </c>
    </row>
    <row r="23" spans="1:19" ht="15.75">
      <c r="A23"/>
      <c r="B23"/>
      <c r="C23"/>
      <c r="D23"/>
      <c r="H23" s="674"/>
      <c r="K23" s="465" t="s">
        <v>290</v>
      </c>
      <c r="L23" s="466">
        <v>10656.054</v>
      </c>
      <c r="M23" s="466">
        <v>2939.1790000000001</v>
      </c>
      <c r="N23" s="479">
        <v>3.6255205960576067</v>
      </c>
      <c r="P23" s="465" t="s">
        <v>288</v>
      </c>
      <c r="Q23" s="466">
        <v>5844.6350000000002</v>
      </c>
      <c r="R23" s="466">
        <v>1451.365</v>
      </c>
      <c r="S23" s="479">
        <v>4.0269918318272797</v>
      </c>
    </row>
    <row r="24" spans="1:19" ht="15.75">
      <c r="A24"/>
      <c r="B24"/>
      <c r="C24"/>
      <c r="D24"/>
      <c r="H24" s="674"/>
      <c r="K24" s="465" t="s">
        <v>159</v>
      </c>
      <c r="L24" s="466">
        <v>10384.951999999999</v>
      </c>
      <c r="M24" s="466">
        <v>3717.1129999999998</v>
      </c>
      <c r="N24" s="479">
        <v>2.7938219795846937</v>
      </c>
      <c r="P24" s="465" t="s">
        <v>160</v>
      </c>
      <c r="Q24" s="466">
        <v>5586.4849999999997</v>
      </c>
      <c r="R24" s="466">
        <v>1605.3420000000001</v>
      </c>
      <c r="S24" s="479">
        <v>3.4799344937091283</v>
      </c>
    </row>
    <row r="25" spans="1:19" ht="15.75">
      <c r="A25"/>
      <c r="B25"/>
      <c r="C25"/>
      <c r="D25"/>
      <c r="H25" s="674"/>
      <c r="K25" s="465" t="s">
        <v>154</v>
      </c>
      <c r="L25" s="466">
        <v>7653.44</v>
      </c>
      <c r="M25" s="466">
        <v>1683.6030000000001</v>
      </c>
      <c r="N25" s="479">
        <v>4.545869780464872</v>
      </c>
      <c r="P25" s="465" t="s">
        <v>146</v>
      </c>
      <c r="Q25" s="466">
        <v>5552.1019999999999</v>
      </c>
      <c r="R25" s="466">
        <v>1620.3920000000001</v>
      </c>
      <c r="S25" s="479">
        <v>3.4263943539587949</v>
      </c>
    </row>
    <row r="26" spans="1:19" ht="15.75">
      <c r="H26" s="674"/>
      <c r="K26" s="465" t="s">
        <v>147</v>
      </c>
      <c r="L26" s="466">
        <v>5582.1760000000004</v>
      </c>
      <c r="M26" s="466">
        <v>2062.0419999999999</v>
      </c>
      <c r="N26" s="479">
        <v>2.7071107184043779</v>
      </c>
      <c r="P26" s="465" t="s">
        <v>289</v>
      </c>
      <c r="Q26" s="466">
        <v>4240.6530000000002</v>
      </c>
      <c r="R26" s="466">
        <v>882.73199999999997</v>
      </c>
      <c r="S26" s="479">
        <v>4.8040095974769246</v>
      </c>
    </row>
    <row r="27" spans="1:19" ht="15.75">
      <c r="A27" s="3"/>
      <c r="B27" s="3"/>
      <c r="C27" s="3"/>
      <c r="D27" s="3"/>
      <c r="H27" s="674"/>
      <c r="K27" s="465" t="s">
        <v>409</v>
      </c>
      <c r="L27" s="466">
        <v>4476.7370000000001</v>
      </c>
      <c r="M27" s="466">
        <v>1358.8879999999999</v>
      </c>
      <c r="N27" s="479">
        <v>3.2944120486750936</v>
      </c>
      <c r="P27" s="465" t="s">
        <v>409</v>
      </c>
      <c r="Q27" s="466">
        <v>3876.59</v>
      </c>
      <c r="R27" s="466">
        <v>1319.875</v>
      </c>
      <c r="S27" s="479">
        <v>2.9370887394639644</v>
      </c>
    </row>
    <row r="28" spans="1:19" ht="15.75">
      <c r="H28" s="674"/>
      <c r="K28" s="465" t="s">
        <v>162</v>
      </c>
      <c r="L28" s="466">
        <v>3916.3270000000002</v>
      </c>
      <c r="M28" s="466">
        <v>1482.672</v>
      </c>
      <c r="N28" s="479">
        <v>2.641398097488858</v>
      </c>
      <c r="P28" s="465" t="s">
        <v>158</v>
      </c>
      <c r="Q28" s="466">
        <v>3632.654</v>
      </c>
      <c r="R28" s="466">
        <v>1163.057</v>
      </c>
      <c r="S28" s="479">
        <v>3.1233671264606979</v>
      </c>
    </row>
    <row r="29" spans="1:19" ht="15.75">
      <c r="H29" s="674"/>
      <c r="K29" s="465" t="s">
        <v>163</v>
      </c>
      <c r="L29" s="466">
        <v>3339.4459999999999</v>
      </c>
      <c r="M29" s="466">
        <v>546.89</v>
      </c>
      <c r="N29" s="479">
        <v>6.1062480571961455</v>
      </c>
      <c r="P29" s="465" t="s">
        <v>156</v>
      </c>
      <c r="Q29" s="466">
        <v>3341.1759999999999</v>
      </c>
      <c r="R29" s="466">
        <v>1049.8510000000001</v>
      </c>
      <c r="S29" s="479">
        <v>3.1825239962623262</v>
      </c>
    </row>
    <row r="30" spans="1:19" ht="15.75">
      <c r="A30" s="3"/>
      <c r="B30" s="3"/>
      <c r="C30" s="3"/>
      <c r="D30" s="3"/>
      <c r="E30" s="3"/>
      <c r="F30" s="3"/>
      <c r="G30" s="3"/>
      <c r="H30" s="3"/>
      <c r="I30" s="3"/>
      <c r="J30" s="3"/>
      <c r="K30" s="465" t="s">
        <v>418</v>
      </c>
      <c r="L30" s="466">
        <v>2370.4639999999999</v>
      </c>
      <c r="M30" s="466">
        <v>275.10700000000003</v>
      </c>
      <c r="N30" s="479">
        <v>8.6165164826776479</v>
      </c>
      <c r="P30" s="465" t="s">
        <v>410</v>
      </c>
      <c r="Q30" s="466">
        <v>3202.386</v>
      </c>
      <c r="R30" s="466">
        <v>1249.675</v>
      </c>
      <c r="S30" s="479">
        <v>2.5625750695180747</v>
      </c>
    </row>
    <row r="31" spans="1:19" ht="15.75">
      <c r="A31" s="3"/>
      <c r="B31" s="3"/>
      <c r="C31" s="3"/>
      <c r="D31" s="3"/>
      <c r="E31" s="3"/>
      <c r="F31" s="3"/>
      <c r="G31" s="3"/>
      <c r="H31" s="3"/>
      <c r="I31" s="3"/>
      <c r="J31" s="3"/>
      <c r="K31" s="465" t="s">
        <v>161</v>
      </c>
      <c r="L31" s="466">
        <v>2095.5320000000002</v>
      </c>
      <c r="M31" s="466">
        <v>353.702</v>
      </c>
      <c r="N31" s="479">
        <v>5.9245692701765895</v>
      </c>
      <c r="P31" s="465" t="s">
        <v>154</v>
      </c>
      <c r="Q31" s="466">
        <v>3016.83</v>
      </c>
      <c r="R31" s="466">
        <v>974.88199999999995</v>
      </c>
      <c r="S31" s="479">
        <v>3.0945591363877885</v>
      </c>
    </row>
    <row r="32" spans="1:19" ht="15.75">
      <c r="A32" s="3"/>
      <c r="B32" s="3"/>
      <c r="C32" s="3"/>
      <c r="D32" s="3"/>
      <c r="E32" s="3"/>
      <c r="F32"/>
      <c r="G32"/>
      <c r="H32"/>
      <c r="I32"/>
      <c r="J32"/>
      <c r="K32" s="465" t="s">
        <v>416</v>
      </c>
      <c r="L32" s="466">
        <v>2081.6590000000001</v>
      </c>
      <c r="M32" s="466">
        <v>725.04300000000001</v>
      </c>
      <c r="N32" s="479">
        <v>2.871083508150551</v>
      </c>
      <c r="O32"/>
      <c r="P32" s="465" t="s">
        <v>408</v>
      </c>
      <c r="Q32" s="466">
        <v>2059.4250000000002</v>
      </c>
      <c r="R32" s="466">
        <v>861</v>
      </c>
      <c r="S32" s="479">
        <v>2.3918989547038332</v>
      </c>
    </row>
    <row r="33" spans="1:19" ht="16.5" thickBot="1">
      <c r="A33" s="2" t="s">
        <v>373</v>
      </c>
      <c r="B33" s="2"/>
      <c r="C33" s="3"/>
      <c r="D33" s="3"/>
      <c r="E33" s="3"/>
      <c r="F33"/>
      <c r="G33"/>
      <c r="H33"/>
      <c r="I33"/>
      <c r="J33"/>
      <c r="K33" s="645" t="s">
        <v>381</v>
      </c>
      <c r="L33" s="633">
        <v>1213.9670000000001</v>
      </c>
      <c r="M33" s="633">
        <v>103.95</v>
      </c>
      <c r="N33" s="646">
        <v>11.67837421837422</v>
      </c>
      <c r="O33"/>
      <c r="P33" s="465" t="s">
        <v>417</v>
      </c>
      <c r="Q33" s="466">
        <v>1888.9829999999999</v>
      </c>
      <c r="R33" s="466">
        <v>471.70499999999998</v>
      </c>
      <c r="S33" s="479">
        <v>4.0045854930518017</v>
      </c>
    </row>
    <row r="34" spans="1:19" ht="16.5" thickBot="1">
      <c r="A34" s="689"/>
      <c r="C34" s="3"/>
      <c r="D34" s="3"/>
      <c r="E34" s="3"/>
      <c r="F34"/>
      <c r="G34"/>
      <c r="H34"/>
      <c r="I34"/>
      <c r="J34"/>
      <c r="K34" s="634" t="s">
        <v>262</v>
      </c>
      <c r="L34" s="469">
        <v>1168610.246</v>
      </c>
      <c r="M34" s="469">
        <v>265525.49599999998</v>
      </c>
      <c r="N34" s="548">
        <v>4.4011225422962781</v>
      </c>
      <c r="O34"/>
      <c r="P34" s="465" t="s">
        <v>419</v>
      </c>
      <c r="Q34" s="466">
        <v>1484.4359999999999</v>
      </c>
      <c r="R34" s="466">
        <v>308.36099999999999</v>
      </c>
      <c r="S34" s="479">
        <v>4.813955072139473</v>
      </c>
    </row>
    <row r="35" spans="1:19" ht="15.75">
      <c r="A35"/>
      <c r="B35"/>
      <c r="C35"/>
      <c r="D35"/>
      <c r="E35"/>
      <c r="F35"/>
      <c r="G35"/>
      <c r="H35"/>
      <c r="I35"/>
      <c r="J35"/>
      <c r="K35"/>
      <c r="L35"/>
      <c r="M35"/>
      <c r="N35"/>
      <c r="O35"/>
      <c r="P35" s="465" t="s">
        <v>290</v>
      </c>
      <c r="Q35" s="466">
        <v>1346.011</v>
      </c>
      <c r="R35" s="466">
        <v>307.959</v>
      </c>
      <c r="S35" s="479">
        <v>4.3707474046869876</v>
      </c>
    </row>
    <row r="36" spans="1:19" ht="16.5" thickBot="1">
      <c r="A36"/>
      <c r="B36"/>
      <c r="C36"/>
      <c r="D36"/>
      <c r="E36"/>
      <c r="F36"/>
      <c r="G36"/>
      <c r="H36"/>
      <c r="I36"/>
      <c r="J36"/>
      <c r="K36"/>
      <c r="L36"/>
      <c r="M36"/>
      <c r="N36"/>
      <c r="P36" s="645" t="s">
        <v>415</v>
      </c>
      <c r="Q36" s="633">
        <v>1137.3699999999999</v>
      </c>
      <c r="R36" s="633">
        <v>257.99700000000001</v>
      </c>
      <c r="S36" s="646">
        <v>4.4084621139005487</v>
      </c>
    </row>
    <row r="37" spans="1:19" ht="17.25" customHeight="1" thickBot="1">
      <c r="A37"/>
      <c r="B37"/>
      <c r="C37"/>
      <c r="D37"/>
      <c r="E37"/>
      <c r="F37"/>
      <c r="G37"/>
      <c r="H37"/>
      <c r="I37"/>
      <c r="J37"/>
      <c r="K37"/>
      <c r="L37"/>
      <c r="M37"/>
      <c r="N37"/>
      <c r="P37" s="634" t="s">
        <v>262</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250</v>
      </c>
    </row>
    <row r="2" spans="1:27" ht="18" customHeight="1">
      <c r="A2" s="1563" t="s">
        <v>466</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c r="Y2" s="1563"/>
      <c r="Z2" s="1563"/>
      <c r="AA2" s="1563"/>
    </row>
    <row r="3" spans="1:27" ht="18" customHeight="1">
      <c r="A3" s="1566" t="s">
        <v>464</v>
      </c>
      <c r="B3" s="1566"/>
      <c r="C3" s="1566"/>
      <c r="D3" s="1566"/>
      <c r="E3" s="1566"/>
      <c r="F3" s="1566"/>
      <c r="G3" s="1566"/>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465" t="s">
        <v>156</v>
      </c>
      <c r="B8" s="466">
        <v>23796.127</v>
      </c>
      <c r="C8" s="466">
        <v>30283</v>
      </c>
      <c r="D8" s="479">
        <v>2.3750713261173311</v>
      </c>
      <c r="E8" s="568"/>
      <c r="F8" s="465" t="s">
        <v>159</v>
      </c>
      <c r="G8" s="466">
        <v>3786.3380000000002</v>
      </c>
      <c r="H8" s="466">
        <v>18354</v>
      </c>
      <c r="I8" s="479">
        <v>2.7928345773098391</v>
      </c>
      <c r="J8" s="483"/>
      <c r="K8" s="560" t="s">
        <v>144</v>
      </c>
      <c r="L8" s="464">
        <v>13186.545</v>
      </c>
      <c r="M8" s="464">
        <v>3619.7849999999999</v>
      </c>
      <c r="N8" s="549">
        <v>3.6429083495290469</v>
      </c>
      <c r="O8" s="483"/>
      <c r="P8" s="560" t="s">
        <v>375</v>
      </c>
      <c r="Q8" s="464">
        <v>6106.3109999999997</v>
      </c>
      <c r="R8" s="464">
        <v>1478.8789999999999</v>
      </c>
      <c r="S8" s="549">
        <v>4.1290132593673992</v>
      </c>
    </row>
    <row r="9" spans="1:27" ht="15.75">
      <c r="A9" s="465" t="s">
        <v>154</v>
      </c>
      <c r="B9" s="466">
        <v>14964.474</v>
      </c>
      <c r="C9" s="466">
        <v>12616</v>
      </c>
      <c r="D9" s="479">
        <v>2.2902799642357881</v>
      </c>
      <c r="E9" s="569"/>
      <c r="F9" s="465" t="s">
        <v>375</v>
      </c>
      <c r="G9" s="466">
        <v>3552.2719999999999</v>
      </c>
      <c r="H9" s="466">
        <v>12700</v>
      </c>
      <c r="I9" s="479">
        <v>3.4715989828368374</v>
      </c>
      <c r="J9" s="483"/>
      <c r="K9" s="465" t="s">
        <v>161</v>
      </c>
      <c r="L9" s="466">
        <v>6038.8190000000004</v>
      </c>
      <c r="M9" s="466">
        <v>1229.383</v>
      </c>
      <c r="N9" s="479">
        <v>4.9120729666832874</v>
      </c>
      <c r="O9" s="483"/>
      <c r="P9" s="465" t="s">
        <v>146</v>
      </c>
      <c r="Q9" s="466">
        <v>4569.3230000000003</v>
      </c>
      <c r="R9" s="466">
        <v>1371.3579999999999</v>
      </c>
      <c r="S9" s="479">
        <v>3.3319694784294112</v>
      </c>
    </row>
    <row r="10" spans="1:27" ht="16.5" thickBot="1">
      <c r="A10" s="465" t="s">
        <v>159</v>
      </c>
      <c r="B10" s="466">
        <v>9911.4330000000009</v>
      </c>
      <c r="C10" s="466">
        <v>30590</v>
      </c>
      <c r="D10" s="479">
        <v>2.3412575766881312</v>
      </c>
      <c r="E10" s="568"/>
      <c r="F10" s="465" t="s">
        <v>163</v>
      </c>
      <c r="G10" s="466">
        <v>784.44100000000003</v>
      </c>
      <c r="H10" s="466">
        <v>6795</v>
      </c>
      <c r="I10" s="479">
        <v>1.8300268284147907</v>
      </c>
      <c r="J10" s="483"/>
      <c r="K10" s="465" t="s">
        <v>146</v>
      </c>
      <c r="L10" s="466">
        <v>5407.5410000000002</v>
      </c>
      <c r="M10" s="466">
        <v>1421.2170000000001</v>
      </c>
      <c r="N10" s="479">
        <v>3.8048665334005993</v>
      </c>
      <c r="O10" s="483"/>
      <c r="P10" s="465" t="s">
        <v>144</v>
      </c>
      <c r="Q10" s="466">
        <v>4349.66</v>
      </c>
      <c r="R10" s="466">
        <v>1156.058</v>
      </c>
      <c r="S10" s="479">
        <v>3.7624928853050625</v>
      </c>
    </row>
    <row r="11" spans="1:27" ht="16.5" thickBot="1">
      <c r="A11" s="465" t="s">
        <v>375</v>
      </c>
      <c r="B11" s="466">
        <v>9801.8870000000006</v>
      </c>
      <c r="C11" s="466">
        <v>24867</v>
      </c>
      <c r="D11" s="479">
        <v>3.1373768896656138</v>
      </c>
      <c r="E11" s="569"/>
      <c r="F11" s="634" t="s">
        <v>262</v>
      </c>
      <c r="G11" s="469">
        <v>8561.9410000000007</v>
      </c>
      <c r="H11" s="469">
        <v>40226</v>
      </c>
      <c r="I11" s="548">
        <v>2.8784393923297573</v>
      </c>
      <c r="J11" s="483"/>
      <c r="K11" s="465" t="s">
        <v>375</v>
      </c>
      <c r="L11" s="466">
        <v>5378.4440000000004</v>
      </c>
      <c r="M11" s="466">
        <v>1002.349</v>
      </c>
      <c r="N11" s="479">
        <v>5.3658396426793464</v>
      </c>
      <c r="O11" s="483"/>
      <c r="P11" s="465" t="s">
        <v>155</v>
      </c>
      <c r="Q11" s="466">
        <v>3290.4520000000002</v>
      </c>
      <c r="R11" s="466">
        <v>955.50599999999997</v>
      </c>
      <c r="S11" s="479">
        <v>3.4436748696502173</v>
      </c>
    </row>
    <row r="12" spans="1:27" ht="15.75">
      <c r="A12" s="465" t="s">
        <v>163</v>
      </c>
      <c r="B12" s="466">
        <v>7784.38</v>
      </c>
      <c r="C12" s="466">
        <v>18747</v>
      </c>
      <c r="D12" s="479">
        <v>1.7836471099063882</v>
      </c>
      <c r="E12" s="569"/>
      <c r="F12"/>
      <c r="G12"/>
      <c r="H12"/>
      <c r="I12"/>
      <c r="J12" s="483"/>
      <c r="K12" s="465" t="s">
        <v>141</v>
      </c>
      <c r="L12" s="466">
        <v>3632.5369999999998</v>
      </c>
      <c r="M12" s="466">
        <v>1550.2460000000001</v>
      </c>
      <c r="N12" s="479">
        <v>2.3432003694897454</v>
      </c>
      <c r="O12" s="483"/>
      <c r="P12" s="465" t="s">
        <v>158</v>
      </c>
      <c r="Q12" s="466">
        <v>2649.9870000000001</v>
      </c>
      <c r="R12" s="466">
        <v>609.66600000000005</v>
      </c>
      <c r="S12" s="479">
        <v>4.3466209367096083</v>
      </c>
    </row>
    <row r="13" spans="1:27" ht="15.75">
      <c r="A13" s="465" t="s">
        <v>160</v>
      </c>
      <c r="B13" s="466">
        <v>6316.6210000000001</v>
      </c>
      <c r="C13" s="466">
        <v>11175</v>
      </c>
      <c r="D13" s="479">
        <v>1.9598393437231425</v>
      </c>
      <c r="E13" s="569"/>
      <c r="F13"/>
      <c r="G13"/>
      <c r="H13"/>
      <c r="I13"/>
      <c r="J13" s="483"/>
      <c r="K13" s="465" t="s">
        <v>159</v>
      </c>
      <c r="L13" s="466">
        <v>2258.64</v>
      </c>
      <c r="M13" s="466">
        <v>693.41200000000003</v>
      </c>
      <c r="N13" s="479">
        <v>3.2572842696694027</v>
      </c>
      <c r="O13" s="483"/>
      <c r="P13" s="465" t="s">
        <v>143</v>
      </c>
      <c r="Q13" s="466">
        <v>2440.3719999999998</v>
      </c>
      <c r="R13" s="466">
        <v>411.46699999999998</v>
      </c>
      <c r="S13" s="479">
        <v>5.9309057591495788</v>
      </c>
    </row>
    <row r="14" spans="1:27" ht="15.75">
      <c r="A14" s="465" t="s">
        <v>144</v>
      </c>
      <c r="B14" s="466">
        <v>5214.6040000000003</v>
      </c>
      <c r="C14" s="466">
        <v>5684</v>
      </c>
      <c r="D14" s="479">
        <v>2.5157561494766929</v>
      </c>
      <c r="E14" s="569"/>
      <c r="F14"/>
      <c r="G14"/>
      <c r="H14"/>
      <c r="I14"/>
      <c r="J14" s="483"/>
      <c r="K14" s="465" t="s">
        <v>154</v>
      </c>
      <c r="L14" s="466">
        <v>1990.1369999999999</v>
      </c>
      <c r="M14" s="466">
        <v>644.14300000000003</v>
      </c>
      <c r="N14" s="479">
        <v>3.089588802486404</v>
      </c>
      <c r="O14" s="483"/>
      <c r="P14" s="465" t="s">
        <v>161</v>
      </c>
      <c r="Q14" s="466">
        <v>2160.83</v>
      </c>
      <c r="R14" s="466">
        <v>478.53199999999998</v>
      </c>
      <c r="S14" s="479">
        <v>4.5155391906915314</v>
      </c>
    </row>
    <row r="15" spans="1:27" ht="15.75">
      <c r="A15" s="465" t="s">
        <v>155</v>
      </c>
      <c r="B15" s="466">
        <v>5108.4849999999997</v>
      </c>
      <c r="C15" s="466">
        <v>3616</v>
      </c>
      <c r="D15" s="479">
        <v>3.0303085128280567</v>
      </c>
      <c r="E15" s="569"/>
      <c r="F15"/>
      <c r="G15"/>
      <c r="H15"/>
      <c r="I15"/>
      <c r="J15" s="483"/>
      <c r="K15" s="465" t="s">
        <v>150</v>
      </c>
      <c r="L15" s="466">
        <v>1848.6079999999999</v>
      </c>
      <c r="M15" s="466">
        <v>615.08699999999999</v>
      </c>
      <c r="N15" s="479">
        <v>3.0054415066486531</v>
      </c>
      <c r="O15" s="483"/>
      <c r="P15" s="465" t="s">
        <v>457</v>
      </c>
      <c r="Q15" s="466">
        <v>1296.5419999999999</v>
      </c>
      <c r="R15" s="466">
        <v>253.208</v>
      </c>
      <c r="S15" s="479">
        <v>5.120462228681558</v>
      </c>
    </row>
    <row r="16" spans="1:27" ht="15.75">
      <c r="A16" s="465" t="s">
        <v>146</v>
      </c>
      <c r="B16" s="466">
        <v>5002.1750000000002</v>
      </c>
      <c r="C16" s="466">
        <v>5447</v>
      </c>
      <c r="D16" s="479">
        <v>1.6922433889963371</v>
      </c>
      <c r="E16" s="569"/>
      <c r="F16"/>
      <c r="G16"/>
      <c r="H16"/>
      <c r="I16"/>
      <c r="J16" s="483"/>
      <c r="K16" s="465" t="s">
        <v>158</v>
      </c>
      <c r="L16" s="466">
        <v>1774.2360000000001</v>
      </c>
      <c r="M16" s="466">
        <v>494.43200000000002</v>
      </c>
      <c r="N16" s="479">
        <v>3.5884327875218434</v>
      </c>
      <c r="O16" s="483"/>
      <c r="P16" s="465" t="s">
        <v>154</v>
      </c>
      <c r="Q16" s="466">
        <v>527.52599999999995</v>
      </c>
      <c r="R16" s="466">
        <v>133.191</v>
      </c>
      <c r="S16" s="479">
        <v>3.9606730184471921</v>
      </c>
    </row>
    <row r="17" spans="1:19" ht="16.5" thickBot="1">
      <c r="A17" s="465" t="s">
        <v>141</v>
      </c>
      <c r="B17" s="466">
        <v>2871.6289999999999</v>
      </c>
      <c r="C17" s="466">
        <v>11814</v>
      </c>
      <c r="D17" s="479">
        <v>3.1062066175508205</v>
      </c>
      <c r="E17" s="568"/>
      <c r="F17"/>
      <c r="G17"/>
      <c r="H17"/>
      <c r="I17"/>
      <c r="J17" s="483"/>
      <c r="K17" s="465" t="s">
        <v>162</v>
      </c>
      <c r="L17" s="466">
        <v>1000.981</v>
      </c>
      <c r="M17" s="466">
        <v>354.46499999999997</v>
      </c>
      <c r="N17" s="479">
        <v>2.8239205563313727</v>
      </c>
      <c r="O17" s="483"/>
      <c r="P17" s="465" t="s">
        <v>288</v>
      </c>
      <c r="Q17" s="466">
        <v>258.41000000000003</v>
      </c>
      <c r="R17" s="466">
        <v>45.767000000000003</v>
      </c>
      <c r="S17" s="479">
        <v>5.6462079664387002</v>
      </c>
    </row>
    <row r="18" spans="1:19" ht="16.5" thickBot="1">
      <c r="A18" s="634" t="s">
        <v>262</v>
      </c>
      <c r="B18" s="469">
        <v>96812.407999999996</v>
      </c>
      <c r="C18" s="469">
        <v>162785</v>
      </c>
      <c r="D18" s="548">
        <v>2.3204262345116717</v>
      </c>
      <c r="E18" s="570"/>
      <c r="F18" s="3"/>
      <c r="G18" s="3"/>
      <c r="H18" s="3"/>
      <c r="K18" s="465" t="s">
        <v>143</v>
      </c>
      <c r="L18" s="466">
        <v>996.71</v>
      </c>
      <c r="M18" s="466">
        <v>186.53100000000001</v>
      </c>
      <c r="N18" s="479">
        <v>5.3434013649205765</v>
      </c>
      <c r="O18" s="483"/>
      <c r="P18" s="465" t="s">
        <v>141</v>
      </c>
      <c r="Q18" s="466">
        <v>248.69800000000001</v>
      </c>
      <c r="R18" s="466">
        <v>78.619</v>
      </c>
      <c r="S18" s="479">
        <v>3.1633320189776009</v>
      </c>
    </row>
    <row r="19" spans="1:19" ht="15.75">
      <c r="A19"/>
      <c r="B19"/>
      <c r="C19"/>
      <c r="D19"/>
      <c r="E19" s="571"/>
      <c r="F19" s="3"/>
      <c r="G19" s="3"/>
      <c r="H19" s="3"/>
      <c r="J19" s="483"/>
      <c r="K19" s="465" t="s">
        <v>155</v>
      </c>
      <c r="L19" s="466">
        <v>863.58799999999997</v>
      </c>
      <c r="M19" s="466">
        <v>201.55199999999999</v>
      </c>
      <c r="N19" s="479">
        <v>4.2846907993966816</v>
      </c>
      <c r="O19" s="483"/>
      <c r="P19" s="465" t="s">
        <v>150</v>
      </c>
      <c r="Q19" s="466">
        <v>242.65</v>
      </c>
      <c r="R19" s="466">
        <v>107.066</v>
      </c>
      <c r="S19" s="479">
        <v>2.266359068238283</v>
      </c>
    </row>
    <row r="20" spans="1:19" ht="15" customHeight="1">
      <c r="A20"/>
      <c r="B20"/>
      <c r="C20"/>
      <c r="D20"/>
      <c r="E20" s="571"/>
      <c r="F20" s="3"/>
      <c r="G20" s="3"/>
      <c r="H20" s="3"/>
      <c r="J20" s="483"/>
      <c r="K20" s="465" t="s">
        <v>142</v>
      </c>
      <c r="L20" s="466">
        <v>655.471</v>
      </c>
      <c r="M20" s="466">
        <v>115.587</v>
      </c>
      <c r="N20" s="479">
        <v>5.6708020798186647</v>
      </c>
      <c r="O20" s="483"/>
      <c r="P20" s="465" t="s">
        <v>159</v>
      </c>
      <c r="Q20" s="466">
        <v>231.566</v>
      </c>
      <c r="R20" s="466">
        <v>173.00200000000001</v>
      </c>
      <c r="S20" s="479">
        <v>1.3385163177304309</v>
      </c>
    </row>
    <row r="21" spans="1:19" ht="16.5" thickBot="1">
      <c r="A21"/>
      <c r="B21"/>
      <c r="C21"/>
      <c r="D21"/>
      <c r="E21" s="572"/>
      <c r="F21" s="3"/>
      <c r="G21" s="3"/>
      <c r="H21" s="3"/>
      <c r="J21" s="483"/>
      <c r="K21" s="645" t="s">
        <v>411</v>
      </c>
      <c r="L21" s="633">
        <v>501.49799999999999</v>
      </c>
      <c r="M21" s="633">
        <v>32.646999999999998</v>
      </c>
      <c r="N21" s="646">
        <v>15.361227677887708</v>
      </c>
      <c r="P21" s="465" t="s">
        <v>142</v>
      </c>
      <c r="Q21" s="466">
        <v>227.72200000000001</v>
      </c>
      <c r="R21" s="466">
        <v>105.32299999999999</v>
      </c>
      <c r="S21" s="479">
        <v>2.1621298291921045</v>
      </c>
    </row>
    <row r="22" spans="1:19" ht="16.5" thickBot="1">
      <c r="A22"/>
      <c r="B22"/>
      <c r="C22"/>
      <c r="D22"/>
      <c r="F22" s="3"/>
      <c r="G22" s="3"/>
      <c r="H22" s="3"/>
      <c r="K22" s="634" t="s">
        <v>262</v>
      </c>
      <c r="L22" s="469">
        <v>46698.260999999999</v>
      </c>
      <c r="M22" s="469">
        <v>12359.263999999999</v>
      </c>
      <c r="N22" s="548">
        <v>3.7784014485004933</v>
      </c>
      <c r="P22" s="645" t="s">
        <v>365</v>
      </c>
      <c r="Q22" s="633">
        <v>222.72499999999999</v>
      </c>
      <c r="R22" s="633">
        <v>29.5</v>
      </c>
      <c r="S22" s="646">
        <v>7.55</v>
      </c>
    </row>
    <row r="23" spans="1:19" ht="16.5" thickBot="1">
      <c r="A23"/>
      <c r="B23"/>
      <c r="C23"/>
      <c r="D23"/>
      <c r="F23" s="3"/>
      <c r="G23" s="3"/>
      <c r="H23" s="3"/>
      <c r="K23"/>
      <c r="L23"/>
      <c r="M23"/>
      <c r="N23"/>
      <c r="P23" s="634" t="s">
        <v>262</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P15" sqref="P15"/>
    </sheetView>
  </sheetViews>
  <sheetFormatPr defaultRowHeight="15.75"/>
  <cols>
    <col min="1" max="1" width="25.140625" style="1042" customWidth="1"/>
    <col min="2" max="2" width="11.28515625" style="1042" customWidth="1"/>
    <col min="3" max="4" width="12" style="1042" bestFit="1" customWidth="1"/>
    <col min="5" max="5" width="8.85546875" style="1042" bestFit="1" customWidth="1"/>
    <col min="6" max="6" width="12.140625" style="1042" bestFit="1" customWidth="1"/>
    <col min="7" max="7" width="9.85546875" style="1042" bestFit="1" customWidth="1"/>
    <col min="8" max="8" width="11.5703125" style="1042" bestFit="1" customWidth="1"/>
    <col min="9" max="9" width="13" style="1042" customWidth="1"/>
    <col min="10" max="10" width="14" style="1042" customWidth="1"/>
    <col min="11" max="11" width="11.7109375" style="1042" customWidth="1"/>
    <col min="12" max="12" width="13.140625" style="1042" customWidth="1"/>
    <col min="13" max="16384" width="9.140625" style="1042"/>
  </cols>
  <sheetData>
    <row r="1" spans="1:18" ht="31.5" customHeight="1" thickBot="1">
      <c r="A1" s="1473" t="s">
        <v>66</v>
      </c>
      <c r="B1" s="1473"/>
      <c r="C1" s="1473"/>
      <c r="D1" s="1473"/>
      <c r="E1" s="1473"/>
      <c r="F1" s="1473"/>
      <c r="G1" s="1473"/>
      <c r="H1" s="1473"/>
      <c r="I1" s="1473"/>
      <c r="J1" s="1473"/>
      <c r="K1" s="1473"/>
      <c r="L1" s="1473"/>
      <c r="M1" s="979"/>
    </row>
    <row r="2" spans="1:18" ht="16.5" thickBot="1">
      <c r="A2" s="1043"/>
      <c r="B2" s="1044"/>
      <c r="C2" s="1044"/>
      <c r="D2" s="1044"/>
      <c r="E2" s="1045" t="s">
        <v>4</v>
      </c>
      <c r="F2" s="1046"/>
      <c r="G2" s="1044"/>
      <c r="H2" s="1044"/>
      <c r="I2" s="1044"/>
      <c r="J2" s="1044"/>
      <c r="K2" s="1044"/>
      <c r="L2" s="1047"/>
      <c r="M2" s="1048"/>
    </row>
    <row r="3" spans="1:18" ht="39" customHeight="1" thickBot="1">
      <c r="A3" s="980"/>
      <c r="B3" s="1479" t="s">
        <v>74</v>
      </c>
      <c r="C3" s="1480"/>
      <c r="D3" s="1480"/>
      <c r="E3" s="1480"/>
      <c r="F3" s="1480"/>
      <c r="G3" s="1481"/>
      <c r="H3" s="1475" t="s">
        <v>51</v>
      </c>
      <c r="I3" s="1476"/>
      <c r="J3" s="1482" t="s">
        <v>486</v>
      </c>
      <c r="K3" s="1477" t="s">
        <v>52</v>
      </c>
      <c r="L3" s="1478"/>
      <c r="M3" s="1048"/>
    </row>
    <row r="4" spans="1:18" ht="31.5">
      <c r="A4" s="981" t="s">
        <v>53</v>
      </c>
      <c r="B4" s="982" t="s">
        <v>54</v>
      </c>
      <c r="C4" s="983" t="s">
        <v>55</v>
      </c>
      <c r="D4" s="983" t="s">
        <v>56</v>
      </c>
      <c r="E4" s="984"/>
      <c r="F4" s="985" t="s">
        <v>380</v>
      </c>
      <c r="G4" s="986"/>
      <c r="H4" s="987" t="s">
        <v>57</v>
      </c>
      <c r="I4" s="988" t="s">
        <v>68</v>
      </c>
      <c r="J4" s="1483"/>
      <c r="K4" s="989" t="s">
        <v>50</v>
      </c>
      <c r="L4" s="990" t="s">
        <v>60</v>
      </c>
      <c r="M4" s="1048"/>
      <c r="O4" s="1048"/>
    </row>
    <row r="5" spans="1:18" ht="21" customHeight="1" thickBot="1">
      <c r="A5" s="991"/>
      <c r="B5" s="1049" t="s">
        <v>514</v>
      </c>
      <c r="C5" s="1050" t="s">
        <v>514</v>
      </c>
      <c r="D5" s="1050" t="s">
        <v>514</v>
      </c>
      <c r="E5" s="992" t="s">
        <v>101</v>
      </c>
      <c r="F5" s="993" t="s">
        <v>379</v>
      </c>
      <c r="G5" s="994" t="s">
        <v>58</v>
      </c>
      <c r="H5" s="1051" t="s">
        <v>514</v>
      </c>
      <c r="I5" s="995" t="s">
        <v>67</v>
      </c>
      <c r="J5" s="996"/>
      <c r="K5" s="1050" t="s">
        <v>514</v>
      </c>
      <c r="L5" s="997" t="s">
        <v>59</v>
      </c>
      <c r="M5" s="1048"/>
    </row>
    <row r="6" spans="1:18" ht="28.5" customHeight="1" thickBot="1">
      <c r="A6" s="1052" t="s">
        <v>18</v>
      </c>
      <c r="B6" s="998">
        <v>10.926956303691329</v>
      </c>
      <c r="C6" s="999">
        <v>21094.510238786348</v>
      </c>
      <c r="D6" s="999">
        <v>21516.400443562074</v>
      </c>
      <c r="E6" s="1000">
        <v>1.6814426159156195</v>
      </c>
      <c r="F6" s="1001">
        <v>0.92395380586492248</v>
      </c>
      <c r="G6" s="1002">
        <v>47.945571919911998</v>
      </c>
      <c r="H6" s="1003">
        <v>310.30011150047784</v>
      </c>
      <c r="I6" s="1000">
        <v>0.62668225906885322</v>
      </c>
      <c r="J6" s="1003">
        <v>-13.935156624854342</v>
      </c>
      <c r="K6" s="1004">
        <v>100</v>
      </c>
      <c r="L6" s="1005" t="s">
        <v>19</v>
      </c>
    </row>
    <row r="7" spans="1:18" ht="25.5" customHeight="1">
      <c r="A7" s="1053" t="s">
        <v>78</v>
      </c>
      <c r="B7" s="1006">
        <v>11.554526234988751</v>
      </c>
      <c r="C7" s="1007">
        <v>21436.968896083024</v>
      </c>
      <c r="D7" s="1007">
        <v>21865.708274004686</v>
      </c>
      <c r="E7" s="1008">
        <v>-3.8472911337166473</v>
      </c>
      <c r="F7" s="1009">
        <v>3.8752464492094836</v>
      </c>
      <c r="G7" s="1010">
        <v>53.943627910502379</v>
      </c>
      <c r="H7" s="1011">
        <v>237.20555555555555</v>
      </c>
      <c r="I7" s="1009">
        <v>-9.7587560386473378</v>
      </c>
      <c r="J7" s="1012">
        <v>28.571428571428569</v>
      </c>
      <c r="K7" s="1012">
        <v>0.14335775724753105</v>
      </c>
      <c r="L7" s="1013">
        <v>4.7395045615479497E-2</v>
      </c>
    </row>
    <row r="8" spans="1:18" ht="24" customHeight="1">
      <c r="A8" s="1054" t="s">
        <v>79</v>
      </c>
      <c r="B8" s="1014">
        <v>11.774351424354315</v>
      </c>
      <c r="C8" s="1015">
        <v>22090.71561792554</v>
      </c>
      <c r="D8" s="1015">
        <v>22532.52993028405</v>
      </c>
      <c r="E8" s="1016">
        <v>3.3952123708630682</v>
      </c>
      <c r="F8" s="1017">
        <v>3.6763499992945854</v>
      </c>
      <c r="G8" s="1018">
        <v>42.378012637689963</v>
      </c>
      <c r="H8" s="1019">
        <v>354.16981578947366</v>
      </c>
      <c r="I8" s="1020">
        <v>1.6033401152540081</v>
      </c>
      <c r="J8" s="1021">
        <v>-14.817305536875139</v>
      </c>
      <c r="K8" s="1021">
        <v>30.264415418923225</v>
      </c>
      <c r="L8" s="1022">
        <v>-0.31341719468977303</v>
      </c>
      <c r="R8" s="1048"/>
    </row>
    <row r="9" spans="1:18" ht="24" customHeight="1">
      <c r="A9" s="1054" t="s">
        <v>80</v>
      </c>
      <c r="B9" s="1014">
        <v>11.687719781312001</v>
      </c>
      <c r="C9" s="1015">
        <v>21928.179702273923</v>
      </c>
      <c r="D9" s="1015">
        <v>22366.743296319401</v>
      </c>
      <c r="E9" s="1016">
        <v>3.298454835708954</v>
      </c>
      <c r="F9" s="1017">
        <v>3.2656465627611917</v>
      </c>
      <c r="G9" s="1018">
        <v>42.056340153377988</v>
      </c>
      <c r="H9" s="1023">
        <v>399.7144356955381</v>
      </c>
      <c r="I9" s="1017">
        <v>1.7715430767168066</v>
      </c>
      <c r="J9" s="1024">
        <v>-9.6085409252669027</v>
      </c>
      <c r="K9" s="1024">
        <v>6.0688117234788148</v>
      </c>
      <c r="L9" s="1025">
        <v>0.29048558734885344</v>
      </c>
    </row>
    <row r="10" spans="1:18" ht="24" customHeight="1">
      <c r="A10" s="1054" t="s">
        <v>81</v>
      </c>
      <c r="B10" s="1026" t="s">
        <v>75</v>
      </c>
      <c r="C10" s="1027" t="s">
        <v>203</v>
      </c>
      <c r="D10" s="1027" t="s">
        <v>203</v>
      </c>
      <c r="E10" s="1028" t="s">
        <v>75</v>
      </c>
      <c r="F10" s="1029" t="s">
        <v>75</v>
      </c>
      <c r="G10" s="1030" t="s">
        <v>75</v>
      </c>
      <c r="H10" s="1031" t="s">
        <v>203</v>
      </c>
      <c r="I10" s="1028" t="s">
        <v>75</v>
      </c>
      <c r="J10" s="1032" t="s">
        <v>75</v>
      </c>
      <c r="K10" s="1032">
        <v>2.3892959541255174E-2</v>
      </c>
      <c r="L10" s="1033" t="s">
        <v>75</v>
      </c>
    </row>
    <row r="11" spans="1:18" ht="24" customHeight="1">
      <c r="A11" s="1054" t="s">
        <v>73</v>
      </c>
      <c r="B11" s="1014">
        <v>9.4969030096895466</v>
      </c>
      <c r="C11" s="1015">
        <v>19500.827535296808</v>
      </c>
      <c r="D11" s="1015">
        <v>19890.844086002744</v>
      </c>
      <c r="E11" s="1016">
        <v>0.59059986603509518</v>
      </c>
      <c r="F11" s="1017">
        <v>-0.45184471450853847</v>
      </c>
      <c r="G11" s="1018">
        <v>60.413363333393718</v>
      </c>
      <c r="H11" s="1023">
        <v>275.66778496362167</v>
      </c>
      <c r="I11" s="1017">
        <v>-0.70820845391552978</v>
      </c>
      <c r="J11" s="1024">
        <v>-11.563896336014299</v>
      </c>
      <c r="K11" s="1024">
        <v>39.407454603376877</v>
      </c>
      <c r="L11" s="1025">
        <v>1.0566423475677098</v>
      </c>
    </row>
    <row r="12" spans="1:18" ht="24" customHeight="1" thickBot="1">
      <c r="A12" s="1055" t="s">
        <v>82</v>
      </c>
      <c r="B12" s="1034">
        <v>11.267681673169413</v>
      </c>
      <c r="C12" s="1035">
        <v>21752.281222334772</v>
      </c>
      <c r="D12" s="1035">
        <v>22187.326846781467</v>
      </c>
      <c r="E12" s="1036">
        <v>0.3380507980815744</v>
      </c>
      <c r="F12" s="1037">
        <v>0.62372161127492187</v>
      </c>
      <c r="G12" s="1038">
        <v>48.787437729447568</v>
      </c>
      <c r="H12" s="1039">
        <v>289.70135537190083</v>
      </c>
      <c r="I12" s="1037">
        <v>0.95737750047768155</v>
      </c>
      <c r="J12" s="1040">
        <v>-17.439956331877728</v>
      </c>
      <c r="K12" s="1040">
        <v>24.092067537432303</v>
      </c>
      <c r="L12" s="1041">
        <v>-1.0227449925560421</v>
      </c>
    </row>
    <row r="13" spans="1:18">
      <c r="A13" s="1056"/>
      <c r="B13" s="1057"/>
    </row>
    <row r="14" spans="1:18" ht="46.5" customHeight="1">
      <c r="A14" s="1474" t="s">
        <v>487</v>
      </c>
      <c r="B14" s="1474"/>
      <c r="C14" s="1474"/>
      <c r="D14" s="1474"/>
      <c r="E14" s="1474"/>
      <c r="F14" s="1474"/>
      <c r="G14" s="1474"/>
      <c r="H14" s="1474"/>
      <c r="I14" s="1474"/>
      <c r="J14" s="1474"/>
      <c r="K14" s="1474"/>
      <c r="L14" s="1474"/>
    </row>
    <row r="15" spans="1:18" ht="33.75" customHeight="1">
      <c r="A15" s="1474" t="s">
        <v>488</v>
      </c>
      <c r="B15" s="1474"/>
      <c r="C15" s="1474"/>
      <c r="D15" s="1474"/>
      <c r="E15" s="1474"/>
      <c r="F15" s="1474"/>
      <c r="G15" s="1474"/>
      <c r="H15" s="1474"/>
      <c r="I15" s="1474"/>
      <c r="J15" s="1474"/>
      <c r="K15" s="1474"/>
      <c r="L15" s="1474"/>
    </row>
    <row r="16" spans="1:18">
      <c r="A16" s="1474" t="s">
        <v>118</v>
      </c>
      <c r="B16" s="1474"/>
      <c r="C16" s="1474"/>
      <c r="D16" s="1474"/>
      <c r="E16" s="1474"/>
      <c r="F16" s="1474"/>
      <c r="G16" s="1474"/>
      <c r="H16" s="1474"/>
      <c r="I16" s="1474"/>
      <c r="J16" s="1474"/>
      <c r="K16" s="1474"/>
      <c r="L16" s="1474"/>
    </row>
    <row r="17" spans="1:7">
      <c r="A17" s="1058" t="s">
        <v>76</v>
      </c>
      <c r="B17" s="1058"/>
      <c r="C17" s="1058"/>
      <c r="D17" s="1058"/>
      <c r="E17" s="1058"/>
      <c r="F17" s="1058"/>
      <c r="G17" s="1058"/>
    </row>
    <row r="18" spans="1:7">
      <c r="A18" s="105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251</v>
      </c>
    </row>
    <row r="5" spans="1:20" ht="38.25" customHeight="1" thickBot="1">
      <c r="A5" s="1549" t="s">
        <v>469</v>
      </c>
      <c r="B5" s="1549"/>
      <c r="C5" s="1549"/>
      <c r="D5" s="1549"/>
      <c r="E5" s="1549"/>
      <c r="F5" s="1549"/>
      <c r="H5" s="478" t="s">
        <v>270</v>
      </c>
    </row>
    <row r="6" spans="1:20" ht="15.75" customHeight="1" thickBot="1">
      <c r="A6" s="1550" t="s">
        <v>119</v>
      </c>
      <c r="B6" s="1552" t="s">
        <v>471</v>
      </c>
      <c r="C6" s="1553"/>
      <c r="D6" s="1554"/>
      <c r="E6" s="1555" t="s">
        <v>413</v>
      </c>
      <c r="F6" s="1557" t="s">
        <v>414</v>
      </c>
    </row>
    <row r="7" spans="1:20" ht="21" customHeight="1" thickBot="1">
      <c r="A7" s="1568"/>
      <c r="B7" s="682" t="s">
        <v>257</v>
      </c>
      <c r="C7" s="682" t="s">
        <v>260</v>
      </c>
      <c r="D7" s="682" t="s">
        <v>261</v>
      </c>
      <c r="E7" s="1561"/>
      <c r="F7" s="1562"/>
    </row>
    <row r="8" spans="1:20" ht="17.25" customHeight="1" thickBot="1">
      <c r="A8" s="575" t="s">
        <v>120</v>
      </c>
      <c r="B8" s="551">
        <v>16711.374</v>
      </c>
      <c r="C8" s="551">
        <v>5059.6899999999996</v>
      </c>
      <c r="D8" s="587">
        <f t="shared" ref="D8:D13" si="0">(C8/B8)*100</f>
        <v>30.276923968071085</v>
      </c>
      <c r="E8" s="551">
        <v>14038.891</v>
      </c>
      <c r="F8" s="587">
        <f t="shared" ref="F8:F13" si="1">((B8-E8)/E8)*100</f>
        <v>19.036282851686792</v>
      </c>
      <c r="H8" s="502" t="s">
        <v>121</v>
      </c>
    </row>
    <row r="9" spans="1:20" ht="18" customHeight="1" thickBot="1">
      <c r="A9" s="576" t="s">
        <v>122</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252</v>
      </c>
      <c r="B10" s="553">
        <v>14811</v>
      </c>
      <c r="C10" s="669">
        <v>0</v>
      </c>
      <c r="D10" s="588">
        <f t="shared" si="0"/>
        <v>0</v>
      </c>
      <c r="E10" s="554">
        <v>21098</v>
      </c>
      <c r="F10" s="588">
        <f t="shared" si="1"/>
        <v>-29.799033083704618</v>
      </c>
      <c r="O10"/>
      <c r="P10"/>
      <c r="Q10"/>
      <c r="R10"/>
      <c r="S10"/>
      <c r="T10"/>
    </row>
    <row r="11" spans="1:20" ht="17.25" customHeight="1" thickBot="1">
      <c r="A11" s="576" t="s">
        <v>123</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124</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125</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253</v>
      </c>
      <c r="K16" s="3"/>
      <c r="L16" s="3"/>
      <c r="M16" s="3"/>
      <c r="N16" s="3"/>
      <c r="O16" s="3"/>
      <c r="P16" s="3"/>
      <c r="Q16"/>
      <c r="R16"/>
      <c r="S16"/>
      <c r="T16"/>
    </row>
    <row r="17" spans="1:20">
      <c r="K17" s="3"/>
      <c r="L17" s="3"/>
      <c r="M17" s="3"/>
      <c r="N17" s="3"/>
      <c r="O17" s="3"/>
      <c r="P17" s="3"/>
      <c r="Q17"/>
      <c r="R17"/>
      <c r="S17"/>
      <c r="T17"/>
    </row>
    <row r="18" spans="1:20" ht="33" customHeight="1" thickBot="1">
      <c r="A18" s="1549" t="s">
        <v>470</v>
      </c>
      <c r="B18" s="1549"/>
      <c r="C18" s="1549"/>
      <c r="D18" s="1549"/>
      <c r="E18" s="1549"/>
      <c r="F18" s="1549"/>
      <c r="K18" s="3"/>
      <c r="L18" s="3"/>
      <c r="M18" s="3"/>
      <c r="N18" s="3"/>
      <c r="O18" s="3"/>
      <c r="P18" s="3"/>
      <c r="Q18"/>
      <c r="R18"/>
      <c r="S18"/>
      <c r="T18"/>
    </row>
    <row r="19" spans="1:20" ht="16.5" customHeight="1" thickBot="1">
      <c r="A19" s="1559" t="s">
        <v>126</v>
      </c>
      <c r="B19" s="1552" t="s">
        <v>471</v>
      </c>
      <c r="C19" s="1553"/>
      <c r="D19" s="1554"/>
      <c r="E19" s="1555" t="s">
        <v>413</v>
      </c>
      <c r="F19" s="1557" t="s">
        <v>414</v>
      </c>
      <c r="I19"/>
      <c r="J19"/>
      <c r="K19"/>
      <c r="L19" s="3"/>
      <c r="M19" s="3"/>
      <c r="N19" s="3"/>
      <c r="O19" s="3"/>
      <c r="P19" s="3"/>
      <c r="Q19"/>
      <c r="R19"/>
      <c r="S19"/>
      <c r="T19"/>
    </row>
    <row r="20" spans="1:20" ht="21" customHeight="1" thickBot="1">
      <c r="A20" s="1560"/>
      <c r="B20" s="574" t="s">
        <v>257</v>
      </c>
      <c r="C20" s="574" t="s">
        <v>370</v>
      </c>
      <c r="D20" s="574" t="s">
        <v>371</v>
      </c>
      <c r="E20" s="1561"/>
      <c r="F20" s="1562"/>
      <c r="I20"/>
      <c r="J20"/>
      <c r="K20"/>
      <c r="L20" s="3"/>
      <c r="M20" s="3"/>
      <c r="N20" s="3"/>
      <c r="O20" s="3"/>
      <c r="P20" s="3"/>
      <c r="Q20"/>
      <c r="R20"/>
      <c r="S20"/>
      <c r="T20"/>
    </row>
    <row r="21" spans="1:20" ht="15.75" thickBot="1">
      <c r="A21" s="430" t="s">
        <v>120</v>
      </c>
      <c r="B21" s="551">
        <v>29790.733</v>
      </c>
      <c r="C21" s="556">
        <v>0</v>
      </c>
      <c r="D21" s="587">
        <f t="shared" ref="D21:D26" si="2">(C21/B21)*100</f>
        <v>0</v>
      </c>
      <c r="E21" s="551">
        <v>32996.713000000003</v>
      </c>
      <c r="F21" s="587">
        <f t="shared" ref="F21:F26" si="3">((B21-E21)/E21)*100</f>
        <v>-9.7160586874213895</v>
      </c>
      <c r="H21" s="502" t="s">
        <v>127</v>
      </c>
      <c r="I21"/>
      <c r="J21"/>
      <c r="K21"/>
      <c r="L21" s="3"/>
      <c r="M21" s="3"/>
      <c r="N21" s="3"/>
      <c r="O21" s="3"/>
      <c r="P21" s="3"/>
      <c r="Q21"/>
      <c r="R21"/>
      <c r="S21"/>
      <c r="T21"/>
    </row>
    <row r="22" spans="1:20" ht="15.75" thickBot="1">
      <c r="A22" s="430" t="s">
        <v>122</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252</v>
      </c>
      <c r="B23" s="554">
        <v>32923</v>
      </c>
      <c r="C23" s="557">
        <v>0</v>
      </c>
      <c r="D23" s="588">
        <f t="shared" si="2"/>
        <v>0</v>
      </c>
      <c r="E23" s="554">
        <v>48910</v>
      </c>
      <c r="F23" s="588">
        <f t="shared" si="3"/>
        <v>-32.686567164179102</v>
      </c>
      <c r="I23"/>
      <c r="J23"/>
      <c r="K23"/>
      <c r="O23"/>
      <c r="P23"/>
      <c r="Q23"/>
      <c r="R23"/>
      <c r="S23"/>
      <c r="T23"/>
    </row>
    <row r="24" spans="1:20" ht="15.75" thickBot="1">
      <c r="A24" s="430" t="s">
        <v>123</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124</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125</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567"/>
      <c r="B27" s="1567"/>
      <c r="C27" s="1567"/>
      <c r="D27" s="1567"/>
      <c r="E27" s="1567"/>
      <c r="F27" s="1567"/>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373</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548"/>
      <c r="D32" s="1548"/>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548"/>
      <c r="C43" s="1548"/>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63" t="s">
        <v>467</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row>
    <row r="3" spans="1:24" ht="15.75" customHeight="1">
      <c r="A3" s="1564" t="s">
        <v>468</v>
      </c>
      <c r="B3" s="1564"/>
      <c r="C3" s="1564"/>
      <c r="D3" s="1564"/>
      <c r="E3" s="1564"/>
      <c r="F3" s="1564"/>
      <c r="P3" s="450"/>
    </row>
    <row r="4" spans="1:24" ht="4.5" customHeight="1">
      <c r="A4" s="451"/>
      <c r="B4" s="451"/>
      <c r="C4" s="449"/>
      <c r="D4" s="449"/>
    </row>
    <row r="5" spans="1:24" ht="15.75" thickBot="1">
      <c r="A5" s="452" t="s">
        <v>128</v>
      </c>
      <c r="B5" s="1565" t="s">
        <v>129</v>
      </c>
      <c r="C5" s="1565"/>
      <c r="D5" s="453"/>
      <c r="E5" s="453"/>
      <c r="F5" s="452" t="s">
        <v>130</v>
      </c>
      <c r="G5" s="454" t="s">
        <v>131</v>
      </c>
      <c r="H5" s="631"/>
      <c r="I5" s="453"/>
      <c r="J5" s="453"/>
      <c r="K5" s="452" t="s">
        <v>132</v>
      </c>
      <c r="L5" s="455" t="s">
        <v>133</v>
      </c>
      <c r="M5" s="453"/>
      <c r="N5" s="456"/>
      <c r="O5" s="453"/>
      <c r="P5" s="452" t="s">
        <v>134</v>
      </c>
      <c r="Q5" s="455" t="s">
        <v>135</v>
      </c>
      <c r="R5" s="453"/>
    </row>
    <row r="6" spans="1:24" ht="43.5" thickBot="1">
      <c r="A6" s="457" t="s">
        <v>136</v>
      </c>
      <c r="B6" s="458" t="s">
        <v>137</v>
      </c>
      <c r="C6" s="459" t="s">
        <v>138</v>
      </c>
      <c r="D6" s="476" t="s">
        <v>139</v>
      </c>
      <c r="F6" s="457" t="s">
        <v>136</v>
      </c>
      <c r="G6" s="458" t="s">
        <v>137</v>
      </c>
      <c r="H6" s="632" t="s">
        <v>138</v>
      </c>
      <c r="I6" s="476" t="s">
        <v>139</v>
      </c>
      <c r="K6" s="457" t="s">
        <v>136</v>
      </c>
      <c r="L6" s="458" t="s">
        <v>137</v>
      </c>
      <c r="M6" s="459" t="s">
        <v>140</v>
      </c>
      <c r="N6" s="476" t="s">
        <v>139</v>
      </c>
      <c r="P6" s="461" t="s">
        <v>136</v>
      </c>
      <c r="Q6" s="462" t="s">
        <v>137</v>
      </c>
      <c r="R6" s="463" t="s">
        <v>140</v>
      </c>
      <c r="S6" s="481" t="s">
        <v>139</v>
      </c>
    </row>
    <row r="7" spans="1:24" ht="15.75">
      <c r="A7" s="465" t="s">
        <v>141</v>
      </c>
      <c r="B7" s="466">
        <v>12742.312</v>
      </c>
      <c r="C7" s="466">
        <v>19742</v>
      </c>
      <c r="D7" s="479">
        <v>2.3100780534180232</v>
      </c>
      <c r="F7" s="560" t="s">
        <v>143</v>
      </c>
      <c r="G7" s="464">
        <v>1122.623</v>
      </c>
      <c r="H7" s="464">
        <v>8043</v>
      </c>
      <c r="I7" s="579">
        <v>2.7216872110939905</v>
      </c>
      <c r="K7" s="560" t="s">
        <v>141</v>
      </c>
      <c r="L7" s="464">
        <v>286153.46899999998</v>
      </c>
      <c r="M7" s="464">
        <v>75203.006999999998</v>
      </c>
      <c r="N7" s="549">
        <v>3.8050801479254677</v>
      </c>
      <c r="P7" s="560" t="s">
        <v>142</v>
      </c>
      <c r="Q7" s="464">
        <v>51991.372000000003</v>
      </c>
      <c r="R7" s="464">
        <v>13999.066999999999</v>
      </c>
      <c r="S7" s="549">
        <v>3.7139169346071426</v>
      </c>
    </row>
    <row r="8" spans="1:24" ht="16.5" thickBot="1">
      <c r="A8" s="465" t="s">
        <v>151</v>
      </c>
      <c r="B8" s="466">
        <v>7110.3159999999998</v>
      </c>
      <c r="C8" s="466">
        <v>5690</v>
      </c>
      <c r="D8" s="479">
        <v>2.2934831202628452</v>
      </c>
      <c r="F8" s="465" t="s">
        <v>141</v>
      </c>
      <c r="G8" s="466">
        <v>1526.242</v>
      </c>
      <c r="H8" s="466">
        <v>6768</v>
      </c>
      <c r="I8" s="578">
        <v>2.3028038265143884</v>
      </c>
      <c r="K8" s="465" t="s">
        <v>144</v>
      </c>
      <c r="L8" s="466">
        <v>204674.00899999999</v>
      </c>
      <c r="M8" s="466">
        <v>55104.732000000004</v>
      </c>
      <c r="N8" s="479">
        <v>3.7142728323222762</v>
      </c>
      <c r="P8" s="465" t="s">
        <v>144</v>
      </c>
      <c r="Q8" s="466">
        <v>46803.309000000001</v>
      </c>
      <c r="R8" s="466">
        <v>15209.49</v>
      </c>
      <c r="S8" s="479">
        <v>3.0772438129089141</v>
      </c>
    </row>
    <row r="9" spans="1:24" ht="16.5" thickBot="1">
      <c r="A9" s="465" t="s">
        <v>311</v>
      </c>
      <c r="B9" s="466">
        <v>7025.9870000000001</v>
      </c>
      <c r="C9" s="466">
        <v>3662</v>
      </c>
      <c r="D9" s="479">
        <v>3.4664580341209437</v>
      </c>
      <c r="F9" s="634" t="s">
        <v>262</v>
      </c>
      <c r="G9" s="469">
        <v>2648.8649999999998</v>
      </c>
      <c r="H9" s="469">
        <v>14811</v>
      </c>
      <c r="I9" s="635">
        <v>2.5268909735664873</v>
      </c>
      <c r="K9" s="465" t="s">
        <v>375</v>
      </c>
      <c r="L9" s="466">
        <v>96323.926999999996</v>
      </c>
      <c r="M9" s="466">
        <v>33554.332999999999</v>
      </c>
      <c r="N9" s="479">
        <v>2.8706851958583113</v>
      </c>
      <c r="P9" s="465" t="s">
        <v>148</v>
      </c>
      <c r="Q9" s="466">
        <v>37875.502</v>
      </c>
      <c r="R9" s="466">
        <v>6850.8130000000001</v>
      </c>
      <c r="S9" s="479">
        <v>5.5286141951327528</v>
      </c>
    </row>
    <row r="10" spans="1:24" ht="15.75">
      <c r="A10" s="465" t="s">
        <v>374</v>
      </c>
      <c r="B10" s="466">
        <v>5221.7070000000003</v>
      </c>
      <c r="C10" s="466">
        <v>2465</v>
      </c>
      <c r="D10" s="479">
        <v>4.7928389756223382</v>
      </c>
      <c r="H10" s="674"/>
      <c r="K10" s="465" t="s">
        <v>143</v>
      </c>
      <c r="L10" s="466">
        <v>70078.748000000007</v>
      </c>
      <c r="M10" s="466">
        <v>17915.448</v>
      </c>
      <c r="N10" s="479">
        <v>3.9116380455571083</v>
      </c>
      <c r="P10" s="465" t="s">
        <v>143</v>
      </c>
      <c r="Q10" s="466">
        <v>28118.411</v>
      </c>
      <c r="R10" s="466">
        <v>8438.75</v>
      </c>
      <c r="S10" s="479">
        <v>3.3320587764775591</v>
      </c>
    </row>
    <row r="11" spans="1:24" ht="15.75">
      <c r="A11" s="465" t="s">
        <v>153</v>
      </c>
      <c r="B11" s="466">
        <v>2340.17</v>
      </c>
      <c r="C11" s="466">
        <v>1515</v>
      </c>
      <c r="D11" s="479">
        <v>2.3382339422957794</v>
      </c>
      <c r="K11" s="465" t="s">
        <v>150</v>
      </c>
      <c r="L11" s="466">
        <v>63193.63</v>
      </c>
      <c r="M11" s="466">
        <v>13468.477000000001</v>
      </c>
      <c r="N11" s="479">
        <v>4.6919655429489167</v>
      </c>
      <c r="P11" s="465" t="s">
        <v>145</v>
      </c>
      <c r="Q11" s="466">
        <v>26815.412</v>
      </c>
      <c r="R11" s="466">
        <v>6488.9269999999997</v>
      </c>
      <c r="S11" s="479">
        <v>4.1324878519977188</v>
      </c>
    </row>
    <row r="12" spans="1:24" ht="15.75">
      <c r="A12" s="465" t="s">
        <v>143</v>
      </c>
      <c r="B12" s="466">
        <v>2024.1969999999999</v>
      </c>
      <c r="C12" s="466">
        <v>7212</v>
      </c>
      <c r="D12" s="479">
        <v>2.700942435762121</v>
      </c>
      <c r="H12" s="674"/>
      <c r="K12" s="465" t="s">
        <v>151</v>
      </c>
      <c r="L12" s="466">
        <v>39292.745999999999</v>
      </c>
      <c r="M12" s="466">
        <v>11136.996999999999</v>
      </c>
      <c r="N12" s="479">
        <v>3.5281275553903804</v>
      </c>
      <c r="P12" s="465" t="s">
        <v>375</v>
      </c>
      <c r="Q12" s="466">
        <v>20750.495999999999</v>
      </c>
      <c r="R12" s="466">
        <v>8014.6360000000004</v>
      </c>
      <c r="S12" s="479">
        <v>2.589075286762867</v>
      </c>
    </row>
    <row r="13" spans="1:24" ht="15.75">
      <c r="A13" s="465" t="s">
        <v>149</v>
      </c>
      <c r="B13" s="466">
        <v>1361.95</v>
      </c>
      <c r="C13" s="466">
        <v>1675</v>
      </c>
      <c r="D13" s="479">
        <v>2.8092390642951584</v>
      </c>
      <c r="H13" s="674"/>
      <c r="K13" s="465" t="s">
        <v>148</v>
      </c>
      <c r="L13" s="466">
        <v>39054.862999999998</v>
      </c>
      <c r="M13" s="466">
        <v>6089.0029999999997</v>
      </c>
      <c r="N13" s="479">
        <v>6.4139996317952219</v>
      </c>
      <c r="P13" s="465" t="s">
        <v>150</v>
      </c>
      <c r="Q13" s="466">
        <v>20599.993999999999</v>
      </c>
      <c r="R13" s="466">
        <v>5161.5029999999997</v>
      </c>
      <c r="S13" s="479">
        <v>3.9910843798792714</v>
      </c>
    </row>
    <row r="14" spans="1:24" ht="15.75">
      <c r="A14" s="465" t="s">
        <v>381</v>
      </c>
      <c r="B14" s="466">
        <v>1231.2360000000001</v>
      </c>
      <c r="C14" s="466">
        <v>642</v>
      </c>
      <c r="D14" s="479">
        <v>4.0753615321216614</v>
      </c>
      <c r="K14" s="465" t="s">
        <v>142</v>
      </c>
      <c r="L14" s="466">
        <v>35161.620999999999</v>
      </c>
      <c r="M14" s="466">
        <v>8339.6450000000004</v>
      </c>
      <c r="N14" s="479">
        <v>4.2162011692344219</v>
      </c>
      <c r="P14" s="465" t="s">
        <v>141</v>
      </c>
      <c r="Q14" s="466">
        <v>14245.03</v>
      </c>
      <c r="R14" s="466">
        <v>4679.66</v>
      </c>
      <c r="S14" s="479">
        <v>3.0440309766094122</v>
      </c>
    </row>
    <row r="15" spans="1:24" ht="15.75">
      <c r="A15" s="465" t="s">
        <v>154</v>
      </c>
      <c r="B15" s="466">
        <v>1203.8579999999999</v>
      </c>
      <c r="C15" s="466">
        <v>936</v>
      </c>
      <c r="D15" s="479">
        <v>2.2438728893643907</v>
      </c>
      <c r="E15" s="565"/>
      <c r="K15" s="465" t="s">
        <v>146</v>
      </c>
      <c r="L15" s="466">
        <v>33351.207000000002</v>
      </c>
      <c r="M15" s="466">
        <v>7966.1270000000004</v>
      </c>
      <c r="N15" s="479">
        <v>4.1866275795000503</v>
      </c>
      <c r="P15" s="465" t="s">
        <v>278</v>
      </c>
      <c r="Q15" s="466">
        <v>12018.251</v>
      </c>
      <c r="R15" s="466">
        <v>3362.5230000000001</v>
      </c>
      <c r="S15" s="479">
        <v>3.5741765929928211</v>
      </c>
    </row>
    <row r="16" spans="1:24" ht="15.75">
      <c r="A16" s="465" t="s">
        <v>288</v>
      </c>
      <c r="B16" s="466">
        <v>945.72900000000004</v>
      </c>
      <c r="C16" s="466">
        <v>650</v>
      </c>
      <c r="D16" s="479">
        <v>2.160180081817995</v>
      </c>
      <c r="E16" s="483"/>
      <c r="K16" s="465" t="s">
        <v>289</v>
      </c>
      <c r="L16" s="466">
        <v>27435.335999999999</v>
      </c>
      <c r="M16" s="466">
        <v>5110.076</v>
      </c>
      <c r="N16" s="479">
        <v>5.3688704434141483</v>
      </c>
      <c r="P16" s="465" t="s">
        <v>152</v>
      </c>
      <c r="Q16" s="466">
        <v>10985.44</v>
      </c>
      <c r="R16" s="466">
        <v>4290.95</v>
      </c>
      <c r="S16" s="479">
        <v>2.5601416935643626</v>
      </c>
    </row>
    <row r="17" spans="1:19" ht="15.75">
      <c r="A17" s="465" t="s">
        <v>147</v>
      </c>
      <c r="B17" s="466">
        <v>680.95299999999997</v>
      </c>
      <c r="C17" s="466">
        <v>2137</v>
      </c>
      <c r="D17" s="479">
        <v>2.4820594131583742</v>
      </c>
      <c r="K17" s="465" t="s">
        <v>158</v>
      </c>
      <c r="L17" s="466">
        <v>24829.507000000001</v>
      </c>
      <c r="M17" s="466">
        <v>7980.375</v>
      </c>
      <c r="N17" s="479">
        <v>3.1113208339207121</v>
      </c>
      <c r="P17" s="465" t="s">
        <v>157</v>
      </c>
      <c r="Q17" s="466">
        <v>9486.643</v>
      </c>
      <c r="R17" s="466">
        <v>3369.4580000000001</v>
      </c>
      <c r="S17" s="479">
        <v>2.8154804125767408</v>
      </c>
    </row>
    <row r="18" spans="1:19" ht="15.75">
      <c r="A18" s="465" t="s">
        <v>458</v>
      </c>
      <c r="B18" s="466">
        <v>600.726</v>
      </c>
      <c r="C18" s="466">
        <v>315</v>
      </c>
      <c r="D18" s="479">
        <v>3.9397035676810077</v>
      </c>
      <c r="K18" s="465" t="s">
        <v>155</v>
      </c>
      <c r="L18" s="466">
        <v>21918.125</v>
      </c>
      <c r="M18" s="466">
        <v>5727.9260000000004</v>
      </c>
      <c r="N18" s="479">
        <v>3.8265377380922865</v>
      </c>
      <c r="P18" s="465" t="s">
        <v>151</v>
      </c>
      <c r="Q18" s="466">
        <v>6804.0510000000004</v>
      </c>
      <c r="R18" s="466">
        <v>1889.826</v>
      </c>
      <c r="S18" s="479">
        <v>3.6003584456981756</v>
      </c>
    </row>
    <row r="19" spans="1:19" ht="16.5" thickBot="1">
      <c r="A19" s="465" t="s">
        <v>146</v>
      </c>
      <c r="B19" s="466">
        <v>574.88400000000001</v>
      </c>
      <c r="C19" s="466">
        <v>584</v>
      </c>
      <c r="D19" s="479">
        <v>2.9937353212275228</v>
      </c>
      <c r="K19" s="465" t="s">
        <v>156</v>
      </c>
      <c r="L19" s="466">
        <v>13890.800999999999</v>
      </c>
      <c r="M19" s="466">
        <v>3440.377</v>
      </c>
      <c r="N19" s="479">
        <v>4.0375810557970828</v>
      </c>
      <c r="P19" s="465" t="s">
        <v>158</v>
      </c>
      <c r="Q19" s="466">
        <v>5609.567</v>
      </c>
      <c r="R19" s="466">
        <v>2127.6669999999999</v>
      </c>
      <c r="S19" s="479">
        <v>2.6364872886593629</v>
      </c>
    </row>
    <row r="20" spans="1:19" ht="16.5" thickBot="1">
      <c r="A20" s="634" t="s">
        <v>262</v>
      </c>
      <c r="B20" s="469">
        <v>45428.499000000003</v>
      </c>
      <c r="C20" s="469">
        <v>49272</v>
      </c>
      <c r="D20" s="548">
        <v>2.7184179469623504</v>
      </c>
      <c r="K20" s="465" t="s">
        <v>149</v>
      </c>
      <c r="L20" s="466">
        <v>12673.42</v>
      </c>
      <c r="M20" s="466">
        <v>4407.96</v>
      </c>
      <c r="N20" s="479">
        <v>2.8751213713373081</v>
      </c>
      <c r="P20" s="465" t="s">
        <v>155</v>
      </c>
      <c r="Q20" s="466">
        <v>5426.1009999999997</v>
      </c>
      <c r="R20" s="466">
        <v>1653.7840000000001</v>
      </c>
      <c r="S20" s="479">
        <v>3.2810215844390798</v>
      </c>
    </row>
    <row r="21" spans="1:19" ht="15.75">
      <c r="A21"/>
      <c r="B21"/>
      <c r="C21"/>
      <c r="D21"/>
      <c r="K21" s="465" t="s">
        <v>290</v>
      </c>
      <c r="L21" s="466">
        <v>11788.025</v>
      </c>
      <c r="M21" s="466">
        <v>3706.7730000000001</v>
      </c>
      <c r="N21" s="479">
        <v>3.1801313433544487</v>
      </c>
      <c r="P21" s="465" t="s">
        <v>288</v>
      </c>
      <c r="Q21" s="466">
        <v>4970.7569999999996</v>
      </c>
      <c r="R21" s="466">
        <v>1525.162</v>
      </c>
      <c r="S21" s="479">
        <v>3.2591665672236783</v>
      </c>
    </row>
    <row r="22" spans="1:19" ht="15.75">
      <c r="A22"/>
      <c r="B22"/>
      <c r="C22"/>
      <c r="D22"/>
      <c r="H22" s="674"/>
      <c r="K22" s="465" t="s">
        <v>288</v>
      </c>
      <c r="L22" s="466">
        <v>8335.9689999999991</v>
      </c>
      <c r="M22" s="466">
        <v>2413.8270000000002</v>
      </c>
      <c r="N22" s="479">
        <v>3.453424375483412</v>
      </c>
      <c r="P22" s="465" t="s">
        <v>159</v>
      </c>
      <c r="Q22" s="466">
        <v>4756.0320000000002</v>
      </c>
      <c r="R22" s="466">
        <v>1350.8989999999999</v>
      </c>
      <c r="S22" s="479">
        <v>3.5206421797632546</v>
      </c>
    </row>
    <row r="23" spans="1:19" ht="15.75">
      <c r="A23"/>
      <c r="B23"/>
      <c r="C23"/>
      <c r="D23"/>
      <c r="H23" s="674"/>
      <c r="K23" s="465" t="s">
        <v>154</v>
      </c>
      <c r="L23" s="466">
        <v>7510.6959999999999</v>
      </c>
      <c r="M23" s="466">
        <v>1895.7809999999999</v>
      </c>
      <c r="N23" s="479">
        <v>3.9617951651588448</v>
      </c>
      <c r="P23" s="465" t="s">
        <v>160</v>
      </c>
      <c r="Q23" s="466">
        <v>4553.4719999999998</v>
      </c>
      <c r="R23" s="466">
        <v>1419.001</v>
      </c>
      <c r="S23" s="479">
        <v>3.208927971157173</v>
      </c>
    </row>
    <row r="24" spans="1:19" ht="15.75">
      <c r="A24"/>
      <c r="B24"/>
      <c r="C24"/>
      <c r="D24"/>
      <c r="H24" s="674"/>
      <c r="K24" s="465" t="s">
        <v>145</v>
      </c>
      <c r="L24" s="466">
        <v>6982.4769999999999</v>
      </c>
      <c r="M24" s="466">
        <v>1518.434</v>
      </c>
      <c r="N24" s="479">
        <v>4.5984725052257787</v>
      </c>
      <c r="P24" s="465" t="s">
        <v>162</v>
      </c>
      <c r="Q24" s="466">
        <v>4395.6360000000004</v>
      </c>
      <c r="R24" s="466">
        <v>1725.8620000000001</v>
      </c>
      <c r="S24" s="479">
        <v>2.5469220598170654</v>
      </c>
    </row>
    <row r="25" spans="1:19" ht="15.75">
      <c r="A25"/>
      <c r="B25"/>
      <c r="C25"/>
      <c r="D25"/>
      <c r="H25" s="674"/>
      <c r="K25" s="465" t="s">
        <v>159</v>
      </c>
      <c r="L25" s="466">
        <v>5922.585</v>
      </c>
      <c r="M25" s="466">
        <v>2422.7440000000001</v>
      </c>
      <c r="N25" s="479">
        <v>2.4445773057326732</v>
      </c>
      <c r="P25" s="465" t="s">
        <v>289</v>
      </c>
      <c r="Q25" s="466">
        <v>3807.277</v>
      </c>
      <c r="R25" s="466">
        <v>1017.3339999999999</v>
      </c>
      <c r="S25" s="479">
        <v>3.7424061321060735</v>
      </c>
    </row>
    <row r="26" spans="1:19" ht="15.75">
      <c r="A26"/>
      <c r="B26"/>
      <c r="C26"/>
      <c r="D26"/>
      <c r="H26" s="674"/>
      <c r="K26" s="465" t="s">
        <v>162</v>
      </c>
      <c r="L26" s="466">
        <v>5815.4539999999997</v>
      </c>
      <c r="M26" s="466">
        <v>2178.3939999999998</v>
      </c>
      <c r="N26" s="479">
        <v>2.6696061410378471</v>
      </c>
      <c r="P26" s="465" t="s">
        <v>146</v>
      </c>
      <c r="Q26" s="466">
        <v>3470.5619999999999</v>
      </c>
      <c r="R26" s="466">
        <v>1183.777</v>
      </c>
      <c r="S26" s="479">
        <v>2.9317700884541598</v>
      </c>
    </row>
    <row r="27" spans="1:19" ht="15.75">
      <c r="A27"/>
      <c r="B27"/>
      <c r="C27"/>
      <c r="D27"/>
      <c r="H27" s="674"/>
      <c r="K27" s="465" t="s">
        <v>147</v>
      </c>
      <c r="L27" s="466">
        <v>4685.3029999999999</v>
      </c>
      <c r="M27" s="466">
        <v>1965.4069999999999</v>
      </c>
      <c r="N27" s="479">
        <v>2.3838843557593923</v>
      </c>
      <c r="P27" s="465" t="s">
        <v>154</v>
      </c>
      <c r="Q27" s="466">
        <v>3455.6680000000001</v>
      </c>
      <c r="R27" s="466">
        <v>1262.7370000000001</v>
      </c>
      <c r="S27" s="479">
        <v>2.7366490409325142</v>
      </c>
    </row>
    <row r="28" spans="1:19" ht="15.75">
      <c r="A28"/>
      <c r="B28"/>
      <c r="C28"/>
      <c r="D28"/>
      <c r="H28" s="674"/>
      <c r="K28" s="465" t="s">
        <v>409</v>
      </c>
      <c r="L28" s="466">
        <v>4206.2510000000002</v>
      </c>
      <c r="M28" s="466">
        <v>1483.309</v>
      </c>
      <c r="N28" s="479">
        <v>2.8357213500356302</v>
      </c>
      <c r="P28" s="465" t="s">
        <v>156</v>
      </c>
      <c r="Q28" s="466">
        <v>2728.6709999999998</v>
      </c>
      <c r="R28" s="466">
        <v>854.41</v>
      </c>
      <c r="S28" s="479">
        <v>3.1936318629229525</v>
      </c>
    </row>
    <row r="29" spans="1:19" ht="15.75">
      <c r="H29" s="674"/>
      <c r="K29" s="465" t="s">
        <v>163</v>
      </c>
      <c r="L29" s="466">
        <v>3198.7840000000001</v>
      </c>
      <c r="M29" s="466">
        <v>598.38499999999999</v>
      </c>
      <c r="N29" s="479">
        <v>5.3456954970462167</v>
      </c>
      <c r="P29" s="465" t="s">
        <v>408</v>
      </c>
      <c r="Q29" s="466">
        <v>2434.027</v>
      </c>
      <c r="R29" s="466">
        <v>962.03</v>
      </c>
      <c r="S29" s="479">
        <v>2.5300946955916137</v>
      </c>
    </row>
    <row r="30" spans="1:19" ht="15.75">
      <c r="A30"/>
      <c r="B30"/>
      <c r="C30"/>
      <c r="D30"/>
      <c r="E30"/>
      <c r="F30"/>
      <c r="G30"/>
      <c r="H30"/>
      <c r="I30"/>
      <c r="J30"/>
      <c r="K30" s="465" t="s">
        <v>161</v>
      </c>
      <c r="L30" s="466">
        <v>2953.6469999999999</v>
      </c>
      <c r="M30" s="466">
        <v>562.13800000000003</v>
      </c>
      <c r="N30" s="479">
        <v>5.2543094400307391</v>
      </c>
      <c r="P30" s="465" t="s">
        <v>410</v>
      </c>
      <c r="Q30" s="466">
        <v>2052.5819999999999</v>
      </c>
      <c r="R30" s="466">
        <v>932.322</v>
      </c>
      <c r="S30" s="479">
        <v>2.2015805698031365</v>
      </c>
    </row>
    <row r="31" spans="1:19" ht="15.75">
      <c r="A31"/>
      <c r="B31"/>
      <c r="C31"/>
      <c r="D31"/>
      <c r="E31"/>
      <c r="F31"/>
      <c r="G31"/>
      <c r="H31"/>
      <c r="I31"/>
      <c r="J31"/>
      <c r="K31" s="465" t="s">
        <v>416</v>
      </c>
      <c r="L31" s="466">
        <v>2752.5529999999999</v>
      </c>
      <c r="M31" s="466">
        <v>1017.121</v>
      </c>
      <c r="N31" s="479">
        <v>2.706219810622335</v>
      </c>
      <c r="P31" s="465" t="s">
        <v>409</v>
      </c>
      <c r="Q31" s="466">
        <v>1898.173</v>
      </c>
      <c r="R31" s="466">
        <v>701.35</v>
      </c>
      <c r="S31" s="479">
        <v>2.7064561203393454</v>
      </c>
    </row>
    <row r="32" spans="1:19" ht="16.5" thickBot="1">
      <c r="A32"/>
      <c r="B32"/>
      <c r="C32"/>
      <c r="D32"/>
      <c r="E32"/>
      <c r="F32"/>
      <c r="G32"/>
      <c r="H32"/>
      <c r="I32"/>
      <c r="J32"/>
      <c r="K32" s="645" t="s">
        <v>418</v>
      </c>
      <c r="L32" s="633">
        <v>2324.5369999999998</v>
      </c>
      <c r="M32" s="633">
        <v>298.08800000000002</v>
      </c>
      <c r="N32" s="646">
        <v>7.7981569201041294</v>
      </c>
      <c r="P32" s="465" t="s">
        <v>290</v>
      </c>
      <c r="Q32" s="466">
        <v>1805.4960000000001</v>
      </c>
      <c r="R32" s="466">
        <v>523.03700000000003</v>
      </c>
      <c r="S32" s="479">
        <v>3.4519469941897034</v>
      </c>
    </row>
    <row r="33" spans="1:19" ht="16.5" thickBot="1">
      <c r="A33"/>
      <c r="B33"/>
      <c r="C33"/>
      <c r="D33"/>
      <c r="E33"/>
      <c r="F33"/>
      <c r="G33"/>
      <c r="H33"/>
      <c r="I33"/>
      <c r="J33"/>
      <c r="K33" s="634" t="s">
        <v>262</v>
      </c>
      <c r="L33" s="469">
        <v>1036655.5870000001</v>
      </c>
      <c r="M33" s="469">
        <v>275999.39399999997</v>
      </c>
      <c r="N33" s="548">
        <v>3.7560067505075758</v>
      </c>
      <c r="P33" s="465" t="s">
        <v>161</v>
      </c>
      <c r="Q33" s="466">
        <v>1505.761</v>
      </c>
      <c r="R33" s="466">
        <v>580.54399999999998</v>
      </c>
      <c r="S33" s="479">
        <v>2.5937069369419028</v>
      </c>
    </row>
    <row r="34" spans="1:19" ht="15.75">
      <c r="A34" s="689" t="s">
        <v>373</v>
      </c>
      <c r="C34"/>
      <c r="D34"/>
      <c r="E34"/>
      <c r="F34"/>
      <c r="G34"/>
      <c r="H34"/>
      <c r="I34"/>
      <c r="J34"/>
      <c r="K34"/>
      <c r="L34"/>
      <c r="M34"/>
      <c r="N34"/>
      <c r="P34" s="465" t="s">
        <v>419</v>
      </c>
      <c r="Q34" s="466">
        <v>1295.9179999999999</v>
      </c>
      <c r="R34" s="466">
        <v>324.99400000000003</v>
      </c>
      <c r="S34" s="479">
        <v>3.9875136156359803</v>
      </c>
    </row>
    <row r="35" spans="1:19" ht="16.5" thickBot="1">
      <c r="A35"/>
      <c r="B35"/>
      <c r="C35"/>
      <c r="D35"/>
      <c r="E35"/>
      <c r="F35"/>
      <c r="G35"/>
      <c r="H35"/>
      <c r="I35"/>
      <c r="J35"/>
      <c r="K35"/>
      <c r="L35"/>
      <c r="M35"/>
      <c r="N35"/>
      <c r="P35" s="645" t="s">
        <v>417</v>
      </c>
      <c r="Q35" s="633">
        <v>1290.7139999999999</v>
      </c>
      <c r="R35" s="633">
        <v>344.488</v>
      </c>
      <c r="S35" s="646">
        <v>3.7467604096514244</v>
      </c>
    </row>
    <row r="36" spans="1:19" ht="16.5" thickBot="1">
      <c r="A36"/>
      <c r="B36"/>
      <c r="C36"/>
      <c r="D36"/>
      <c r="E36"/>
      <c r="F36"/>
      <c r="G36"/>
      <c r="H36"/>
      <c r="I36"/>
      <c r="J36"/>
      <c r="K36"/>
      <c r="L36"/>
      <c r="M36"/>
      <c r="N36"/>
      <c r="P36" s="634" t="s">
        <v>262</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563" t="s">
        <v>472</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c r="Y2" s="1563"/>
      <c r="Z2" s="1563"/>
      <c r="AA2" s="1563"/>
    </row>
    <row r="3" spans="1:27" ht="18" customHeight="1">
      <c r="A3" s="1569" t="s">
        <v>473</v>
      </c>
      <c r="B3" s="1569"/>
      <c r="C3" s="1569"/>
      <c r="D3" s="1569"/>
      <c r="E3" s="1569"/>
      <c r="F3" s="1569"/>
      <c r="G3" s="156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567" t="s">
        <v>156</v>
      </c>
      <c r="B8" s="464">
        <v>16762.09</v>
      </c>
      <c r="C8" s="464">
        <v>26599</v>
      </c>
      <c r="D8" s="549">
        <v>2.1363610989111268</v>
      </c>
      <c r="E8" s="568"/>
      <c r="F8" s="567" t="s">
        <v>159</v>
      </c>
      <c r="G8" s="464">
        <v>3674.9119999999998</v>
      </c>
      <c r="H8" s="591">
        <v>19666</v>
      </c>
      <c r="I8" s="592">
        <v>2.4626519006766925</v>
      </c>
      <c r="J8" s="483"/>
      <c r="K8" s="560" t="s">
        <v>144</v>
      </c>
      <c r="L8" s="464">
        <v>13032.634</v>
      </c>
      <c r="M8" s="464">
        <v>3691.7330000000002</v>
      </c>
      <c r="N8" s="549">
        <v>3.5302211725495858</v>
      </c>
      <c r="O8" s="483"/>
      <c r="P8" s="560" t="s">
        <v>375</v>
      </c>
      <c r="Q8" s="464">
        <v>5634.7889999999998</v>
      </c>
      <c r="R8" s="464">
        <v>1345.3989999999999</v>
      </c>
      <c r="S8" s="549">
        <v>4.1881917557542412</v>
      </c>
    </row>
    <row r="9" spans="1:27" ht="16.5" thickBot="1">
      <c r="A9" s="467" t="s">
        <v>159</v>
      </c>
      <c r="B9" s="466">
        <v>9684.3420000000006</v>
      </c>
      <c r="C9" s="466">
        <v>33299</v>
      </c>
      <c r="D9" s="479">
        <v>1.9410712073782155</v>
      </c>
      <c r="E9" s="569"/>
      <c r="F9" s="467" t="s">
        <v>375</v>
      </c>
      <c r="G9" s="466">
        <v>1797.8979999999999</v>
      </c>
      <c r="H9" s="468">
        <v>6888</v>
      </c>
      <c r="I9" s="480">
        <v>2.9438749027794833</v>
      </c>
      <c r="J9" s="483"/>
      <c r="K9" s="465" t="s">
        <v>150</v>
      </c>
      <c r="L9" s="466">
        <v>10277.831</v>
      </c>
      <c r="M9" s="466">
        <v>3499.86</v>
      </c>
      <c r="N9" s="479">
        <v>2.9366406084814822</v>
      </c>
      <c r="O9" s="483"/>
      <c r="P9" s="465" t="s">
        <v>144</v>
      </c>
      <c r="Q9" s="466">
        <v>3863.2860000000001</v>
      </c>
      <c r="R9" s="466">
        <v>1059.116</v>
      </c>
      <c r="S9" s="479">
        <v>3.6476514376140101</v>
      </c>
    </row>
    <row r="10" spans="1:27" ht="16.5" thickBot="1">
      <c r="A10" s="467" t="s">
        <v>375</v>
      </c>
      <c r="B10" s="466">
        <v>7619.5029999999997</v>
      </c>
      <c r="C10" s="466">
        <v>15492</v>
      </c>
      <c r="D10" s="479">
        <v>2.99942881166846</v>
      </c>
      <c r="E10" s="568"/>
      <c r="F10" s="638" t="s">
        <v>262</v>
      </c>
      <c r="G10" s="469">
        <v>6261.6059999999998</v>
      </c>
      <c r="H10" s="469">
        <v>32923</v>
      </c>
      <c r="I10" s="548">
        <v>2.4660574782719653</v>
      </c>
      <c r="J10" s="483"/>
      <c r="K10" s="465" t="s">
        <v>161</v>
      </c>
      <c r="L10" s="466">
        <v>5914.4960000000001</v>
      </c>
      <c r="M10" s="466">
        <v>1295.011</v>
      </c>
      <c r="N10" s="479">
        <v>4.5671395841425291</v>
      </c>
      <c r="O10" s="483"/>
      <c r="P10" s="465" t="s">
        <v>146</v>
      </c>
      <c r="Q10" s="466">
        <v>3397.0740000000001</v>
      </c>
      <c r="R10" s="466">
        <v>1081.7919999999999</v>
      </c>
      <c r="S10" s="479">
        <v>3.1402284357806312</v>
      </c>
    </row>
    <row r="11" spans="1:27" ht="15.75">
      <c r="A11" s="467" t="s">
        <v>146</v>
      </c>
      <c r="B11" s="466">
        <v>6168.1019999999999</v>
      </c>
      <c r="C11" s="466">
        <v>6306</v>
      </c>
      <c r="D11" s="479">
        <v>1.6768241345591055</v>
      </c>
      <c r="E11" s="569"/>
      <c r="J11" s="483"/>
      <c r="K11" s="465" t="s">
        <v>146</v>
      </c>
      <c r="L11" s="466">
        <v>5174.16</v>
      </c>
      <c r="M11" s="466">
        <v>1557.624</v>
      </c>
      <c r="N11" s="479">
        <v>3.3218286312999799</v>
      </c>
      <c r="O11" s="483"/>
      <c r="P11" s="465" t="s">
        <v>143</v>
      </c>
      <c r="Q11" s="466">
        <v>2087.12</v>
      </c>
      <c r="R11" s="466">
        <v>325.58800000000002</v>
      </c>
      <c r="S11" s="479">
        <v>6.4103099622836215</v>
      </c>
    </row>
    <row r="12" spans="1:27" ht="15.75">
      <c r="A12" s="467" t="s">
        <v>144</v>
      </c>
      <c r="B12" s="466">
        <v>5431.05</v>
      </c>
      <c r="C12" s="466">
        <v>5350</v>
      </c>
      <c r="D12" s="479">
        <v>2.4828190594266482</v>
      </c>
      <c r="E12" s="569"/>
      <c r="F12"/>
      <c r="G12"/>
      <c r="H12"/>
      <c r="I12"/>
      <c r="J12" s="483"/>
      <c r="K12" s="465" t="s">
        <v>375</v>
      </c>
      <c r="L12" s="466">
        <v>5028.4110000000001</v>
      </c>
      <c r="M12" s="466">
        <v>986.024</v>
      </c>
      <c r="N12" s="479">
        <v>5.0996841861861375</v>
      </c>
      <c r="O12" s="483"/>
      <c r="P12" s="465" t="s">
        <v>161</v>
      </c>
      <c r="Q12" s="466">
        <v>1571.3989999999999</v>
      </c>
      <c r="R12" s="466">
        <v>320.31400000000002</v>
      </c>
      <c r="S12" s="479">
        <v>4.9058080508501023</v>
      </c>
    </row>
    <row r="13" spans="1:27" ht="15.75">
      <c r="A13" s="467" t="s">
        <v>163</v>
      </c>
      <c r="B13" s="466">
        <v>4345.9440000000004</v>
      </c>
      <c r="C13" s="468">
        <v>12417</v>
      </c>
      <c r="D13" s="480">
        <v>1.4713758523323608</v>
      </c>
      <c r="E13" s="569"/>
      <c r="F13"/>
      <c r="G13"/>
      <c r="H13"/>
      <c r="I13"/>
      <c r="J13" s="483"/>
      <c r="K13" s="465" t="s">
        <v>141</v>
      </c>
      <c r="L13" s="466">
        <v>4105.3670000000002</v>
      </c>
      <c r="M13" s="466">
        <v>1743.5519999999999</v>
      </c>
      <c r="N13" s="479">
        <v>2.3545996907462472</v>
      </c>
      <c r="O13" s="483"/>
      <c r="P13" s="465" t="s">
        <v>150</v>
      </c>
      <c r="Q13" s="466">
        <v>1119.453</v>
      </c>
      <c r="R13" s="466">
        <v>622.64</v>
      </c>
      <c r="S13" s="479">
        <v>1.7979137222150841</v>
      </c>
    </row>
    <row r="14" spans="1:27" ht="15.75">
      <c r="A14" s="467" t="s">
        <v>155</v>
      </c>
      <c r="B14" s="466">
        <v>4279.665</v>
      </c>
      <c r="C14" s="466">
        <v>3000</v>
      </c>
      <c r="D14" s="479">
        <v>2.9194675511253791</v>
      </c>
      <c r="E14" s="569"/>
      <c r="F14"/>
      <c r="G14"/>
      <c r="H14"/>
      <c r="I14"/>
      <c r="J14" s="483"/>
      <c r="K14" s="465" t="s">
        <v>159</v>
      </c>
      <c r="L14" s="466">
        <v>1337.691</v>
      </c>
      <c r="M14" s="466">
        <v>481.58499999999998</v>
      </c>
      <c r="N14" s="479">
        <v>2.7776841056096018</v>
      </c>
      <c r="O14" s="483"/>
      <c r="P14" s="465" t="s">
        <v>159</v>
      </c>
      <c r="Q14" s="466">
        <v>862.55399999999997</v>
      </c>
      <c r="R14" s="466">
        <v>583.04</v>
      </c>
      <c r="S14" s="479">
        <v>1.479407930845225</v>
      </c>
    </row>
    <row r="15" spans="1:27" ht="15.75">
      <c r="A15" s="467" t="s">
        <v>160</v>
      </c>
      <c r="B15" s="466">
        <v>2345.752</v>
      </c>
      <c r="C15" s="466">
        <v>4195</v>
      </c>
      <c r="D15" s="479">
        <v>1.9638779052098498</v>
      </c>
      <c r="E15" s="569"/>
      <c r="F15"/>
      <c r="G15"/>
      <c r="H15"/>
      <c r="I15"/>
      <c r="J15" s="483"/>
      <c r="K15" s="465" t="s">
        <v>155</v>
      </c>
      <c r="L15" s="466">
        <v>1240.7840000000001</v>
      </c>
      <c r="M15" s="466">
        <v>217.64500000000001</v>
      </c>
      <c r="N15" s="479">
        <v>5.7009533873969076</v>
      </c>
      <c r="O15" s="483"/>
      <c r="P15" s="465" t="s">
        <v>158</v>
      </c>
      <c r="Q15" s="466">
        <v>722.1</v>
      </c>
      <c r="R15" s="466">
        <v>247.38200000000001</v>
      </c>
      <c r="S15" s="479">
        <v>2.9189674268944388</v>
      </c>
    </row>
    <row r="16" spans="1:27" ht="15.75">
      <c r="A16" s="467" t="s">
        <v>141</v>
      </c>
      <c r="B16" s="466">
        <v>1983.982</v>
      </c>
      <c r="C16" s="466">
        <v>8877</v>
      </c>
      <c r="D16" s="479">
        <v>2.7719621310769953</v>
      </c>
      <c r="E16" s="569"/>
      <c r="F16"/>
      <c r="G16"/>
      <c r="H16"/>
      <c r="I16"/>
      <c r="J16" s="483"/>
      <c r="K16" s="465" t="s">
        <v>162</v>
      </c>
      <c r="L16" s="466">
        <v>1174.71</v>
      </c>
      <c r="M16" s="466">
        <v>536.38900000000001</v>
      </c>
      <c r="N16" s="479">
        <v>2.1900337255238269</v>
      </c>
      <c r="O16" s="483"/>
      <c r="P16" s="465" t="s">
        <v>141</v>
      </c>
      <c r="Q16" s="466">
        <v>362.68799999999999</v>
      </c>
      <c r="R16" s="466">
        <v>83.772999999999996</v>
      </c>
      <c r="S16" s="479">
        <v>4.3294140116744062</v>
      </c>
    </row>
    <row r="17" spans="1:19" ht="16.5" thickBot="1">
      <c r="A17" s="467" t="s">
        <v>154</v>
      </c>
      <c r="B17" s="466">
        <v>1528.38</v>
      </c>
      <c r="C17" s="468">
        <v>1849</v>
      </c>
      <c r="D17" s="480">
        <v>1.9094582135013105</v>
      </c>
      <c r="E17" s="568"/>
      <c r="J17" s="483"/>
      <c r="K17" s="465" t="s">
        <v>143</v>
      </c>
      <c r="L17" s="466">
        <v>1036.7639999999999</v>
      </c>
      <c r="M17" s="466">
        <v>222.78800000000001</v>
      </c>
      <c r="N17" s="479">
        <v>4.6535899599619359</v>
      </c>
      <c r="O17" s="483"/>
      <c r="P17" s="465" t="s">
        <v>155</v>
      </c>
      <c r="Q17" s="466">
        <v>260.30500000000001</v>
      </c>
      <c r="R17" s="466">
        <v>63.634999999999998</v>
      </c>
      <c r="S17" s="479">
        <v>4.0905947984599669</v>
      </c>
    </row>
    <row r="18" spans="1:19" ht="16.5" thickBot="1">
      <c r="A18" s="467" t="s">
        <v>142</v>
      </c>
      <c r="B18" s="466">
        <v>1525.683</v>
      </c>
      <c r="C18" s="466">
        <v>1451</v>
      </c>
      <c r="D18" s="479">
        <v>2.1861649765504434</v>
      </c>
      <c r="E18" s="570"/>
      <c r="F18" s="3"/>
      <c r="G18" s="3"/>
      <c r="H18" s="3"/>
      <c r="K18" s="465" t="s">
        <v>154</v>
      </c>
      <c r="L18" s="466">
        <v>844.49</v>
      </c>
      <c r="M18" s="466">
        <v>369.38900000000001</v>
      </c>
      <c r="N18" s="479">
        <v>2.2861806929821951</v>
      </c>
      <c r="O18" s="483"/>
      <c r="P18" s="634" t="s">
        <v>262</v>
      </c>
      <c r="Q18" s="469">
        <v>20406.531999999999</v>
      </c>
      <c r="R18" s="469">
        <v>5850.241</v>
      </c>
      <c r="S18" s="548">
        <v>3.4881523684237963</v>
      </c>
    </row>
    <row r="19" spans="1:19" ht="16.5" thickBot="1">
      <c r="A19" s="638" t="s">
        <v>262</v>
      </c>
      <c r="B19" s="469">
        <v>63464.987000000001</v>
      </c>
      <c r="C19" s="469">
        <v>121202</v>
      </c>
      <c r="D19" s="548">
        <v>2.130360035115618</v>
      </c>
      <c r="E19" s="571"/>
      <c r="F19" s="3"/>
      <c r="G19" s="3"/>
      <c r="H19" s="3"/>
      <c r="J19" s="483"/>
      <c r="K19" s="465" t="s">
        <v>158</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262</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251</v>
      </c>
    </row>
    <row r="5" spans="1:20" ht="38.25" customHeight="1" thickBot="1">
      <c r="A5" s="1549" t="s">
        <v>451</v>
      </c>
      <c r="B5" s="1549"/>
      <c r="C5" s="1549"/>
      <c r="D5" s="1549"/>
      <c r="E5" s="1549"/>
      <c r="F5" s="1549"/>
      <c r="H5" s="478" t="s">
        <v>270</v>
      </c>
    </row>
    <row r="6" spans="1:20" ht="15.75" customHeight="1" thickBot="1">
      <c r="A6" s="1550" t="s">
        <v>119</v>
      </c>
      <c r="B6" s="1552" t="s">
        <v>450</v>
      </c>
      <c r="C6" s="1553"/>
      <c r="D6" s="1554"/>
      <c r="E6" s="1555" t="s">
        <v>444</v>
      </c>
      <c r="F6" s="1557" t="s">
        <v>445</v>
      </c>
    </row>
    <row r="7" spans="1:20" ht="21" customHeight="1" thickBot="1">
      <c r="A7" s="1568"/>
      <c r="B7" s="682" t="s">
        <v>257</v>
      </c>
      <c r="C7" s="682" t="s">
        <v>260</v>
      </c>
      <c r="D7" s="682" t="s">
        <v>261</v>
      </c>
      <c r="E7" s="1561"/>
      <c r="F7" s="1562"/>
    </row>
    <row r="8" spans="1:20" ht="17.25" customHeight="1" thickBot="1">
      <c r="A8" s="575" t="s">
        <v>120</v>
      </c>
      <c r="B8" s="551">
        <v>14038.891</v>
      </c>
      <c r="C8" s="551">
        <v>4836.6369999999997</v>
      </c>
      <c r="D8" s="587">
        <f t="shared" ref="D8:D13" si="0">(C8/B8)*100</f>
        <v>34.451702773388583</v>
      </c>
      <c r="E8" s="551">
        <v>10934.939</v>
      </c>
      <c r="F8" s="587">
        <f t="shared" ref="F8:F13" si="1">((B8-E8)/E8)*100</f>
        <v>28.385636170444105</v>
      </c>
      <c r="H8" s="502" t="s">
        <v>121</v>
      </c>
    </row>
    <row r="9" spans="1:20" ht="18" customHeight="1" thickBot="1">
      <c r="A9" s="576" t="s">
        <v>122</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252</v>
      </c>
      <c r="B10" s="553">
        <v>21098</v>
      </c>
      <c r="C10" s="669">
        <v>0</v>
      </c>
      <c r="D10" s="588">
        <f t="shared" si="0"/>
        <v>0</v>
      </c>
      <c r="E10" s="554">
        <v>25583</v>
      </c>
      <c r="F10" s="588">
        <f t="shared" si="1"/>
        <v>-17.531173044599928</v>
      </c>
      <c r="O10" s="3"/>
      <c r="P10" s="3"/>
      <c r="Q10" s="3"/>
      <c r="R10" s="3"/>
      <c r="S10" s="3"/>
      <c r="T10" s="3"/>
    </row>
    <row r="11" spans="1:20" ht="17.25" customHeight="1" thickBot="1">
      <c r="A11" s="576" t="s">
        <v>123</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124</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125</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253</v>
      </c>
      <c r="O16" s="3"/>
      <c r="P16" s="3"/>
      <c r="Q16" s="3"/>
      <c r="R16" s="3"/>
      <c r="S16" s="3"/>
      <c r="T16" s="3"/>
    </row>
    <row r="17" spans="1:20">
      <c r="O17" s="3"/>
      <c r="P17" s="3"/>
      <c r="Q17" s="3"/>
      <c r="R17" s="3"/>
      <c r="S17" s="3"/>
      <c r="T17" s="3"/>
    </row>
    <row r="18" spans="1:20" ht="33" customHeight="1" thickBot="1">
      <c r="A18" s="1549" t="s">
        <v>452</v>
      </c>
      <c r="B18" s="1549"/>
      <c r="C18" s="1549"/>
      <c r="D18" s="1549"/>
      <c r="E18" s="1549"/>
      <c r="F18" s="1549"/>
      <c r="O18" s="3"/>
      <c r="P18" s="3"/>
      <c r="Q18" s="3"/>
      <c r="R18" s="3"/>
      <c r="S18" s="3"/>
      <c r="T18" s="3"/>
    </row>
    <row r="19" spans="1:20" ht="16.5" customHeight="1" thickBot="1">
      <c r="A19" s="1559" t="s">
        <v>126</v>
      </c>
      <c r="B19" s="1552" t="s">
        <v>450</v>
      </c>
      <c r="C19" s="1553"/>
      <c r="D19" s="1554"/>
      <c r="E19" s="1555" t="s">
        <v>444</v>
      </c>
      <c r="F19" s="1557" t="s">
        <v>445</v>
      </c>
      <c r="K19" s="3"/>
      <c r="L19" s="3"/>
      <c r="M19" s="3"/>
      <c r="O19" s="3"/>
      <c r="P19" s="3"/>
      <c r="Q19" s="3"/>
      <c r="R19" s="3"/>
      <c r="S19" s="3"/>
      <c r="T19" s="3"/>
    </row>
    <row r="20" spans="1:20" ht="21" customHeight="1" thickBot="1">
      <c r="A20" s="1560"/>
      <c r="B20" s="574" t="s">
        <v>257</v>
      </c>
      <c r="C20" s="574" t="s">
        <v>370</v>
      </c>
      <c r="D20" s="574" t="s">
        <v>371</v>
      </c>
      <c r="E20" s="1561"/>
      <c r="F20" s="1562"/>
      <c r="K20" s="3"/>
      <c r="L20" s="3"/>
      <c r="M20" s="3"/>
      <c r="O20" s="3"/>
      <c r="P20" s="3"/>
      <c r="Q20" s="3"/>
      <c r="R20" s="3"/>
      <c r="S20" s="3"/>
      <c r="T20" s="3"/>
    </row>
    <row r="21" spans="1:20" ht="15.75" thickBot="1">
      <c r="A21" s="430" t="s">
        <v>120</v>
      </c>
      <c r="B21" s="551">
        <v>32996.713000000003</v>
      </c>
      <c r="C21" s="556">
        <v>0</v>
      </c>
      <c r="D21" s="587">
        <f t="shared" ref="D21:D26" si="2">(C21/B21)*100</f>
        <v>0</v>
      </c>
      <c r="E21" s="551">
        <v>45324.656000000003</v>
      </c>
      <c r="F21" s="587">
        <f t="shared" ref="F21:F26" si="3">((B21-E21)/E21)*100</f>
        <v>-27.199198158282766</v>
      </c>
      <c r="H21" s="502" t="s">
        <v>127</v>
      </c>
      <c r="K21" s="3"/>
      <c r="L21" s="3"/>
      <c r="M21" s="3"/>
      <c r="O21" s="3"/>
      <c r="P21" s="3"/>
      <c r="Q21" s="3"/>
      <c r="R21" s="3"/>
      <c r="S21" s="3"/>
      <c r="T21" s="3"/>
    </row>
    <row r="22" spans="1:20" ht="15.75" thickBot="1">
      <c r="A22" s="430" t="s">
        <v>122</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252</v>
      </c>
      <c r="B23" s="554">
        <v>48910</v>
      </c>
      <c r="C23" s="557">
        <v>0</v>
      </c>
      <c r="D23" s="588">
        <f t="shared" si="2"/>
        <v>0</v>
      </c>
      <c r="E23" s="554">
        <v>52966</v>
      </c>
      <c r="F23" s="588">
        <f t="shared" si="3"/>
        <v>-7.6577427028659901</v>
      </c>
      <c r="O23" s="3"/>
      <c r="P23" s="3"/>
      <c r="Q23" s="3"/>
      <c r="R23" s="3"/>
      <c r="S23" s="3"/>
      <c r="T23" s="3"/>
    </row>
    <row r="24" spans="1:20" ht="15.75" thickBot="1">
      <c r="A24" s="430" t="s">
        <v>123</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124</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125</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567"/>
      <c r="B27" s="1567"/>
      <c r="C27" s="1567"/>
      <c r="D27" s="1567"/>
      <c r="E27" s="1567"/>
      <c r="F27" s="1567"/>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373</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548"/>
      <c r="D32" s="1548"/>
      <c r="E32" s="433"/>
      <c r="F32" s="433"/>
      <c r="G32" s="433"/>
      <c r="H32" s="3"/>
      <c r="I32" s="3"/>
      <c r="J32" s="3"/>
      <c r="K32" s="3"/>
      <c r="L32" s="3"/>
      <c r="M32" s="3"/>
      <c r="N32" s="3"/>
      <c r="O32" s="3"/>
      <c r="P32" s="3"/>
      <c r="Q32" s="3"/>
      <c r="R32" s="3"/>
      <c r="S32" s="3"/>
      <c r="T32" s="3"/>
    </row>
    <row r="33" spans="1:20">
      <c r="A33" s="433"/>
      <c r="B33" s="445"/>
      <c r="C33" s="433"/>
      <c r="D33" s="433"/>
      <c r="E33" s="433"/>
      <c r="F33" s="433" t="s">
        <v>98</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548"/>
      <c r="C43" s="1548"/>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563" t="s">
        <v>443</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row>
    <row r="3" spans="1:24" ht="15.75" customHeight="1">
      <c r="A3" s="1564" t="s">
        <v>442</v>
      </c>
      <c r="B3" s="1564"/>
      <c r="C3" s="1564"/>
      <c r="D3" s="1564"/>
      <c r="E3" s="1564"/>
      <c r="F3" s="1564"/>
      <c r="P3" s="450"/>
    </row>
    <row r="4" spans="1:24" ht="4.5" customHeight="1">
      <c r="A4" s="451"/>
      <c r="B4" s="451"/>
      <c r="C4" s="449"/>
      <c r="D4" s="449"/>
    </row>
    <row r="5" spans="1:24" ht="15.75" thickBot="1">
      <c r="A5" s="452" t="s">
        <v>128</v>
      </c>
      <c r="B5" s="1565" t="s">
        <v>129</v>
      </c>
      <c r="C5" s="1565"/>
      <c r="D5" s="453"/>
      <c r="E5" s="453"/>
      <c r="F5" s="452" t="s">
        <v>130</v>
      </c>
      <c r="G5" s="454" t="s">
        <v>131</v>
      </c>
      <c r="H5" s="631"/>
      <c r="I5" s="453"/>
      <c r="J5" s="453"/>
      <c r="K5" s="452" t="s">
        <v>132</v>
      </c>
      <c r="L5" s="455" t="s">
        <v>133</v>
      </c>
      <c r="M5" s="453"/>
      <c r="N5" s="456"/>
      <c r="O5" s="453"/>
      <c r="P5" s="452" t="s">
        <v>134</v>
      </c>
      <c r="Q5" s="455" t="s">
        <v>135</v>
      </c>
      <c r="R5" s="453"/>
    </row>
    <row r="6" spans="1:24" ht="43.5" thickBot="1">
      <c r="A6" s="457" t="s">
        <v>136</v>
      </c>
      <c r="B6" s="458" t="s">
        <v>137</v>
      </c>
      <c r="C6" s="459" t="s">
        <v>138</v>
      </c>
      <c r="D6" s="476" t="s">
        <v>139</v>
      </c>
      <c r="F6" s="457" t="s">
        <v>136</v>
      </c>
      <c r="G6" s="458" t="s">
        <v>137</v>
      </c>
      <c r="H6" s="632" t="s">
        <v>138</v>
      </c>
      <c r="I6" s="476" t="s">
        <v>139</v>
      </c>
      <c r="K6" s="457" t="s">
        <v>136</v>
      </c>
      <c r="L6" s="458" t="s">
        <v>137</v>
      </c>
      <c r="M6" s="459" t="s">
        <v>140</v>
      </c>
      <c r="N6" s="476" t="s">
        <v>139</v>
      </c>
      <c r="P6" s="461" t="s">
        <v>136</v>
      </c>
      <c r="Q6" s="462" t="s">
        <v>137</v>
      </c>
      <c r="R6" s="463" t="s">
        <v>140</v>
      </c>
      <c r="S6" s="481" t="s">
        <v>139</v>
      </c>
    </row>
    <row r="7" spans="1:24" ht="15.75">
      <c r="A7" s="465" t="s">
        <v>141</v>
      </c>
      <c r="B7" s="466">
        <v>9406.6440000000002</v>
      </c>
      <c r="C7" s="466">
        <v>18022</v>
      </c>
      <c r="D7" s="479">
        <v>2.5620990014871468</v>
      </c>
      <c r="F7" s="560" t="s">
        <v>141</v>
      </c>
      <c r="G7" s="464">
        <v>2025.673</v>
      </c>
      <c r="H7" s="464">
        <v>9713</v>
      </c>
      <c r="I7" s="579">
        <v>3.1576196496128719</v>
      </c>
      <c r="K7" s="560" t="s">
        <v>141</v>
      </c>
      <c r="L7" s="464">
        <v>314688.65999999997</v>
      </c>
      <c r="M7" s="464">
        <v>82869.316000000006</v>
      </c>
      <c r="N7" s="549">
        <v>3.7974086813990349</v>
      </c>
      <c r="P7" s="560" t="s">
        <v>142</v>
      </c>
      <c r="Q7" s="464">
        <v>53160.981</v>
      </c>
      <c r="R7" s="464">
        <v>14171.507</v>
      </c>
      <c r="S7" s="549">
        <v>3.7512581407185559</v>
      </c>
    </row>
    <row r="8" spans="1:24" ht="16.5" thickBot="1">
      <c r="A8" s="465" t="s">
        <v>153</v>
      </c>
      <c r="B8" s="466">
        <v>8808.41</v>
      </c>
      <c r="C8" s="466">
        <v>5773</v>
      </c>
      <c r="D8" s="479">
        <v>2.355936306022095</v>
      </c>
      <c r="F8" s="465" t="s">
        <v>143</v>
      </c>
      <c r="G8" s="466">
        <v>1472.316</v>
      </c>
      <c r="H8" s="466">
        <v>8077</v>
      </c>
      <c r="I8" s="479">
        <v>2.5718792524285243</v>
      </c>
      <c r="K8" s="465" t="s">
        <v>144</v>
      </c>
      <c r="L8" s="466">
        <v>165627.80900000001</v>
      </c>
      <c r="M8" s="466">
        <v>46804.182000000001</v>
      </c>
      <c r="N8" s="479">
        <v>3.5387395297283479</v>
      </c>
      <c r="P8" s="465" t="s">
        <v>144</v>
      </c>
      <c r="Q8" s="466">
        <v>51137.707999999999</v>
      </c>
      <c r="R8" s="466">
        <v>15448.28</v>
      </c>
      <c r="S8" s="479">
        <v>3.3102525329680712</v>
      </c>
    </row>
    <row r="9" spans="1:24" ht="16.5" thickBot="1">
      <c r="A9" s="465" t="s">
        <v>151</v>
      </c>
      <c r="B9" s="466">
        <v>4708.5169999999998</v>
      </c>
      <c r="C9" s="466">
        <v>3523</v>
      </c>
      <c r="D9" s="479">
        <v>2.3472226999568795</v>
      </c>
      <c r="F9" s="634" t="s">
        <v>262</v>
      </c>
      <c r="G9" s="469">
        <v>4136.0169999999998</v>
      </c>
      <c r="H9" s="469">
        <v>21098</v>
      </c>
      <c r="I9" s="548">
        <v>2.8881791836877202</v>
      </c>
      <c r="K9" s="465" t="s">
        <v>446</v>
      </c>
      <c r="L9" s="466">
        <v>96035.165999999997</v>
      </c>
      <c r="M9" s="466">
        <v>31047.847000000002</v>
      </c>
      <c r="N9" s="479">
        <v>3.093134477247327</v>
      </c>
      <c r="P9" s="465" t="s">
        <v>148</v>
      </c>
      <c r="Q9" s="466">
        <v>42833.593000000001</v>
      </c>
      <c r="R9" s="466">
        <v>7825.6270000000004</v>
      </c>
      <c r="S9" s="479">
        <v>5.4735030177134689</v>
      </c>
    </row>
    <row r="10" spans="1:24" ht="15.75">
      <c r="A10" s="465" t="s">
        <v>149</v>
      </c>
      <c r="B10" s="466">
        <v>2545.8009999999999</v>
      </c>
      <c r="C10" s="466">
        <v>3800</v>
      </c>
      <c r="D10" s="479">
        <v>2.9073404092521407</v>
      </c>
      <c r="K10" s="465" t="s">
        <v>143</v>
      </c>
      <c r="L10" s="466">
        <v>86180.22</v>
      </c>
      <c r="M10" s="466">
        <v>21462.157999999999</v>
      </c>
      <c r="N10" s="479">
        <v>4.0154498909196361</v>
      </c>
      <c r="P10" s="465" t="s">
        <v>143</v>
      </c>
      <c r="Q10" s="466">
        <v>31761.125</v>
      </c>
      <c r="R10" s="466">
        <v>8956.6779999999999</v>
      </c>
      <c r="S10" s="479">
        <v>3.5460831571705493</v>
      </c>
    </row>
    <row r="11" spans="1:24" ht="15.75">
      <c r="A11" s="465" t="s">
        <v>288</v>
      </c>
      <c r="B11" s="466">
        <v>2397.2089999999998</v>
      </c>
      <c r="C11" s="466">
        <v>1693</v>
      </c>
      <c r="D11" s="479">
        <v>2.0660411913907804</v>
      </c>
      <c r="F11"/>
      <c r="G11"/>
      <c r="H11"/>
      <c r="I11"/>
      <c r="K11" s="465" t="s">
        <v>150</v>
      </c>
      <c r="L11" s="466">
        <v>55736.453000000001</v>
      </c>
      <c r="M11" s="466">
        <v>12275.362999999999</v>
      </c>
      <c r="N11" s="479">
        <v>4.5405136288026675</v>
      </c>
      <c r="P11" s="465" t="s">
        <v>145</v>
      </c>
      <c r="Q11" s="466">
        <v>24410.694</v>
      </c>
      <c r="R11" s="466">
        <v>5631.1679999999997</v>
      </c>
      <c r="S11" s="479">
        <v>4.3349255429779401</v>
      </c>
    </row>
    <row r="12" spans="1:24" ht="15.75">
      <c r="A12" s="465" t="s">
        <v>311</v>
      </c>
      <c r="B12" s="466">
        <v>1735.22</v>
      </c>
      <c r="C12" s="466">
        <v>848</v>
      </c>
      <c r="D12" s="479">
        <v>4.2556291033410423</v>
      </c>
      <c r="H12" s="674"/>
      <c r="K12" s="465" t="s">
        <v>148</v>
      </c>
      <c r="L12" s="466">
        <v>41922.322</v>
      </c>
      <c r="M12" s="466">
        <v>6536.9639999999999</v>
      </c>
      <c r="N12" s="479">
        <v>6.4131180774439018</v>
      </c>
      <c r="P12" s="465" t="s">
        <v>446</v>
      </c>
      <c r="Q12" s="466">
        <v>21494.968000000001</v>
      </c>
      <c r="R12" s="466">
        <v>8622.7270000000008</v>
      </c>
      <c r="S12" s="479">
        <v>2.492827153173236</v>
      </c>
    </row>
    <row r="13" spans="1:24" ht="15.75">
      <c r="A13" s="465" t="s">
        <v>143</v>
      </c>
      <c r="B13" s="466">
        <v>1472.316</v>
      </c>
      <c r="C13" s="466">
        <v>8077</v>
      </c>
      <c r="D13" s="479">
        <v>2.5718792524285243</v>
      </c>
      <c r="H13" s="674"/>
      <c r="K13" s="465" t="s">
        <v>151</v>
      </c>
      <c r="L13" s="466">
        <v>35941.868999999999</v>
      </c>
      <c r="M13" s="466">
        <v>10739.472</v>
      </c>
      <c r="N13" s="479">
        <v>3.3467072682902845</v>
      </c>
      <c r="P13" s="465" t="s">
        <v>141</v>
      </c>
      <c r="Q13" s="466">
        <v>14084.75</v>
      </c>
      <c r="R13" s="466">
        <v>4273.9840000000004</v>
      </c>
      <c r="S13" s="479">
        <v>3.2954615646665966</v>
      </c>
    </row>
    <row r="14" spans="1:24" ht="15.75">
      <c r="A14" s="465" t="s">
        <v>147</v>
      </c>
      <c r="B14" s="466">
        <v>1153.1410000000001</v>
      </c>
      <c r="C14" s="466">
        <v>2935</v>
      </c>
      <c r="D14" s="479">
        <v>2.6349076866831189</v>
      </c>
      <c r="K14" s="465" t="s">
        <v>146</v>
      </c>
      <c r="L14" s="466">
        <v>29708.975999999999</v>
      </c>
      <c r="M14" s="466">
        <v>7463.8059999999996</v>
      </c>
      <c r="N14" s="479">
        <v>3.9804057072222938</v>
      </c>
      <c r="P14" s="465" t="s">
        <v>150</v>
      </c>
      <c r="Q14" s="466">
        <v>13723.708000000001</v>
      </c>
      <c r="R14" s="466">
        <v>3757.9029999999998</v>
      </c>
      <c r="S14" s="479">
        <v>3.6519590846277836</v>
      </c>
    </row>
    <row r="15" spans="1:24" ht="15.75">
      <c r="A15" s="465" t="s">
        <v>446</v>
      </c>
      <c r="B15" s="466">
        <v>604.33299999999997</v>
      </c>
      <c r="C15" s="466">
        <v>3106</v>
      </c>
      <c r="D15" s="479">
        <v>2.9924289689731323</v>
      </c>
      <c r="E15" s="565"/>
      <c r="K15" s="465" t="s">
        <v>289</v>
      </c>
      <c r="L15" s="466">
        <v>28850.821</v>
      </c>
      <c r="M15" s="466">
        <v>5129.2020000000002</v>
      </c>
      <c r="N15" s="479">
        <v>5.6248166868842366</v>
      </c>
      <c r="P15" s="465" t="s">
        <v>151</v>
      </c>
      <c r="Q15" s="466">
        <v>10739.772000000001</v>
      </c>
      <c r="R15" s="466">
        <v>3049.8389999999999</v>
      </c>
      <c r="S15" s="479">
        <v>3.5214226062424938</v>
      </c>
    </row>
    <row r="16" spans="1:24" ht="15.75">
      <c r="A16" s="465" t="s">
        <v>159</v>
      </c>
      <c r="B16" s="466">
        <v>531.52599999999995</v>
      </c>
      <c r="C16" s="466">
        <v>533</v>
      </c>
      <c r="D16" s="479">
        <v>2.0965344777261503</v>
      </c>
      <c r="E16" s="483"/>
      <c r="K16" s="465" t="s">
        <v>142</v>
      </c>
      <c r="L16" s="466">
        <v>28212.786</v>
      </c>
      <c r="M16" s="466">
        <v>6387.1</v>
      </c>
      <c r="N16" s="479">
        <v>4.417151132751953</v>
      </c>
      <c r="P16" s="465" t="s">
        <v>157</v>
      </c>
      <c r="Q16" s="466">
        <v>10145.974</v>
      </c>
      <c r="R16" s="466">
        <v>3497.2040000000002</v>
      </c>
      <c r="S16" s="479">
        <v>2.9011673325319309</v>
      </c>
    </row>
    <row r="17" spans="1:19" ht="15.75">
      <c r="A17" s="465" t="s">
        <v>381</v>
      </c>
      <c r="B17" s="466">
        <v>519.59199999999998</v>
      </c>
      <c r="C17" s="466">
        <v>297</v>
      </c>
      <c r="D17" s="479">
        <v>3.361097095543049</v>
      </c>
      <c r="K17" s="465" t="s">
        <v>158</v>
      </c>
      <c r="L17" s="466">
        <v>25106.527999999998</v>
      </c>
      <c r="M17" s="466">
        <v>8498.0849999999991</v>
      </c>
      <c r="N17" s="479">
        <v>2.9543747797297861</v>
      </c>
      <c r="P17" s="465" t="s">
        <v>278</v>
      </c>
      <c r="Q17" s="466">
        <v>9933.8150000000005</v>
      </c>
      <c r="R17" s="466">
        <v>2466.587</v>
      </c>
      <c r="S17" s="479">
        <v>4.0273523698941087</v>
      </c>
    </row>
    <row r="18" spans="1:19" ht="15.75">
      <c r="A18" s="465" t="s">
        <v>290</v>
      </c>
      <c r="B18" s="466">
        <v>507.05200000000002</v>
      </c>
      <c r="C18" s="466">
        <v>744</v>
      </c>
      <c r="D18" s="479">
        <v>2.7069337376412053</v>
      </c>
      <c r="K18" s="465" t="s">
        <v>155</v>
      </c>
      <c r="L18" s="466">
        <v>22758.68</v>
      </c>
      <c r="M18" s="466">
        <v>5745.5730000000003</v>
      </c>
      <c r="N18" s="479">
        <v>3.9610809922700483</v>
      </c>
      <c r="P18" s="465" t="s">
        <v>158</v>
      </c>
      <c r="Q18" s="466">
        <v>7072.9059999999999</v>
      </c>
      <c r="R18" s="466">
        <v>2677.7759999999998</v>
      </c>
      <c r="S18" s="479">
        <v>2.641335944455399</v>
      </c>
    </row>
    <row r="19" spans="1:19" ht="16.5" thickBot="1">
      <c r="A19" s="465" t="s">
        <v>374</v>
      </c>
      <c r="B19" s="466">
        <v>491.39499999999998</v>
      </c>
      <c r="C19" s="466">
        <v>245</v>
      </c>
      <c r="D19" s="479">
        <v>5.0221779344882211</v>
      </c>
      <c r="K19" s="465" t="s">
        <v>149</v>
      </c>
      <c r="L19" s="466">
        <v>16952.859</v>
      </c>
      <c r="M19" s="466">
        <v>6156.8</v>
      </c>
      <c r="N19" s="479">
        <v>2.7535178989085241</v>
      </c>
      <c r="P19" s="465" t="s">
        <v>152</v>
      </c>
      <c r="Q19" s="466">
        <v>6949.7079999999996</v>
      </c>
      <c r="R19" s="466">
        <v>3403.5210000000002</v>
      </c>
      <c r="S19" s="479">
        <v>2.0419171792975566</v>
      </c>
    </row>
    <row r="20" spans="1:19" ht="16.5" thickBot="1">
      <c r="A20" s="634" t="s">
        <v>262</v>
      </c>
      <c r="B20" s="469">
        <v>35580.819000000003</v>
      </c>
      <c r="C20" s="469">
        <v>50520</v>
      </c>
      <c r="D20" s="548">
        <v>2.5344465599170194</v>
      </c>
      <c r="K20" s="465" t="s">
        <v>156</v>
      </c>
      <c r="L20" s="466">
        <v>14119.995999999999</v>
      </c>
      <c r="M20" s="466">
        <v>3580.3560000000002</v>
      </c>
      <c r="N20" s="479">
        <v>3.9437407900219972</v>
      </c>
      <c r="P20" s="465" t="s">
        <v>288</v>
      </c>
      <c r="Q20" s="466">
        <v>6026.4449999999997</v>
      </c>
      <c r="R20" s="466">
        <v>1823.8440000000001</v>
      </c>
      <c r="S20" s="479">
        <v>3.3042546401994906</v>
      </c>
    </row>
    <row r="21" spans="1:19" ht="15.75">
      <c r="A21"/>
      <c r="B21"/>
      <c r="C21"/>
      <c r="D21"/>
      <c r="K21" s="465" t="s">
        <v>290</v>
      </c>
      <c r="L21" s="466">
        <v>11796.046</v>
      </c>
      <c r="M21" s="466">
        <v>3870.9110000000001</v>
      </c>
      <c r="N21" s="479">
        <v>3.0473565525014656</v>
      </c>
      <c r="P21" s="465" t="s">
        <v>162</v>
      </c>
      <c r="Q21" s="466">
        <v>6007.44</v>
      </c>
      <c r="R21" s="466">
        <v>2279.8870000000002</v>
      </c>
      <c r="S21" s="479">
        <v>2.6349726982082879</v>
      </c>
    </row>
    <row r="22" spans="1:19" ht="15.75">
      <c r="A22"/>
      <c r="B22"/>
      <c r="C22"/>
      <c r="D22"/>
      <c r="H22" s="674"/>
      <c r="K22" s="465" t="s">
        <v>145</v>
      </c>
      <c r="L22" s="466">
        <v>10412.378000000001</v>
      </c>
      <c r="M22" s="466">
        <v>2303.1439999999998</v>
      </c>
      <c r="N22" s="479">
        <v>4.5209409398630749</v>
      </c>
      <c r="P22" s="465" t="s">
        <v>161</v>
      </c>
      <c r="Q22" s="466">
        <v>5435.7719999999999</v>
      </c>
      <c r="R22" s="466">
        <v>1486.961</v>
      </c>
      <c r="S22" s="479">
        <v>3.6556251307196357</v>
      </c>
    </row>
    <row r="23" spans="1:19" ht="15.75">
      <c r="A23"/>
      <c r="B23"/>
      <c r="C23"/>
      <c r="D23"/>
      <c r="H23" s="674"/>
      <c r="K23" s="465" t="s">
        <v>154</v>
      </c>
      <c r="L23" s="466">
        <v>7662.759</v>
      </c>
      <c r="M23" s="466">
        <v>2012.018</v>
      </c>
      <c r="N23" s="479">
        <v>3.8084942580036558</v>
      </c>
      <c r="P23" s="465" t="s">
        <v>159</v>
      </c>
      <c r="Q23" s="466">
        <v>4670.6850000000004</v>
      </c>
      <c r="R23" s="466">
        <v>1328.71</v>
      </c>
      <c r="S23" s="479">
        <v>3.5152027154157039</v>
      </c>
    </row>
    <row r="24" spans="1:19" ht="16.5" thickBot="1">
      <c r="A24"/>
      <c r="B24"/>
      <c r="C24"/>
      <c r="D24"/>
      <c r="H24" s="674"/>
      <c r="K24" s="465" t="s">
        <v>159</v>
      </c>
      <c r="L24" s="466">
        <v>6284.38</v>
      </c>
      <c r="M24" s="466">
        <v>2608.9520000000002</v>
      </c>
      <c r="N24" s="479">
        <v>2.4087756309813289</v>
      </c>
      <c r="P24" s="465" t="s">
        <v>289</v>
      </c>
      <c r="Q24" s="466">
        <v>4326.7290000000003</v>
      </c>
      <c r="R24" s="466">
        <v>1108.626</v>
      </c>
      <c r="S24" s="479">
        <v>3.902785069085517</v>
      </c>
    </row>
    <row r="25" spans="1:19" ht="16.5" thickBot="1">
      <c r="A25"/>
      <c r="B25"/>
      <c r="C25"/>
      <c r="D25"/>
      <c r="H25" s="674"/>
      <c r="K25" s="634" t="s">
        <v>262</v>
      </c>
      <c r="L25" s="469">
        <v>1029780.338</v>
      </c>
      <c r="M25" s="469">
        <v>275566.08799999999</v>
      </c>
      <c r="N25" s="548">
        <v>3.7369632289441945</v>
      </c>
      <c r="P25" s="634" t="s">
        <v>262</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373</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563" t="s">
        <v>447</v>
      </c>
      <c r="B2" s="1563"/>
      <c r="C2" s="1563"/>
      <c r="D2" s="1563"/>
      <c r="E2" s="1563"/>
      <c r="F2" s="1563"/>
      <c r="G2" s="1563"/>
      <c r="H2" s="1563"/>
      <c r="I2" s="1563"/>
      <c r="J2" s="1563"/>
      <c r="K2" s="1563"/>
      <c r="L2" s="1563"/>
      <c r="M2" s="1563"/>
      <c r="N2" s="1563"/>
      <c r="O2" s="1563"/>
      <c r="P2" s="1563"/>
      <c r="Q2" s="1563"/>
      <c r="R2" s="1563"/>
      <c r="S2" s="1563"/>
      <c r="T2" s="1563"/>
      <c r="U2" s="1563"/>
      <c r="V2" s="1563"/>
      <c r="W2" s="1563"/>
      <c r="X2" s="1563"/>
      <c r="Y2" s="1563"/>
      <c r="Z2" s="1563"/>
      <c r="AA2" s="1563"/>
    </row>
    <row r="3" spans="1:27" ht="18" customHeight="1">
      <c r="A3" s="1569" t="s">
        <v>448</v>
      </c>
      <c r="B3" s="1569"/>
      <c r="C3" s="1569"/>
      <c r="D3" s="1569"/>
      <c r="E3" s="1569"/>
      <c r="F3" s="1569"/>
      <c r="G3" s="1569"/>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128</v>
      </c>
      <c r="B5" s="452" t="s">
        <v>129</v>
      </c>
      <c r="C5" s="453"/>
      <c r="D5" s="453"/>
      <c r="E5" s="453"/>
      <c r="F5" s="452" t="s">
        <v>130</v>
      </c>
      <c r="G5" s="454" t="s">
        <v>131</v>
      </c>
      <c r="H5" s="453"/>
      <c r="I5" s="453"/>
      <c r="J5" s="453"/>
      <c r="K5" s="503" t="s">
        <v>132</v>
      </c>
      <c r="L5" s="455" t="s">
        <v>133</v>
      </c>
      <c r="M5" s="453"/>
      <c r="N5" s="456"/>
      <c r="O5" s="453"/>
      <c r="P5" s="452" t="s">
        <v>134</v>
      </c>
      <c r="Q5" s="455" t="s">
        <v>135</v>
      </c>
      <c r="R5" s="453"/>
      <c r="S5" s="453"/>
    </row>
    <row r="6" spans="1:27" ht="4.5" customHeight="1" thickBot="1"/>
    <row r="7" spans="1:27" ht="29.25" thickBot="1">
      <c r="A7" s="457" t="s">
        <v>136</v>
      </c>
      <c r="B7" s="458" t="s">
        <v>137</v>
      </c>
      <c r="C7" s="459" t="s">
        <v>138</v>
      </c>
      <c r="D7" s="460" t="s">
        <v>139</v>
      </c>
      <c r="E7" s="566"/>
      <c r="F7" s="457" t="s">
        <v>136</v>
      </c>
      <c r="G7" s="458" t="s">
        <v>137</v>
      </c>
      <c r="H7" s="459" t="s">
        <v>138</v>
      </c>
      <c r="I7" s="460" t="s">
        <v>139</v>
      </c>
      <c r="K7" s="457" t="s">
        <v>136</v>
      </c>
      <c r="L7" s="458" t="s">
        <v>137</v>
      </c>
      <c r="M7" s="459" t="s">
        <v>140</v>
      </c>
      <c r="N7" s="460" t="s">
        <v>139</v>
      </c>
      <c r="P7" s="457" t="s">
        <v>136</v>
      </c>
      <c r="Q7" s="458" t="s">
        <v>137</v>
      </c>
      <c r="R7" s="459" t="s">
        <v>140</v>
      </c>
      <c r="S7" s="460" t="s">
        <v>139</v>
      </c>
    </row>
    <row r="8" spans="1:27" ht="15.75">
      <c r="A8" s="567" t="s">
        <v>156</v>
      </c>
      <c r="B8" s="464">
        <v>16093.522999999999</v>
      </c>
      <c r="C8" s="464">
        <v>31691</v>
      </c>
      <c r="D8" s="549">
        <v>2.2894459587107936</v>
      </c>
      <c r="E8" s="568"/>
      <c r="F8" s="567" t="s">
        <v>159</v>
      </c>
      <c r="G8" s="464">
        <v>5607.6319999999996</v>
      </c>
      <c r="H8" s="591">
        <v>26439</v>
      </c>
      <c r="I8" s="592">
        <v>2.8975113766304088</v>
      </c>
      <c r="J8" s="483"/>
      <c r="K8" s="560" t="s">
        <v>150</v>
      </c>
      <c r="L8" s="464">
        <v>10807.004999999999</v>
      </c>
      <c r="M8" s="464">
        <v>3637.0129999999999</v>
      </c>
      <c r="N8" s="549">
        <v>2.9713957580025148</v>
      </c>
      <c r="O8" s="483"/>
      <c r="P8" s="560" t="s">
        <v>446</v>
      </c>
      <c r="Q8" s="464">
        <v>6858.8389999999999</v>
      </c>
      <c r="R8" s="464">
        <v>1378.8009999999999</v>
      </c>
      <c r="S8" s="549">
        <v>4.9744952317266957</v>
      </c>
    </row>
    <row r="9" spans="1:27" ht="15.75">
      <c r="A9" s="467" t="s">
        <v>159</v>
      </c>
      <c r="B9" s="466">
        <v>14277.847</v>
      </c>
      <c r="C9" s="466">
        <v>48971</v>
      </c>
      <c r="D9" s="479">
        <v>2.1122303412017889</v>
      </c>
      <c r="E9" s="569"/>
      <c r="F9" s="467" t="s">
        <v>156</v>
      </c>
      <c r="G9" s="466">
        <v>1384.1880000000001</v>
      </c>
      <c r="H9" s="466">
        <v>7645</v>
      </c>
      <c r="I9" s="479">
        <v>2.8503873446811667</v>
      </c>
      <c r="J9" s="483"/>
      <c r="K9" s="465" t="s">
        <v>144</v>
      </c>
      <c r="L9" s="466">
        <v>10272.005999999999</v>
      </c>
      <c r="M9" s="466">
        <v>2705.585</v>
      </c>
      <c r="N9" s="479">
        <v>3.7965933430293259</v>
      </c>
      <c r="O9" s="483"/>
      <c r="P9" s="465" t="s">
        <v>144</v>
      </c>
      <c r="Q9" s="466">
        <v>3953.721</v>
      </c>
      <c r="R9" s="466">
        <v>1105.203</v>
      </c>
      <c r="S9" s="479">
        <v>3.5773708540421985</v>
      </c>
    </row>
    <row r="10" spans="1:27" ht="15.75">
      <c r="A10" s="467" t="s">
        <v>155</v>
      </c>
      <c r="B10" s="466">
        <v>7723.9129999999996</v>
      </c>
      <c r="C10" s="466">
        <v>5139</v>
      </c>
      <c r="D10" s="479">
        <v>2.9816060167047476</v>
      </c>
      <c r="E10" s="568"/>
      <c r="F10" s="467" t="s">
        <v>161</v>
      </c>
      <c r="G10" s="466">
        <v>936.04499999999996</v>
      </c>
      <c r="H10" s="468">
        <v>4100</v>
      </c>
      <c r="I10" s="480">
        <v>3.8248069300862175</v>
      </c>
      <c r="J10" s="483"/>
      <c r="K10" s="465" t="s">
        <v>446</v>
      </c>
      <c r="L10" s="466">
        <v>6544.26</v>
      </c>
      <c r="M10" s="466">
        <v>1423.0550000000001</v>
      </c>
      <c r="N10" s="479">
        <v>4.598740034643777</v>
      </c>
      <c r="O10" s="483"/>
      <c r="P10" s="465" t="s">
        <v>146</v>
      </c>
      <c r="Q10" s="466">
        <v>3942.2060000000001</v>
      </c>
      <c r="R10" s="466">
        <v>1214.0619999999999</v>
      </c>
      <c r="S10" s="479">
        <v>3.2471208224950625</v>
      </c>
    </row>
    <row r="11" spans="1:27" ht="16.5" thickBot="1">
      <c r="A11" s="467" t="s">
        <v>446</v>
      </c>
      <c r="B11" s="466">
        <v>6995.2089999999998</v>
      </c>
      <c r="C11" s="466">
        <v>17580</v>
      </c>
      <c r="D11" s="479">
        <v>3.1061379359342114</v>
      </c>
      <c r="E11" s="569"/>
      <c r="F11" s="467" t="s">
        <v>446</v>
      </c>
      <c r="G11" s="466">
        <v>788.09199999999998</v>
      </c>
      <c r="H11" s="466">
        <v>5039</v>
      </c>
      <c r="I11" s="479">
        <v>2.2917978916757544</v>
      </c>
      <c r="J11" s="483"/>
      <c r="K11" s="465" t="s">
        <v>146</v>
      </c>
      <c r="L11" s="466">
        <v>6428.5460000000003</v>
      </c>
      <c r="M11" s="466">
        <v>1815.566</v>
      </c>
      <c r="N11" s="479">
        <v>3.5407944409622125</v>
      </c>
      <c r="O11" s="483"/>
      <c r="P11" s="465" t="s">
        <v>161</v>
      </c>
      <c r="Q11" s="466">
        <v>1496.451</v>
      </c>
      <c r="R11" s="466">
        <v>306.52999999999997</v>
      </c>
      <c r="S11" s="479">
        <v>4.8819071542752752</v>
      </c>
    </row>
    <row r="12" spans="1:27" ht="16.5" thickBot="1">
      <c r="A12" s="467" t="s">
        <v>144</v>
      </c>
      <c r="B12" s="466">
        <v>6284.7659999999996</v>
      </c>
      <c r="C12" s="466">
        <v>11132</v>
      </c>
      <c r="D12" s="479">
        <v>2.4288978885772621</v>
      </c>
      <c r="E12" s="569"/>
      <c r="F12" s="638" t="s">
        <v>262</v>
      </c>
      <c r="G12" s="469">
        <v>9499.8960000000006</v>
      </c>
      <c r="H12" s="469">
        <v>48910</v>
      </c>
      <c r="I12" s="548">
        <v>2.7988533414255454</v>
      </c>
      <c r="J12" s="483"/>
      <c r="K12" s="465" t="s">
        <v>161</v>
      </c>
      <c r="L12" s="466">
        <v>5423.92</v>
      </c>
      <c r="M12" s="466">
        <v>1220.4639999999999</v>
      </c>
      <c r="N12" s="479">
        <v>4.4441458330602135</v>
      </c>
      <c r="O12" s="483"/>
      <c r="P12" s="465" t="s">
        <v>143</v>
      </c>
      <c r="Q12" s="466">
        <v>1372.261</v>
      </c>
      <c r="R12" s="466">
        <v>232.54400000000001</v>
      </c>
      <c r="S12" s="479">
        <v>5.901081085730012</v>
      </c>
    </row>
    <row r="13" spans="1:27" ht="15.75">
      <c r="A13" s="467" t="s">
        <v>163</v>
      </c>
      <c r="B13" s="466">
        <v>5965.616</v>
      </c>
      <c r="C13" s="468">
        <v>14730</v>
      </c>
      <c r="D13" s="480">
        <v>1.8446224526585484</v>
      </c>
      <c r="E13" s="569"/>
      <c r="F13"/>
      <c r="G13"/>
      <c r="H13"/>
      <c r="I13"/>
      <c r="J13" s="483"/>
      <c r="K13" s="465" t="s">
        <v>141</v>
      </c>
      <c r="L13" s="466">
        <v>5258.55</v>
      </c>
      <c r="M13" s="466">
        <v>2173.6570000000002</v>
      </c>
      <c r="N13" s="479">
        <v>2.4192179354884416</v>
      </c>
      <c r="O13" s="483"/>
      <c r="P13" s="465" t="s">
        <v>155</v>
      </c>
      <c r="Q13" s="466">
        <v>1156.087</v>
      </c>
      <c r="R13" s="466">
        <v>395.66800000000001</v>
      </c>
      <c r="S13" s="479">
        <v>2.9218612574178349</v>
      </c>
    </row>
    <row r="14" spans="1:27" ht="15.75">
      <c r="A14" s="467" t="s">
        <v>146</v>
      </c>
      <c r="B14" s="466">
        <v>5374.6319999999996</v>
      </c>
      <c r="C14" s="466">
        <v>5403</v>
      </c>
      <c r="D14" s="479">
        <v>1.6129825323789022</v>
      </c>
      <c r="E14" s="569"/>
      <c r="F14"/>
      <c r="G14"/>
      <c r="H14"/>
      <c r="I14"/>
      <c r="J14" s="483"/>
      <c r="K14" s="465" t="s">
        <v>162</v>
      </c>
      <c r="L14" s="466">
        <v>3453.3939999999998</v>
      </c>
      <c r="M14" s="466">
        <v>1399.3009999999999</v>
      </c>
      <c r="N14" s="479">
        <v>2.4679422082882811</v>
      </c>
      <c r="O14" s="483"/>
      <c r="P14" s="465" t="s">
        <v>449</v>
      </c>
      <c r="Q14" s="466">
        <v>483.07799999999997</v>
      </c>
      <c r="R14" s="466">
        <v>89.262</v>
      </c>
      <c r="S14" s="479">
        <v>5.4119110035625457</v>
      </c>
    </row>
    <row r="15" spans="1:27" ht="15.75">
      <c r="A15" s="467" t="s">
        <v>160</v>
      </c>
      <c r="B15" s="466">
        <v>3238.556</v>
      </c>
      <c r="C15" s="466">
        <v>5521</v>
      </c>
      <c r="D15" s="479">
        <v>1.8731692306980436</v>
      </c>
      <c r="E15" s="569"/>
      <c r="F15"/>
      <c r="G15"/>
      <c r="H15"/>
      <c r="I15"/>
      <c r="J15" s="483"/>
      <c r="K15" s="465" t="s">
        <v>288</v>
      </c>
      <c r="L15" s="466">
        <v>3337.9380000000001</v>
      </c>
      <c r="M15" s="466">
        <v>1428.306</v>
      </c>
      <c r="N15" s="479">
        <v>2.3369908128930357</v>
      </c>
      <c r="O15" s="483"/>
      <c r="P15" s="465" t="s">
        <v>141</v>
      </c>
      <c r="Q15" s="466">
        <v>458.32600000000002</v>
      </c>
      <c r="R15" s="466">
        <v>99.350999999999999</v>
      </c>
      <c r="S15" s="479">
        <v>4.6131996658312451</v>
      </c>
    </row>
    <row r="16" spans="1:27" ht="15.75">
      <c r="A16" s="467" t="s">
        <v>154</v>
      </c>
      <c r="B16" s="466">
        <v>2834.1489999999999</v>
      </c>
      <c r="C16" s="466">
        <v>3204</v>
      </c>
      <c r="D16" s="479">
        <v>2.3337604258188933</v>
      </c>
      <c r="E16" s="569"/>
      <c r="J16" s="483"/>
      <c r="K16" s="465" t="s">
        <v>159</v>
      </c>
      <c r="L16" s="466">
        <v>2450.6590000000001</v>
      </c>
      <c r="M16" s="466">
        <v>976.43299999999999</v>
      </c>
      <c r="N16" s="479">
        <v>2.5098076365710704</v>
      </c>
      <c r="O16" s="483"/>
      <c r="P16" s="465" t="s">
        <v>150</v>
      </c>
      <c r="Q16" s="466">
        <v>402.01499999999999</v>
      </c>
      <c r="R16" s="466">
        <v>122.86</v>
      </c>
      <c r="S16" s="479">
        <v>3.2721390200227902</v>
      </c>
    </row>
    <row r="17" spans="1:19" ht="15.75">
      <c r="A17" s="467" t="s">
        <v>141</v>
      </c>
      <c r="B17" s="466">
        <v>2359.44</v>
      </c>
      <c r="C17" s="466">
        <v>9876</v>
      </c>
      <c r="D17" s="479">
        <v>2.9699896906827186</v>
      </c>
      <c r="E17" s="568"/>
      <c r="J17" s="483"/>
      <c r="K17" s="465" t="s">
        <v>154</v>
      </c>
      <c r="L17" s="466">
        <v>2093.0659999999998</v>
      </c>
      <c r="M17" s="466">
        <v>857.81600000000003</v>
      </c>
      <c r="N17" s="479">
        <v>2.4399941246141359</v>
      </c>
      <c r="O17" s="483"/>
      <c r="P17" s="645" t="s">
        <v>158</v>
      </c>
      <c r="Q17" s="633">
        <v>388.61500000000001</v>
      </c>
      <c r="R17" s="633">
        <v>97.712999999999994</v>
      </c>
      <c r="S17" s="646">
        <v>3.9771064239149347</v>
      </c>
    </row>
    <row r="18" spans="1:19" ht="16.5" thickBot="1">
      <c r="A18" s="467" t="s">
        <v>161</v>
      </c>
      <c r="B18" s="466">
        <v>1564.027</v>
      </c>
      <c r="C18" s="466">
        <v>5150</v>
      </c>
      <c r="D18" s="479">
        <v>2.928829181421357</v>
      </c>
      <c r="E18" s="570"/>
      <c r="F18" s="3"/>
      <c r="G18" s="3"/>
      <c r="H18" s="3"/>
      <c r="K18" s="465" t="s">
        <v>163</v>
      </c>
      <c r="L18" s="466">
        <v>1786.711</v>
      </c>
      <c r="M18" s="466">
        <v>744.899</v>
      </c>
      <c r="N18" s="479">
        <v>2.3985949773056481</v>
      </c>
      <c r="O18" s="483"/>
      <c r="P18" s="465" t="s">
        <v>142</v>
      </c>
      <c r="Q18" s="466">
        <v>376.79199999999997</v>
      </c>
      <c r="R18" s="466">
        <v>73.001999999999995</v>
      </c>
      <c r="S18" s="479">
        <v>5.1613928385523682</v>
      </c>
    </row>
    <row r="19" spans="1:19" ht="16.5" thickBot="1">
      <c r="A19" s="638" t="s">
        <v>262</v>
      </c>
      <c r="B19" s="469">
        <v>75246.404999999999</v>
      </c>
      <c r="C19" s="469">
        <v>161383</v>
      </c>
      <c r="D19" s="548">
        <v>2.2804212346848001</v>
      </c>
      <c r="E19" s="571"/>
      <c r="F19" s="3"/>
      <c r="G19" s="3"/>
      <c r="H19" s="3"/>
      <c r="J19" s="483"/>
      <c r="K19" s="465" t="s">
        <v>155</v>
      </c>
      <c r="L19" s="466">
        <v>1562.348</v>
      </c>
      <c r="M19" s="466">
        <v>314.66800000000001</v>
      </c>
      <c r="N19" s="479">
        <v>4.9650679446273527</v>
      </c>
      <c r="O19" s="483"/>
      <c r="P19" s="465" t="s">
        <v>365</v>
      </c>
      <c r="Q19" s="466">
        <v>339.60500000000002</v>
      </c>
      <c r="R19" s="466">
        <v>43.82</v>
      </c>
      <c r="S19" s="479">
        <v>7.75</v>
      </c>
    </row>
    <row r="20" spans="1:19" ht="15" customHeight="1" thickBot="1">
      <c r="A20"/>
      <c r="B20"/>
      <c r="C20"/>
      <c r="D20"/>
      <c r="E20" s="571"/>
      <c r="F20" s="3"/>
      <c r="G20" s="3"/>
      <c r="H20" s="3"/>
      <c r="J20" s="483"/>
      <c r="K20" s="634" t="s">
        <v>262</v>
      </c>
      <c r="L20" s="469">
        <v>62332.813000000002</v>
      </c>
      <c r="M20" s="469">
        <v>19137.920999999998</v>
      </c>
      <c r="N20" s="548">
        <v>3.2570315762093491</v>
      </c>
      <c r="O20" s="483"/>
      <c r="P20" s="634" t="s">
        <v>262</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15" zoomScale="80" zoomScaleNormal="80" workbookViewId="0">
      <selection activeCell="U741" sqref="U741"/>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605" t="s">
        <v>204</v>
      </c>
      <c r="C5" s="1605"/>
      <c r="D5" s="1605"/>
      <c r="E5" s="1605"/>
      <c r="F5" s="1605"/>
      <c r="G5" s="1605"/>
      <c r="H5" s="1605"/>
      <c r="I5" s="1605"/>
      <c r="J5" s="1605"/>
      <c r="K5" s="1605"/>
      <c r="L5" s="1605"/>
    </row>
    <row r="6" spans="2:13" ht="18">
      <c r="B6" s="488"/>
      <c r="C6" s="488"/>
      <c r="D6" s="488"/>
      <c r="E6" s="488"/>
      <c r="F6" s="301" t="s">
        <v>205</v>
      </c>
      <c r="G6" s="488"/>
      <c r="H6" s="488"/>
      <c r="I6" s="488"/>
      <c r="J6" s="488"/>
      <c r="K6" s="488"/>
      <c r="L6" s="488"/>
    </row>
    <row r="7" spans="2:13" s="302" customFormat="1" ht="15">
      <c r="B7" s="1606" t="s">
        <v>206</v>
      </c>
      <c r="C7" s="1608" t="s">
        <v>18</v>
      </c>
      <c r="D7" s="1608" t="s">
        <v>207</v>
      </c>
      <c r="E7" s="1610" t="s">
        <v>208</v>
      </c>
      <c r="F7" s="1611"/>
      <c r="G7" s="1612"/>
      <c r="H7" s="1613" t="s">
        <v>209</v>
      </c>
      <c r="I7" s="1615" t="s">
        <v>210</v>
      </c>
      <c r="J7" s="1616"/>
      <c r="K7" s="1616"/>
      <c r="L7" s="1606"/>
    </row>
    <row r="8" spans="2:13">
      <c r="B8" s="1607"/>
      <c r="C8" s="1609"/>
      <c r="D8" s="1609"/>
      <c r="E8" s="1617" t="s">
        <v>211</v>
      </c>
      <c r="F8" s="1608" t="s">
        <v>212</v>
      </c>
      <c r="G8" s="1608" t="s">
        <v>213</v>
      </c>
      <c r="H8" s="1614"/>
      <c r="I8" s="1617" t="s">
        <v>214</v>
      </c>
      <c r="J8" s="1617" t="s">
        <v>20</v>
      </c>
      <c r="K8" s="1608" t="s">
        <v>215</v>
      </c>
      <c r="L8" s="1617" t="s">
        <v>216</v>
      </c>
    </row>
    <row r="9" spans="2:13">
      <c r="B9" s="1607"/>
      <c r="C9" s="1609"/>
      <c r="D9" s="1609"/>
      <c r="E9" s="1618"/>
      <c r="F9" s="1609"/>
      <c r="G9" s="1609"/>
      <c r="H9" s="1614"/>
      <c r="I9" s="1618"/>
      <c r="J9" s="1618"/>
      <c r="K9" s="1633"/>
      <c r="L9" s="1618"/>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217</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218</v>
      </c>
      <c r="C14" s="311">
        <v>111170</v>
      </c>
      <c r="D14" s="311">
        <v>8623</v>
      </c>
      <c r="E14" s="312">
        <v>4062</v>
      </c>
      <c r="F14" s="312">
        <v>4470</v>
      </c>
      <c r="G14" s="311">
        <v>91</v>
      </c>
      <c r="H14" s="311">
        <v>102547</v>
      </c>
      <c r="I14" s="311">
        <v>14124</v>
      </c>
      <c r="J14" s="311">
        <v>38146</v>
      </c>
      <c r="K14" s="311">
        <v>50276</v>
      </c>
      <c r="L14" s="313">
        <v>1</v>
      </c>
      <c r="M14" s="307"/>
    </row>
    <row r="15" spans="2:13" ht="15">
      <c r="B15" s="310" t="s">
        <v>219</v>
      </c>
      <c r="C15" s="311">
        <v>115203</v>
      </c>
      <c r="D15" s="311">
        <v>8222</v>
      </c>
      <c r="E15" s="312">
        <v>3948</v>
      </c>
      <c r="F15" s="312">
        <v>4170</v>
      </c>
      <c r="G15" s="311">
        <v>104</v>
      </c>
      <c r="H15" s="311">
        <v>106981</v>
      </c>
      <c r="I15" s="311">
        <v>15491</v>
      </c>
      <c r="J15" s="311">
        <v>36186</v>
      </c>
      <c r="K15" s="311">
        <v>55304</v>
      </c>
      <c r="L15" s="313">
        <v>0</v>
      </c>
      <c r="M15" s="307"/>
    </row>
    <row r="16" spans="2:13" ht="15">
      <c r="B16" s="310" t="s">
        <v>220</v>
      </c>
      <c r="C16" s="311">
        <v>116562</v>
      </c>
      <c r="D16" s="311">
        <v>10853</v>
      </c>
      <c r="E16" s="312">
        <v>5177</v>
      </c>
      <c r="F16" s="312">
        <v>5437</v>
      </c>
      <c r="G16" s="311">
        <v>239</v>
      </c>
      <c r="H16" s="311">
        <v>105709</v>
      </c>
      <c r="I16" s="311">
        <v>15320</v>
      </c>
      <c r="J16" s="311">
        <v>35101</v>
      </c>
      <c r="K16" s="311">
        <v>55288</v>
      </c>
      <c r="L16" s="313">
        <v>0</v>
      </c>
      <c r="M16" s="307"/>
    </row>
    <row r="17" spans="2:13" ht="15">
      <c r="B17" s="310" t="s">
        <v>221</v>
      </c>
      <c r="C17" s="311">
        <v>125105</v>
      </c>
      <c r="D17" s="311">
        <v>10047</v>
      </c>
      <c r="E17" s="312">
        <v>4413</v>
      </c>
      <c r="F17" s="312">
        <v>5418</v>
      </c>
      <c r="G17" s="311">
        <v>216</v>
      </c>
      <c r="H17" s="311">
        <v>115058</v>
      </c>
      <c r="I17" s="311">
        <v>16812</v>
      </c>
      <c r="J17" s="311">
        <v>42431</v>
      </c>
      <c r="K17" s="311">
        <v>55806</v>
      </c>
      <c r="L17" s="313">
        <v>9</v>
      </c>
      <c r="M17" s="307"/>
    </row>
    <row r="18" spans="2:13" ht="15">
      <c r="B18" s="310" t="s">
        <v>222</v>
      </c>
      <c r="C18" s="311">
        <v>112007</v>
      </c>
      <c r="D18" s="311">
        <v>9289</v>
      </c>
      <c r="E18" s="312">
        <v>4372</v>
      </c>
      <c r="F18" s="312">
        <v>4637</v>
      </c>
      <c r="G18" s="311">
        <v>280</v>
      </c>
      <c r="H18" s="311">
        <v>102718</v>
      </c>
      <c r="I18" s="311">
        <v>14362</v>
      </c>
      <c r="J18" s="311">
        <v>38076</v>
      </c>
      <c r="K18" s="311">
        <v>50272</v>
      </c>
      <c r="L18" s="313">
        <v>8</v>
      </c>
      <c r="M18" s="307"/>
    </row>
    <row r="19" spans="2:13" ht="15">
      <c r="B19" s="310" t="s">
        <v>223</v>
      </c>
      <c r="C19" s="311">
        <v>111410</v>
      </c>
      <c r="D19" s="311">
        <v>8309</v>
      </c>
      <c r="E19" s="312">
        <v>3771</v>
      </c>
      <c r="F19" s="312">
        <v>4321</v>
      </c>
      <c r="G19" s="311">
        <v>217</v>
      </c>
      <c r="H19" s="311">
        <v>103101</v>
      </c>
      <c r="I19" s="311">
        <v>13545</v>
      </c>
      <c r="J19" s="311">
        <v>39139</v>
      </c>
      <c r="K19" s="311">
        <v>50368</v>
      </c>
      <c r="L19" s="313">
        <v>49</v>
      </c>
      <c r="M19" s="307"/>
    </row>
    <row r="20" spans="2:13" ht="15">
      <c r="B20" s="310" t="s">
        <v>224</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225</v>
      </c>
      <c r="C21" s="311">
        <v>98819</v>
      </c>
      <c r="D21" s="311">
        <v>7846</v>
      </c>
      <c r="E21" s="312">
        <v>3484</v>
      </c>
      <c r="F21" s="312">
        <v>4232</v>
      </c>
      <c r="G21" s="311">
        <v>130</v>
      </c>
      <c r="H21" s="311">
        <v>90973</v>
      </c>
      <c r="I21" s="311">
        <v>12054</v>
      </c>
      <c r="J21" s="311">
        <v>36440</v>
      </c>
      <c r="K21" s="311">
        <v>42479</v>
      </c>
      <c r="L21" s="313">
        <v>0</v>
      </c>
      <c r="M21" s="307"/>
    </row>
    <row r="22" spans="2:13" ht="15">
      <c r="B22" s="310" t="s">
        <v>226</v>
      </c>
      <c r="C22" s="311">
        <v>123297</v>
      </c>
      <c r="D22" s="311">
        <v>8800</v>
      </c>
      <c r="E22" s="312">
        <v>3810</v>
      </c>
      <c r="F22" s="312">
        <v>4759</v>
      </c>
      <c r="G22" s="311">
        <v>231</v>
      </c>
      <c r="H22" s="314">
        <v>114497</v>
      </c>
      <c r="I22" s="314">
        <v>15331</v>
      </c>
      <c r="J22" s="314">
        <v>45240</v>
      </c>
      <c r="K22" s="314">
        <v>53925</v>
      </c>
      <c r="L22" s="315">
        <v>1</v>
      </c>
      <c r="M22" s="307"/>
    </row>
    <row r="23" spans="2:13" ht="15">
      <c r="B23" s="316" t="s">
        <v>227</v>
      </c>
      <c r="C23" s="311">
        <v>138891</v>
      </c>
      <c r="D23" s="311">
        <v>8798</v>
      </c>
      <c r="E23" s="312">
        <v>4032</v>
      </c>
      <c r="F23" s="312">
        <v>4489</v>
      </c>
      <c r="G23" s="311">
        <v>277</v>
      </c>
      <c r="H23" s="314">
        <v>130093</v>
      </c>
      <c r="I23" s="314">
        <v>18666</v>
      </c>
      <c r="J23" s="314">
        <v>51077</v>
      </c>
      <c r="K23" s="314">
        <v>60332</v>
      </c>
      <c r="L23" s="315">
        <v>18</v>
      </c>
      <c r="M23" s="307"/>
    </row>
    <row r="24" spans="2:13" ht="15">
      <c r="B24" s="316" t="s">
        <v>228</v>
      </c>
      <c r="C24" s="311">
        <v>120349</v>
      </c>
      <c r="D24" s="311">
        <v>7846</v>
      </c>
      <c r="E24" s="312">
        <v>3600</v>
      </c>
      <c r="F24" s="312">
        <v>4083</v>
      </c>
      <c r="G24" s="311">
        <v>163</v>
      </c>
      <c r="H24" s="314">
        <v>112503</v>
      </c>
      <c r="I24" s="314">
        <v>16315</v>
      </c>
      <c r="J24" s="314">
        <v>44463</v>
      </c>
      <c r="K24" s="314">
        <v>51721</v>
      </c>
      <c r="L24" s="315">
        <v>4</v>
      </c>
      <c r="M24" s="307"/>
    </row>
    <row r="25" spans="2:13" ht="15">
      <c r="B25" s="316" t="s">
        <v>229</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230</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231</v>
      </c>
      <c r="C29" s="488"/>
      <c r="D29" s="321"/>
      <c r="E29" s="488"/>
      <c r="F29" s="488"/>
      <c r="H29" s="488"/>
      <c r="I29" s="488"/>
      <c r="J29" s="488"/>
      <c r="K29" s="488"/>
      <c r="L29" s="488"/>
    </row>
    <row r="30" spans="2:13" s="302" customFormat="1" ht="18.75" customHeight="1">
      <c r="B30" s="488"/>
      <c r="C30" s="488"/>
      <c r="D30" s="488"/>
      <c r="E30" s="488"/>
      <c r="F30" s="301" t="s">
        <v>205</v>
      </c>
      <c r="G30" s="488"/>
      <c r="H30" s="488"/>
      <c r="I30" s="488"/>
      <c r="J30" s="488"/>
      <c r="K30" s="488"/>
      <c r="L30" s="488"/>
    </row>
    <row r="31" spans="2:13" ht="30">
      <c r="B31" s="489" t="s">
        <v>206</v>
      </c>
      <c r="C31" s="491" t="s">
        <v>18</v>
      </c>
      <c r="D31" s="491" t="s">
        <v>207</v>
      </c>
      <c r="E31" s="493" t="s">
        <v>208</v>
      </c>
      <c r="F31" s="494"/>
      <c r="G31" s="495"/>
      <c r="H31" s="496" t="s">
        <v>209</v>
      </c>
      <c r="I31" s="493" t="s">
        <v>210</v>
      </c>
      <c r="J31" s="494"/>
      <c r="K31" s="494"/>
      <c r="L31" s="494"/>
      <c r="M31" s="307"/>
    </row>
    <row r="32" spans="2:13" ht="15">
      <c r="B32" s="490"/>
      <c r="C32" s="492"/>
      <c r="D32" s="492"/>
      <c r="E32" s="499" t="s">
        <v>211</v>
      </c>
      <c r="F32" s="491" t="s">
        <v>212</v>
      </c>
      <c r="G32" s="491" t="s">
        <v>213</v>
      </c>
      <c r="H32" s="497"/>
      <c r="I32" s="499" t="s">
        <v>214</v>
      </c>
      <c r="J32" s="499" t="s">
        <v>20</v>
      </c>
      <c r="K32" s="491" t="s">
        <v>215</v>
      </c>
      <c r="L32" s="498" t="s">
        <v>216</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217</v>
      </c>
      <c r="H36" s="487"/>
      <c r="I36" s="487"/>
      <c r="J36" s="487"/>
      <c r="K36" s="487"/>
      <c r="L36" s="487"/>
    </row>
    <row r="37" spans="2:13" ht="12.75">
      <c r="B37" s="308"/>
      <c r="C37" s="308"/>
      <c r="D37" s="308"/>
      <c r="E37" s="308"/>
      <c r="F37" s="308"/>
      <c r="G37" s="308"/>
      <c r="H37" s="308"/>
      <c r="I37" s="308"/>
      <c r="J37" s="308"/>
      <c r="K37" s="308"/>
      <c r="L37" s="308"/>
    </row>
    <row r="38" spans="2:13" ht="15">
      <c r="B38" s="310" t="s">
        <v>218</v>
      </c>
      <c r="C38" s="323">
        <v>112149</v>
      </c>
      <c r="D38" s="323">
        <v>7252</v>
      </c>
      <c r="E38" s="324">
        <v>3259</v>
      </c>
      <c r="F38" s="324">
        <v>3523</v>
      </c>
      <c r="G38" s="323">
        <v>470</v>
      </c>
      <c r="H38" s="323">
        <v>104897</v>
      </c>
      <c r="I38" s="323">
        <v>14543</v>
      </c>
      <c r="J38" s="323">
        <v>38246</v>
      </c>
      <c r="K38" s="323">
        <v>52108</v>
      </c>
      <c r="L38" s="325">
        <v>0</v>
      </c>
      <c r="M38" s="307"/>
    </row>
    <row r="39" spans="2:13" ht="15">
      <c r="B39" s="310" t="s">
        <v>219</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220</v>
      </c>
      <c r="C40" s="323">
        <v>149470</v>
      </c>
      <c r="D40" s="323">
        <v>7601</v>
      </c>
      <c r="E40" s="324">
        <v>3691</v>
      </c>
      <c r="F40" s="324">
        <v>3784</v>
      </c>
      <c r="G40" s="323">
        <v>126</v>
      </c>
      <c r="H40" s="323">
        <v>141869</v>
      </c>
      <c r="I40" s="323">
        <v>21282</v>
      </c>
      <c r="J40" s="323">
        <v>48615</v>
      </c>
      <c r="K40" s="323">
        <v>71968</v>
      </c>
      <c r="L40" s="325">
        <v>4</v>
      </c>
      <c r="M40" s="307"/>
    </row>
    <row r="41" spans="2:13" ht="15">
      <c r="B41" s="310" t="s">
        <v>221</v>
      </c>
      <c r="C41" s="323">
        <v>129079</v>
      </c>
      <c r="D41" s="323">
        <v>9084</v>
      </c>
      <c r="E41" s="324">
        <v>4200</v>
      </c>
      <c r="F41" s="324">
        <v>4672</v>
      </c>
      <c r="G41" s="323">
        <v>212</v>
      </c>
      <c r="H41" s="323">
        <v>119995</v>
      </c>
      <c r="I41" s="323">
        <v>18707</v>
      </c>
      <c r="J41" s="323">
        <v>43144</v>
      </c>
      <c r="K41" s="323">
        <v>58144</v>
      </c>
      <c r="L41" s="325">
        <v>0</v>
      </c>
      <c r="M41" s="307"/>
    </row>
    <row r="42" spans="2:13" ht="15">
      <c r="B42" s="310" t="s">
        <v>222</v>
      </c>
      <c r="C42" s="326">
        <v>128921</v>
      </c>
      <c r="D42" s="326">
        <v>7616</v>
      </c>
      <c r="E42" s="324">
        <v>2998</v>
      </c>
      <c r="F42" s="324">
        <v>4131</v>
      </c>
      <c r="G42" s="323">
        <v>487</v>
      </c>
      <c r="H42" s="326">
        <v>121305</v>
      </c>
      <c r="I42" s="323">
        <v>19706</v>
      </c>
      <c r="J42" s="323">
        <v>45020</v>
      </c>
      <c r="K42" s="323">
        <v>56572</v>
      </c>
      <c r="L42" s="325">
        <v>7</v>
      </c>
      <c r="M42" s="307"/>
    </row>
    <row r="43" spans="2:13" ht="15">
      <c r="B43" s="310" t="s">
        <v>223</v>
      </c>
      <c r="C43" s="323">
        <v>112870</v>
      </c>
      <c r="D43" s="323">
        <v>6418</v>
      </c>
      <c r="E43" s="324">
        <v>2391</v>
      </c>
      <c r="F43" s="324">
        <v>3619</v>
      </c>
      <c r="G43" s="323">
        <v>408</v>
      </c>
      <c r="H43" s="323">
        <v>106452</v>
      </c>
      <c r="I43" s="323">
        <v>16361</v>
      </c>
      <c r="J43" s="323">
        <v>39344</v>
      </c>
      <c r="K43" s="323">
        <v>50741</v>
      </c>
      <c r="L43" s="325">
        <v>6</v>
      </c>
      <c r="M43" s="307"/>
    </row>
    <row r="44" spans="2:13" ht="15">
      <c r="B44" s="310" t="s">
        <v>224</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225</v>
      </c>
      <c r="C45" s="323">
        <v>100176</v>
      </c>
      <c r="D45" s="323">
        <v>6200</v>
      </c>
      <c r="E45" s="324">
        <v>2447</v>
      </c>
      <c r="F45" s="324">
        <v>3349</v>
      </c>
      <c r="G45" s="323">
        <v>404</v>
      </c>
      <c r="H45" s="323">
        <v>93976</v>
      </c>
      <c r="I45" s="323">
        <v>14262</v>
      </c>
      <c r="J45" s="323">
        <v>37783</v>
      </c>
      <c r="K45" s="323">
        <v>41925</v>
      </c>
      <c r="L45" s="325">
        <v>6</v>
      </c>
      <c r="M45" s="307"/>
    </row>
    <row r="46" spans="2:13" ht="15">
      <c r="B46" s="310" t="s">
        <v>226</v>
      </c>
      <c r="C46" s="323">
        <v>116510</v>
      </c>
      <c r="D46" s="323">
        <v>5572</v>
      </c>
      <c r="E46" s="324">
        <v>1460</v>
      </c>
      <c r="F46" s="324">
        <v>3789</v>
      </c>
      <c r="G46" s="323">
        <v>323</v>
      </c>
      <c r="H46" s="323">
        <v>110938</v>
      </c>
      <c r="I46" s="323">
        <v>17370</v>
      </c>
      <c r="J46" s="323">
        <v>41886</v>
      </c>
      <c r="K46" s="323">
        <v>51678</v>
      </c>
      <c r="L46" s="325">
        <v>4</v>
      </c>
      <c r="M46" s="307"/>
    </row>
    <row r="47" spans="2:13" ht="15">
      <c r="B47" s="316" t="s">
        <v>227</v>
      </c>
      <c r="C47" s="323">
        <v>123235</v>
      </c>
      <c r="D47" s="323">
        <v>5391</v>
      </c>
      <c r="E47" s="324">
        <v>1404</v>
      </c>
      <c r="F47" s="324">
        <v>3149</v>
      </c>
      <c r="G47" s="323">
        <v>838</v>
      </c>
      <c r="H47" s="323">
        <v>117844</v>
      </c>
      <c r="I47" s="323">
        <v>19563</v>
      </c>
      <c r="J47" s="323">
        <v>45078</v>
      </c>
      <c r="K47" s="323">
        <v>53199</v>
      </c>
      <c r="L47" s="325">
        <v>4</v>
      </c>
      <c r="M47" s="307"/>
    </row>
    <row r="48" spans="2:13" ht="15">
      <c r="B48" s="329" t="s">
        <v>228</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229</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232</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233</v>
      </c>
      <c r="C53" s="488"/>
      <c r="D53" s="321"/>
      <c r="E53" s="488"/>
      <c r="F53" s="488"/>
      <c r="H53" s="488"/>
      <c r="I53" s="488"/>
      <c r="J53" s="488"/>
      <c r="K53" s="488"/>
      <c r="L53" s="488"/>
    </row>
    <row r="54" spans="2:13" ht="18">
      <c r="B54" s="488"/>
      <c r="C54" s="488"/>
      <c r="D54" s="488"/>
      <c r="E54" s="488"/>
      <c r="F54" s="301" t="s">
        <v>205</v>
      </c>
      <c r="G54" s="488"/>
      <c r="H54" s="488"/>
      <c r="I54" s="488"/>
      <c r="J54" s="488"/>
      <c r="K54" s="488"/>
      <c r="L54" s="488"/>
    </row>
    <row r="55" spans="2:13" ht="30">
      <c r="B55" s="489" t="s">
        <v>206</v>
      </c>
      <c r="C55" s="491" t="s">
        <v>18</v>
      </c>
      <c r="D55" s="491" t="s">
        <v>207</v>
      </c>
      <c r="E55" s="493" t="s">
        <v>208</v>
      </c>
      <c r="F55" s="494"/>
      <c r="G55" s="495"/>
      <c r="H55" s="496" t="s">
        <v>209</v>
      </c>
      <c r="I55" s="493" t="s">
        <v>210</v>
      </c>
      <c r="J55" s="494"/>
      <c r="K55" s="494"/>
      <c r="L55" s="494"/>
      <c r="M55" s="307"/>
    </row>
    <row r="56" spans="2:13" ht="15" customHeight="1">
      <c r="B56" s="490"/>
      <c r="C56" s="492"/>
      <c r="D56" s="492"/>
      <c r="E56" s="499" t="s">
        <v>211</v>
      </c>
      <c r="F56" s="491" t="s">
        <v>212</v>
      </c>
      <c r="G56" s="491" t="s">
        <v>213</v>
      </c>
      <c r="H56" s="497"/>
      <c r="I56" s="499" t="s">
        <v>214</v>
      </c>
      <c r="J56" s="499" t="s">
        <v>20</v>
      </c>
      <c r="K56" s="491" t="s">
        <v>215</v>
      </c>
      <c r="L56" s="498" t="s">
        <v>216</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217</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218</v>
      </c>
      <c r="C62" s="323">
        <v>83900</v>
      </c>
      <c r="D62" s="323">
        <v>5741</v>
      </c>
      <c r="E62" s="324">
        <v>2277</v>
      </c>
      <c r="F62" s="324">
        <v>2883</v>
      </c>
      <c r="G62" s="323">
        <v>581</v>
      </c>
      <c r="H62" s="323">
        <v>78159</v>
      </c>
      <c r="I62" s="323">
        <v>11069</v>
      </c>
      <c r="J62" s="323">
        <v>29046</v>
      </c>
      <c r="K62" s="323">
        <v>38039</v>
      </c>
      <c r="L62" s="325">
        <v>5</v>
      </c>
      <c r="M62" s="307"/>
    </row>
    <row r="63" spans="2:13" ht="15">
      <c r="B63" s="310" t="s">
        <v>219</v>
      </c>
      <c r="C63" s="323">
        <v>97205</v>
      </c>
      <c r="D63" s="323">
        <v>5693</v>
      </c>
      <c r="E63" s="324">
        <v>1987</v>
      </c>
      <c r="F63" s="324">
        <v>3347</v>
      </c>
      <c r="G63" s="323">
        <v>359</v>
      </c>
      <c r="H63" s="323">
        <v>91512</v>
      </c>
      <c r="I63" s="323">
        <v>13704</v>
      </c>
      <c r="J63" s="323">
        <v>33306</v>
      </c>
      <c r="K63" s="323">
        <v>44498</v>
      </c>
      <c r="L63" s="325">
        <v>4</v>
      </c>
      <c r="M63" s="307"/>
    </row>
    <row r="64" spans="2:13" ht="15">
      <c r="B64" s="310" t="s">
        <v>220</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221</v>
      </c>
      <c r="C65" s="323">
        <v>103860</v>
      </c>
      <c r="D65" s="323">
        <v>6418</v>
      </c>
      <c r="E65" s="324">
        <v>2651</v>
      </c>
      <c r="F65" s="324">
        <v>3675</v>
      </c>
      <c r="G65" s="323">
        <v>92</v>
      </c>
      <c r="H65" s="323">
        <v>97442</v>
      </c>
      <c r="I65" s="323">
        <v>14969</v>
      </c>
      <c r="J65" s="323">
        <v>35067</v>
      </c>
      <c r="K65" s="323">
        <v>47394</v>
      </c>
      <c r="L65" s="325">
        <v>12</v>
      </c>
      <c r="M65" s="307"/>
    </row>
    <row r="66" spans="2:13" ht="15">
      <c r="B66" s="310" t="s">
        <v>222</v>
      </c>
      <c r="C66" s="326">
        <v>112470</v>
      </c>
      <c r="D66" s="326">
        <v>7604</v>
      </c>
      <c r="E66" s="324">
        <v>2858</v>
      </c>
      <c r="F66" s="324">
        <v>4353</v>
      </c>
      <c r="G66" s="323">
        <v>393</v>
      </c>
      <c r="H66" s="326">
        <v>104866</v>
      </c>
      <c r="I66" s="323">
        <v>17040</v>
      </c>
      <c r="J66" s="323">
        <v>35740</v>
      </c>
      <c r="K66" s="323">
        <v>52074</v>
      </c>
      <c r="L66" s="325">
        <v>12</v>
      </c>
      <c r="M66" s="307"/>
    </row>
    <row r="67" spans="2:13" ht="15">
      <c r="B67" s="310" t="s">
        <v>223</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224</v>
      </c>
      <c r="C68" s="323">
        <v>124601</v>
      </c>
      <c r="D68" s="323">
        <v>6169</v>
      </c>
      <c r="E68" s="324">
        <v>2106</v>
      </c>
      <c r="F68" s="324">
        <v>3919</v>
      </c>
      <c r="G68" s="323">
        <v>144</v>
      </c>
      <c r="H68" s="323">
        <v>118432</v>
      </c>
      <c r="I68" s="327">
        <v>17843</v>
      </c>
      <c r="J68" s="327">
        <v>41112</v>
      </c>
      <c r="K68" s="327">
        <v>59469</v>
      </c>
      <c r="L68" s="328">
        <v>8</v>
      </c>
      <c r="M68" s="307"/>
    </row>
    <row r="69" spans="2:13" ht="15">
      <c r="B69" s="310" t="s">
        <v>225</v>
      </c>
      <c r="C69" s="323">
        <v>112766</v>
      </c>
      <c r="D69" s="323">
        <v>6652</v>
      </c>
      <c r="E69" s="324">
        <v>2278</v>
      </c>
      <c r="F69" s="324">
        <v>4217</v>
      </c>
      <c r="G69" s="323">
        <v>157</v>
      </c>
      <c r="H69" s="323">
        <v>106114</v>
      </c>
      <c r="I69" s="323">
        <v>15233</v>
      </c>
      <c r="J69" s="323">
        <v>36223</v>
      </c>
      <c r="K69" s="323">
        <v>54651</v>
      </c>
      <c r="L69" s="325">
        <v>7</v>
      </c>
      <c r="M69" s="307"/>
    </row>
    <row r="70" spans="2:13" ht="15">
      <c r="B70" s="310" t="s">
        <v>226</v>
      </c>
      <c r="C70" s="323">
        <v>127669</v>
      </c>
      <c r="D70" s="323">
        <v>6143</v>
      </c>
      <c r="E70" s="324">
        <v>1834</v>
      </c>
      <c r="F70" s="324">
        <v>4173</v>
      </c>
      <c r="G70" s="323">
        <v>136</v>
      </c>
      <c r="H70" s="323">
        <v>121526</v>
      </c>
      <c r="I70" s="323">
        <v>17448</v>
      </c>
      <c r="J70" s="323">
        <v>41665</v>
      </c>
      <c r="K70" s="323">
        <v>62363</v>
      </c>
      <c r="L70" s="325">
        <v>50</v>
      </c>
      <c r="M70" s="307"/>
    </row>
    <row r="71" spans="2:13" ht="15">
      <c r="B71" s="316" t="s">
        <v>227</v>
      </c>
      <c r="C71" s="323">
        <v>133935</v>
      </c>
      <c r="D71" s="323">
        <v>6592</v>
      </c>
      <c r="E71" s="324">
        <v>1606</v>
      </c>
      <c r="F71" s="324">
        <v>4838</v>
      </c>
      <c r="G71" s="323">
        <v>148</v>
      </c>
      <c r="H71" s="323">
        <v>127343</v>
      </c>
      <c r="I71" s="323">
        <v>19284</v>
      </c>
      <c r="J71" s="323">
        <v>44437</v>
      </c>
      <c r="K71" s="323">
        <v>63514</v>
      </c>
      <c r="L71" s="325">
        <v>108</v>
      </c>
      <c r="M71" s="307"/>
    </row>
    <row r="72" spans="2:13" ht="15">
      <c r="B72" s="329" t="s">
        <v>228</v>
      </c>
      <c r="C72" s="323">
        <v>132864</v>
      </c>
      <c r="D72" s="323">
        <v>5207</v>
      </c>
      <c r="E72" s="324">
        <v>1621</v>
      </c>
      <c r="F72" s="324">
        <v>3252</v>
      </c>
      <c r="G72" s="323">
        <v>334</v>
      </c>
      <c r="H72" s="323">
        <v>127657</v>
      </c>
      <c r="I72" s="323">
        <v>18098</v>
      </c>
      <c r="J72" s="323">
        <v>43625</v>
      </c>
      <c r="K72" s="323">
        <v>65887</v>
      </c>
      <c r="L72" s="325">
        <v>47</v>
      </c>
      <c r="M72" s="307"/>
    </row>
    <row r="73" spans="2:13" ht="15">
      <c r="B73" s="329" t="s">
        <v>229</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234</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235</v>
      </c>
      <c r="C78" s="488"/>
      <c r="D78" s="321"/>
      <c r="E78" s="488"/>
      <c r="F78" s="488"/>
      <c r="H78" s="488"/>
      <c r="I78" s="488"/>
      <c r="J78" s="488"/>
      <c r="K78" s="488"/>
      <c r="L78" s="488"/>
    </row>
    <row r="79" spans="2:13" ht="18">
      <c r="B79" s="488"/>
      <c r="C79" s="488"/>
      <c r="D79" s="488"/>
      <c r="E79" s="488"/>
      <c r="F79" s="301" t="s">
        <v>205</v>
      </c>
      <c r="G79" s="488"/>
      <c r="H79" s="488"/>
      <c r="I79" s="488"/>
      <c r="J79" s="488"/>
      <c r="K79" s="488"/>
      <c r="L79" s="488"/>
    </row>
    <row r="80" spans="2:13" ht="30">
      <c r="B80" s="489" t="s">
        <v>206</v>
      </c>
      <c r="C80" s="491" t="s">
        <v>18</v>
      </c>
      <c r="D80" s="491" t="s">
        <v>207</v>
      </c>
      <c r="E80" s="493" t="s">
        <v>208</v>
      </c>
      <c r="F80" s="494"/>
      <c r="G80" s="495"/>
      <c r="H80" s="496" t="s">
        <v>209</v>
      </c>
      <c r="I80" s="493" t="s">
        <v>210</v>
      </c>
      <c r="J80" s="494"/>
      <c r="K80" s="494"/>
      <c r="L80" s="494"/>
      <c r="M80" s="307"/>
    </row>
    <row r="81" spans="2:13" ht="15">
      <c r="B81" s="490"/>
      <c r="C81" s="492"/>
      <c r="D81" s="492"/>
      <c r="E81" s="499" t="s">
        <v>211</v>
      </c>
      <c r="F81" s="491" t="s">
        <v>212</v>
      </c>
      <c r="G81" s="491" t="s">
        <v>213</v>
      </c>
      <c r="H81" s="497"/>
      <c r="I81" s="499" t="s">
        <v>214</v>
      </c>
      <c r="J81" s="499" t="s">
        <v>20</v>
      </c>
      <c r="K81" s="491" t="s">
        <v>215</v>
      </c>
      <c r="L81" s="498" t="s">
        <v>216</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217</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218</v>
      </c>
      <c r="C87" s="323">
        <v>112561</v>
      </c>
      <c r="D87" s="323">
        <v>7269</v>
      </c>
      <c r="E87" s="324">
        <v>2961</v>
      </c>
      <c r="F87" s="324">
        <v>4094</v>
      </c>
      <c r="G87" s="323">
        <v>214</v>
      </c>
      <c r="H87" s="323">
        <v>105292</v>
      </c>
      <c r="I87" s="323">
        <v>14362</v>
      </c>
      <c r="J87" s="323">
        <v>33796</v>
      </c>
      <c r="K87" s="323">
        <v>57000</v>
      </c>
      <c r="L87" s="325">
        <v>134</v>
      </c>
      <c r="M87" s="307"/>
    </row>
    <row r="88" spans="2:13" ht="15">
      <c r="B88" s="310" t="s">
        <v>219</v>
      </c>
      <c r="C88" s="323">
        <v>109077</v>
      </c>
      <c r="D88" s="323">
        <v>6316</v>
      </c>
      <c r="E88" s="324">
        <v>2645</v>
      </c>
      <c r="F88" s="324">
        <v>3187</v>
      </c>
      <c r="G88" s="323">
        <v>484</v>
      </c>
      <c r="H88" s="323">
        <v>102761</v>
      </c>
      <c r="I88" s="323">
        <v>14691</v>
      </c>
      <c r="J88" s="323">
        <v>32213</v>
      </c>
      <c r="K88" s="323">
        <v>55847</v>
      </c>
      <c r="L88" s="325">
        <v>10</v>
      </c>
      <c r="M88" s="307"/>
    </row>
    <row r="89" spans="2:13" ht="15">
      <c r="B89" s="310" t="s">
        <v>220</v>
      </c>
      <c r="C89" s="323">
        <v>130700</v>
      </c>
      <c r="D89" s="323">
        <v>6991</v>
      </c>
      <c r="E89" s="324">
        <v>3137</v>
      </c>
      <c r="F89" s="324">
        <v>3724</v>
      </c>
      <c r="G89" s="323">
        <v>130</v>
      </c>
      <c r="H89" s="323">
        <v>123709</v>
      </c>
      <c r="I89" s="323">
        <v>18690</v>
      </c>
      <c r="J89" s="323">
        <v>41521</v>
      </c>
      <c r="K89" s="323">
        <v>63498</v>
      </c>
      <c r="L89" s="325">
        <v>0</v>
      </c>
      <c r="M89" s="307"/>
    </row>
    <row r="90" spans="2:13" ht="15">
      <c r="B90" s="310" t="s">
        <v>221</v>
      </c>
      <c r="C90" s="323">
        <v>110848</v>
      </c>
      <c r="D90" s="323">
        <v>7885</v>
      </c>
      <c r="E90" s="324">
        <v>3953</v>
      </c>
      <c r="F90" s="324">
        <v>3801</v>
      </c>
      <c r="G90" s="323">
        <v>131</v>
      </c>
      <c r="H90" s="323">
        <v>102963</v>
      </c>
      <c r="I90" s="323">
        <v>15359</v>
      </c>
      <c r="J90" s="323">
        <v>34533</v>
      </c>
      <c r="K90" s="323">
        <v>53071</v>
      </c>
      <c r="L90" s="325">
        <v>0</v>
      </c>
      <c r="M90" s="307"/>
    </row>
    <row r="91" spans="2:13" ht="15">
      <c r="B91" s="310" t="s">
        <v>222</v>
      </c>
      <c r="C91" s="326">
        <v>112741</v>
      </c>
      <c r="D91" s="326">
        <v>6588</v>
      </c>
      <c r="E91" s="324">
        <v>2591</v>
      </c>
      <c r="F91" s="324">
        <v>3709</v>
      </c>
      <c r="G91" s="323">
        <v>288</v>
      </c>
      <c r="H91" s="326">
        <v>106153</v>
      </c>
      <c r="I91" s="323">
        <v>16207</v>
      </c>
      <c r="J91" s="323">
        <v>35142</v>
      </c>
      <c r="K91" s="323">
        <v>54804</v>
      </c>
      <c r="L91" s="325">
        <v>0</v>
      </c>
      <c r="M91" s="307"/>
    </row>
    <row r="92" spans="2:13" ht="15">
      <c r="B92" s="310" t="s">
        <v>223</v>
      </c>
      <c r="C92" s="323">
        <v>113572</v>
      </c>
      <c r="D92" s="323">
        <v>5596</v>
      </c>
      <c r="E92" s="324">
        <v>2136</v>
      </c>
      <c r="F92" s="324">
        <v>3336</v>
      </c>
      <c r="G92" s="323">
        <v>124</v>
      </c>
      <c r="H92" s="323">
        <v>107976</v>
      </c>
      <c r="I92" s="323">
        <v>19189</v>
      </c>
      <c r="J92" s="323">
        <v>41161</v>
      </c>
      <c r="K92" s="323">
        <v>47626</v>
      </c>
      <c r="L92" s="325">
        <v>0</v>
      </c>
      <c r="M92" s="307"/>
    </row>
    <row r="93" spans="2:13" ht="15">
      <c r="B93" s="310" t="s">
        <v>224</v>
      </c>
      <c r="C93" s="323">
        <v>107320</v>
      </c>
      <c r="D93" s="323">
        <v>6343</v>
      </c>
      <c r="E93" s="324">
        <v>2828</v>
      </c>
      <c r="F93" s="324">
        <v>3175</v>
      </c>
      <c r="G93" s="323">
        <v>340</v>
      </c>
      <c r="H93" s="323">
        <v>100977</v>
      </c>
      <c r="I93" s="327">
        <v>15242</v>
      </c>
      <c r="J93" s="327">
        <v>36412</v>
      </c>
      <c r="K93" s="327">
        <v>49323</v>
      </c>
      <c r="L93" s="328">
        <v>0</v>
      </c>
      <c r="M93" s="307"/>
    </row>
    <row r="94" spans="2:13" ht="15">
      <c r="B94" s="310" t="s">
        <v>225</v>
      </c>
      <c r="C94" s="323">
        <v>107606</v>
      </c>
      <c r="D94" s="323">
        <v>7100</v>
      </c>
      <c r="E94" s="324">
        <v>2545</v>
      </c>
      <c r="F94" s="324">
        <v>4414</v>
      </c>
      <c r="G94" s="323">
        <v>141</v>
      </c>
      <c r="H94" s="323">
        <v>100506</v>
      </c>
      <c r="I94" s="323">
        <v>14346</v>
      </c>
      <c r="J94" s="323">
        <v>38260</v>
      </c>
      <c r="K94" s="323">
        <v>47888</v>
      </c>
      <c r="L94" s="325">
        <v>12</v>
      </c>
      <c r="M94" s="307"/>
    </row>
    <row r="95" spans="2:13" ht="15">
      <c r="B95" s="310" t="s">
        <v>226</v>
      </c>
      <c r="C95" s="323">
        <v>114839</v>
      </c>
      <c r="D95" s="323">
        <v>5922</v>
      </c>
      <c r="E95" s="324">
        <v>1996</v>
      </c>
      <c r="F95" s="324">
        <v>3788</v>
      </c>
      <c r="G95" s="323">
        <v>138</v>
      </c>
      <c r="H95" s="323">
        <v>108917</v>
      </c>
      <c r="I95" s="323">
        <v>15899</v>
      </c>
      <c r="J95" s="323">
        <v>40817</v>
      </c>
      <c r="K95" s="323">
        <v>52201</v>
      </c>
      <c r="L95" s="325">
        <v>0</v>
      </c>
      <c r="M95" s="307"/>
    </row>
    <row r="96" spans="2:13" ht="15">
      <c r="B96" s="329" t="s">
        <v>227</v>
      </c>
      <c r="C96" s="323">
        <v>117095</v>
      </c>
      <c r="D96" s="323">
        <v>5393</v>
      </c>
      <c r="E96" s="324">
        <v>1697</v>
      </c>
      <c r="F96" s="324">
        <v>3512</v>
      </c>
      <c r="G96" s="323">
        <v>184</v>
      </c>
      <c r="H96" s="323">
        <v>111702</v>
      </c>
      <c r="I96" s="323">
        <v>16611</v>
      </c>
      <c r="J96" s="323">
        <v>43924</v>
      </c>
      <c r="K96" s="323">
        <v>51167</v>
      </c>
      <c r="L96" s="325">
        <v>0</v>
      </c>
      <c r="M96" s="307"/>
    </row>
    <row r="97" spans="2:15" ht="15">
      <c r="B97" s="329" t="s">
        <v>228</v>
      </c>
      <c r="C97" s="323">
        <v>110633</v>
      </c>
      <c r="D97" s="323">
        <v>6574</v>
      </c>
      <c r="E97" s="324">
        <v>1632</v>
      </c>
      <c r="F97" s="324">
        <v>4807</v>
      </c>
      <c r="G97" s="323">
        <v>135</v>
      </c>
      <c r="H97" s="323">
        <v>104059</v>
      </c>
      <c r="I97" s="323">
        <v>15314</v>
      </c>
      <c r="J97" s="323">
        <v>40847</v>
      </c>
      <c r="K97" s="323">
        <v>47898</v>
      </c>
      <c r="L97" s="325">
        <v>0</v>
      </c>
      <c r="M97" s="307"/>
    </row>
    <row r="98" spans="2:15" ht="15">
      <c r="B98" s="329" t="s">
        <v>229</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236</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237</v>
      </c>
      <c r="C103" s="488"/>
      <c r="D103" s="321"/>
      <c r="E103" s="488"/>
      <c r="F103" s="488"/>
      <c r="H103" s="488"/>
      <c r="I103" s="488"/>
      <c r="J103" s="488"/>
      <c r="K103" s="488"/>
      <c r="L103" s="488"/>
    </row>
    <row r="104" spans="2:15" ht="18">
      <c r="B104" s="488"/>
      <c r="C104" s="488"/>
      <c r="D104" s="488"/>
      <c r="E104" s="488"/>
      <c r="F104" s="301" t="s">
        <v>205</v>
      </c>
      <c r="G104" s="488"/>
      <c r="H104" s="488"/>
      <c r="I104" s="488"/>
      <c r="J104" s="488"/>
      <c r="K104" s="488"/>
      <c r="L104" s="488"/>
    </row>
    <row r="105" spans="2:15" ht="30">
      <c r="B105" s="489" t="s">
        <v>206</v>
      </c>
      <c r="C105" s="491" t="s">
        <v>18</v>
      </c>
      <c r="D105" s="491" t="s">
        <v>207</v>
      </c>
      <c r="E105" s="493" t="s">
        <v>208</v>
      </c>
      <c r="F105" s="494"/>
      <c r="G105" s="495"/>
      <c r="H105" s="496" t="s">
        <v>209</v>
      </c>
      <c r="I105" s="493" t="s">
        <v>210</v>
      </c>
      <c r="J105" s="494"/>
      <c r="K105" s="494"/>
      <c r="L105" s="494"/>
      <c r="N105" s="1604"/>
      <c r="O105" s="1604"/>
    </row>
    <row r="106" spans="2:15" ht="15">
      <c r="B106" s="490"/>
      <c r="C106" s="492"/>
      <c r="D106" s="492"/>
      <c r="E106" s="499" t="s">
        <v>211</v>
      </c>
      <c r="F106" s="491" t="s">
        <v>212</v>
      </c>
      <c r="G106" s="491" t="s">
        <v>213</v>
      </c>
      <c r="H106" s="497"/>
      <c r="I106" s="499" t="s">
        <v>214</v>
      </c>
      <c r="J106" s="499" t="s">
        <v>20</v>
      </c>
      <c r="K106" s="491" t="s">
        <v>215</v>
      </c>
      <c r="L106" s="498" t="s">
        <v>216</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217</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218</v>
      </c>
      <c r="C112" s="326">
        <v>88074</v>
      </c>
      <c r="D112" s="326">
        <v>4966</v>
      </c>
      <c r="E112" s="338">
        <v>1895</v>
      </c>
      <c r="F112" s="338">
        <v>2936</v>
      </c>
      <c r="G112" s="326">
        <v>135</v>
      </c>
      <c r="H112" s="339">
        <v>83108</v>
      </c>
      <c r="I112" s="326">
        <v>11335</v>
      </c>
      <c r="J112" s="339">
        <v>29439</v>
      </c>
      <c r="K112" s="339">
        <v>42334</v>
      </c>
      <c r="L112" s="340">
        <v>0</v>
      </c>
    </row>
    <row r="113" spans="2:15" ht="15">
      <c r="B113" s="310" t="s">
        <v>219</v>
      </c>
      <c r="C113" s="323">
        <v>84039</v>
      </c>
      <c r="D113" s="323">
        <v>5111</v>
      </c>
      <c r="E113" s="324">
        <v>2084</v>
      </c>
      <c r="F113" s="324">
        <v>2578</v>
      </c>
      <c r="G113" s="323">
        <v>449</v>
      </c>
      <c r="H113" s="323">
        <v>78928</v>
      </c>
      <c r="I113" s="323">
        <v>10671</v>
      </c>
      <c r="J113" s="323">
        <v>26527</v>
      </c>
      <c r="K113" s="323">
        <v>41730</v>
      </c>
      <c r="L113" s="325">
        <v>0</v>
      </c>
    </row>
    <row r="114" spans="2:15" ht="15">
      <c r="B114" s="310" t="s">
        <v>220</v>
      </c>
      <c r="C114" s="323">
        <v>124698</v>
      </c>
      <c r="D114" s="323">
        <v>6555</v>
      </c>
      <c r="E114" s="324">
        <v>2937</v>
      </c>
      <c r="F114" s="324">
        <v>3400</v>
      </c>
      <c r="G114" s="323">
        <v>218</v>
      </c>
      <c r="H114" s="323">
        <v>118143</v>
      </c>
      <c r="I114" s="323">
        <v>18187</v>
      </c>
      <c r="J114" s="323">
        <v>38810</v>
      </c>
      <c r="K114" s="323">
        <v>61146</v>
      </c>
      <c r="L114" s="325">
        <v>0</v>
      </c>
    </row>
    <row r="115" spans="2:15" ht="15">
      <c r="B115" s="310" t="s">
        <v>221</v>
      </c>
      <c r="C115" s="323">
        <v>92694</v>
      </c>
      <c r="D115" s="323">
        <v>5545</v>
      </c>
      <c r="E115" s="324">
        <v>2379</v>
      </c>
      <c r="F115" s="324">
        <v>3006</v>
      </c>
      <c r="G115" s="323">
        <v>160</v>
      </c>
      <c r="H115" s="323">
        <v>87149</v>
      </c>
      <c r="I115" s="323">
        <v>13286</v>
      </c>
      <c r="J115" s="323">
        <v>31469</v>
      </c>
      <c r="K115" s="323">
        <v>42394</v>
      </c>
      <c r="L115" s="325">
        <v>0</v>
      </c>
    </row>
    <row r="116" spans="2:15" ht="15">
      <c r="B116" s="310" t="s">
        <v>222</v>
      </c>
      <c r="C116" s="326">
        <v>118251</v>
      </c>
      <c r="D116" s="326">
        <v>5697</v>
      </c>
      <c r="E116" s="324">
        <v>2230</v>
      </c>
      <c r="F116" s="324">
        <v>3293</v>
      </c>
      <c r="G116" s="323">
        <v>174</v>
      </c>
      <c r="H116" s="326">
        <v>112554</v>
      </c>
      <c r="I116" s="323">
        <v>17224</v>
      </c>
      <c r="J116" s="323">
        <v>37242</v>
      </c>
      <c r="K116" s="323">
        <v>58088</v>
      </c>
      <c r="L116" s="325">
        <v>0</v>
      </c>
    </row>
    <row r="117" spans="2:15" ht="15">
      <c r="B117" s="310" t="s">
        <v>223</v>
      </c>
      <c r="C117" s="323">
        <v>113078</v>
      </c>
      <c r="D117" s="323">
        <v>5174</v>
      </c>
      <c r="E117" s="324">
        <v>1889</v>
      </c>
      <c r="F117" s="324">
        <v>3124</v>
      </c>
      <c r="G117" s="323">
        <v>161</v>
      </c>
      <c r="H117" s="323">
        <v>107904</v>
      </c>
      <c r="I117" s="323">
        <v>14580</v>
      </c>
      <c r="J117" s="323">
        <v>36857</v>
      </c>
      <c r="K117" s="323">
        <v>56460</v>
      </c>
      <c r="L117" s="325">
        <v>7</v>
      </c>
    </row>
    <row r="118" spans="2:15" ht="15">
      <c r="B118" s="310" t="s">
        <v>224</v>
      </c>
      <c r="C118" s="323">
        <v>103279</v>
      </c>
      <c r="D118" s="323">
        <v>4741</v>
      </c>
      <c r="E118" s="324">
        <v>1772</v>
      </c>
      <c r="F118" s="324">
        <v>2797</v>
      </c>
      <c r="G118" s="323">
        <v>172</v>
      </c>
      <c r="H118" s="323">
        <v>98538</v>
      </c>
      <c r="I118" s="327">
        <v>13237</v>
      </c>
      <c r="J118" s="327">
        <v>36277</v>
      </c>
      <c r="K118" s="327">
        <v>49014</v>
      </c>
      <c r="L118" s="328">
        <v>10</v>
      </c>
    </row>
    <row r="119" spans="2:15" ht="15">
      <c r="B119" s="310" t="s">
        <v>225</v>
      </c>
      <c r="C119" s="323">
        <v>99116</v>
      </c>
      <c r="D119" s="323">
        <v>5016</v>
      </c>
      <c r="E119" s="324">
        <v>1843</v>
      </c>
      <c r="F119" s="324">
        <v>2994</v>
      </c>
      <c r="G119" s="323">
        <v>179</v>
      </c>
      <c r="H119" s="323">
        <v>94100</v>
      </c>
      <c r="I119" s="323">
        <v>12819</v>
      </c>
      <c r="J119" s="323">
        <v>36213</v>
      </c>
      <c r="K119" s="323">
        <v>45061</v>
      </c>
      <c r="L119" s="325">
        <v>7</v>
      </c>
    </row>
    <row r="120" spans="2:15" ht="15">
      <c r="B120" s="310" t="s">
        <v>226</v>
      </c>
      <c r="C120" s="323">
        <v>100767</v>
      </c>
      <c r="D120" s="323">
        <v>4554</v>
      </c>
      <c r="E120" s="324">
        <v>1426</v>
      </c>
      <c r="F120" s="324">
        <v>2939</v>
      </c>
      <c r="G120" s="323">
        <v>189</v>
      </c>
      <c r="H120" s="323">
        <v>96213</v>
      </c>
      <c r="I120" s="323">
        <v>13486</v>
      </c>
      <c r="J120" s="323">
        <v>37044</v>
      </c>
      <c r="K120" s="323">
        <v>45683</v>
      </c>
      <c r="L120" s="325">
        <v>0</v>
      </c>
    </row>
    <row r="121" spans="2:15" ht="15">
      <c r="B121" s="329" t="s">
        <v>227</v>
      </c>
      <c r="C121" s="323">
        <v>111953</v>
      </c>
      <c r="D121" s="323">
        <v>4646</v>
      </c>
      <c r="E121" s="324">
        <v>1628</v>
      </c>
      <c r="F121" s="324">
        <v>2825</v>
      </c>
      <c r="G121" s="323">
        <v>193</v>
      </c>
      <c r="H121" s="323">
        <v>107307</v>
      </c>
      <c r="I121" s="323">
        <v>16054</v>
      </c>
      <c r="J121" s="323">
        <v>44030</v>
      </c>
      <c r="K121" s="323">
        <v>47223</v>
      </c>
      <c r="L121" s="325">
        <v>0</v>
      </c>
      <c r="N121" s="1604"/>
      <c r="O121" s="1604"/>
    </row>
    <row r="122" spans="2:15" ht="15">
      <c r="B122" s="329" t="s">
        <v>228</v>
      </c>
      <c r="C122" s="323">
        <v>106928</v>
      </c>
      <c r="D122" s="323">
        <v>5916</v>
      </c>
      <c r="E122" s="324">
        <v>1406</v>
      </c>
      <c r="F122" s="324">
        <v>4331</v>
      </c>
      <c r="G122" s="323">
        <v>179</v>
      </c>
      <c r="H122" s="323">
        <v>101012</v>
      </c>
      <c r="I122" s="323">
        <v>15280</v>
      </c>
      <c r="J122" s="323">
        <v>39118</v>
      </c>
      <c r="K122" s="323">
        <v>46614</v>
      </c>
      <c r="L122" s="325">
        <v>0</v>
      </c>
    </row>
    <row r="123" spans="2:15" ht="15">
      <c r="B123" s="329" t="s">
        <v>229</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238</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239</v>
      </c>
      <c r="C128" s="488"/>
      <c r="D128" s="321"/>
      <c r="E128" s="488"/>
      <c r="F128" s="488"/>
      <c r="H128" s="488"/>
      <c r="I128" s="488"/>
      <c r="J128" s="488"/>
      <c r="K128" s="488"/>
      <c r="L128" s="488"/>
    </row>
    <row r="129" spans="2:12" ht="18">
      <c r="B129" s="488"/>
      <c r="C129" s="488"/>
      <c r="D129" s="488"/>
      <c r="E129" s="488"/>
      <c r="F129" s="301" t="s">
        <v>205</v>
      </c>
      <c r="G129" s="488"/>
      <c r="H129" s="488"/>
      <c r="I129" s="488"/>
      <c r="J129" s="488"/>
      <c r="K129" s="488"/>
      <c r="L129" s="488"/>
    </row>
    <row r="130" spans="2:12" ht="30">
      <c r="B130" s="489" t="s">
        <v>206</v>
      </c>
      <c r="C130" s="491" t="s">
        <v>18</v>
      </c>
      <c r="D130" s="491" t="s">
        <v>207</v>
      </c>
      <c r="E130" s="493" t="s">
        <v>208</v>
      </c>
      <c r="F130" s="494"/>
      <c r="G130" s="495"/>
      <c r="H130" s="496" t="s">
        <v>209</v>
      </c>
      <c r="I130" s="493" t="s">
        <v>210</v>
      </c>
      <c r="J130" s="494"/>
      <c r="K130" s="494"/>
      <c r="L130" s="494"/>
    </row>
    <row r="131" spans="2:12" ht="15">
      <c r="B131" s="490"/>
      <c r="C131" s="492"/>
      <c r="D131" s="492"/>
      <c r="E131" s="499" t="s">
        <v>211</v>
      </c>
      <c r="F131" s="491" t="s">
        <v>212</v>
      </c>
      <c r="G131" s="491" t="s">
        <v>213</v>
      </c>
      <c r="H131" s="497"/>
      <c r="I131" s="499" t="s">
        <v>214</v>
      </c>
      <c r="J131" s="499" t="s">
        <v>20</v>
      </c>
      <c r="K131" s="491" t="s">
        <v>215</v>
      </c>
      <c r="L131" s="498" t="s">
        <v>216</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217</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218</v>
      </c>
      <c r="C137" s="326">
        <v>98825</v>
      </c>
      <c r="D137" s="326">
        <v>5077</v>
      </c>
      <c r="E137" s="338">
        <v>1951</v>
      </c>
      <c r="F137" s="338">
        <v>2934</v>
      </c>
      <c r="G137" s="326">
        <v>192</v>
      </c>
      <c r="H137" s="339">
        <v>93748</v>
      </c>
      <c r="I137" s="326">
        <v>12592</v>
      </c>
      <c r="J137" s="339">
        <v>33704</v>
      </c>
      <c r="K137" s="339">
        <v>47452</v>
      </c>
      <c r="L137" s="340">
        <v>0</v>
      </c>
    </row>
    <row r="138" spans="2:12" ht="15">
      <c r="B138" s="310" t="s">
        <v>219</v>
      </c>
      <c r="C138" s="323">
        <v>96358</v>
      </c>
      <c r="D138" s="323">
        <v>3952</v>
      </c>
      <c r="E138" s="324">
        <v>1338</v>
      </c>
      <c r="F138" s="324">
        <v>2444</v>
      </c>
      <c r="G138" s="323">
        <v>170</v>
      </c>
      <c r="H138" s="323">
        <v>92406</v>
      </c>
      <c r="I138" s="323">
        <v>13204</v>
      </c>
      <c r="J138" s="323">
        <v>30916</v>
      </c>
      <c r="K138" s="323">
        <v>48286</v>
      </c>
      <c r="L138" s="325">
        <v>0</v>
      </c>
    </row>
    <row r="139" spans="2:12" ht="15">
      <c r="B139" s="310" t="s">
        <v>220</v>
      </c>
      <c r="C139" s="323">
        <v>102617</v>
      </c>
      <c r="D139" s="323">
        <v>5781</v>
      </c>
      <c r="E139" s="324">
        <v>2534</v>
      </c>
      <c r="F139" s="324">
        <v>2928</v>
      </c>
      <c r="G139" s="323">
        <v>319</v>
      </c>
      <c r="H139" s="323">
        <v>96836</v>
      </c>
      <c r="I139" s="323">
        <v>14531</v>
      </c>
      <c r="J139" s="323">
        <v>32396</v>
      </c>
      <c r="K139" s="323">
        <v>49909</v>
      </c>
      <c r="L139" s="325">
        <v>0</v>
      </c>
    </row>
    <row r="140" spans="2:12" ht="15">
      <c r="B140" s="310" t="s">
        <v>221</v>
      </c>
      <c r="C140" s="323">
        <v>98159</v>
      </c>
      <c r="D140" s="323">
        <v>4984</v>
      </c>
      <c r="E140" s="324">
        <v>1996</v>
      </c>
      <c r="F140" s="324">
        <v>2917</v>
      </c>
      <c r="G140" s="323">
        <v>71</v>
      </c>
      <c r="H140" s="323">
        <v>93175</v>
      </c>
      <c r="I140" s="323">
        <v>13624</v>
      </c>
      <c r="J140" s="323">
        <v>28719</v>
      </c>
      <c r="K140" s="323">
        <v>50832</v>
      </c>
      <c r="L140" s="325">
        <v>0</v>
      </c>
    </row>
    <row r="141" spans="2:12" ht="15">
      <c r="B141" s="310" t="s">
        <v>222</v>
      </c>
      <c r="C141" s="326">
        <v>105455</v>
      </c>
      <c r="D141" s="326">
        <v>5233</v>
      </c>
      <c r="E141" s="324">
        <v>1970</v>
      </c>
      <c r="F141" s="324">
        <v>3179</v>
      </c>
      <c r="G141" s="323">
        <v>84</v>
      </c>
      <c r="H141" s="326">
        <v>100222</v>
      </c>
      <c r="I141" s="323">
        <v>15215</v>
      </c>
      <c r="J141" s="323">
        <v>30197</v>
      </c>
      <c r="K141" s="323">
        <v>54810</v>
      </c>
      <c r="L141" s="325">
        <v>0</v>
      </c>
    </row>
    <row r="142" spans="2:12" ht="15">
      <c r="B142" s="310" t="s">
        <v>223</v>
      </c>
      <c r="C142" s="323">
        <v>109247</v>
      </c>
      <c r="D142" s="323">
        <v>4601</v>
      </c>
      <c r="E142" s="324">
        <v>1793</v>
      </c>
      <c r="F142" s="324">
        <v>2741</v>
      </c>
      <c r="G142" s="323">
        <v>67</v>
      </c>
      <c r="H142" s="323">
        <v>104646</v>
      </c>
      <c r="I142" s="323">
        <v>14099</v>
      </c>
      <c r="J142" s="323">
        <v>31176</v>
      </c>
      <c r="K142" s="323">
        <v>59253</v>
      </c>
      <c r="L142" s="325">
        <v>118</v>
      </c>
    </row>
    <row r="143" spans="2:12" ht="15">
      <c r="B143" s="310" t="s">
        <v>224</v>
      </c>
      <c r="C143" s="323">
        <v>110620</v>
      </c>
      <c r="D143" s="323">
        <v>4972</v>
      </c>
      <c r="E143" s="324">
        <v>1781</v>
      </c>
      <c r="F143" s="324">
        <v>2775</v>
      </c>
      <c r="G143" s="323">
        <v>416</v>
      </c>
      <c r="H143" s="323">
        <v>105648</v>
      </c>
      <c r="I143" s="327">
        <v>14921</v>
      </c>
      <c r="J143" s="327">
        <v>33005</v>
      </c>
      <c r="K143" s="327">
        <v>57722</v>
      </c>
      <c r="L143" s="328">
        <v>0</v>
      </c>
    </row>
    <row r="144" spans="2:12" ht="15">
      <c r="B144" s="310" t="s">
        <v>225</v>
      </c>
      <c r="C144" s="323">
        <v>96801</v>
      </c>
      <c r="D144" s="323">
        <v>5179</v>
      </c>
      <c r="E144" s="324">
        <v>1821</v>
      </c>
      <c r="F144" s="324">
        <v>3229</v>
      </c>
      <c r="G144" s="323">
        <v>129</v>
      </c>
      <c r="H144" s="323">
        <v>91622</v>
      </c>
      <c r="I144" s="323">
        <v>12796</v>
      </c>
      <c r="J144" s="323">
        <v>30272</v>
      </c>
      <c r="K144" s="323">
        <v>48554</v>
      </c>
      <c r="L144" s="325">
        <v>0</v>
      </c>
    </row>
    <row r="145" spans="2:15" ht="15">
      <c r="B145" s="310" t="s">
        <v>226</v>
      </c>
      <c r="C145" s="323">
        <v>107646</v>
      </c>
      <c r="D145" s="323">
        <v>4825</v>
      </c>
      <c r="E145" s="324">
        <v>1418</v>
      </c>
      <c r="F145" s="324">
        <v>3246</v>
      </c>
      <c r="G145" s="323">
        <v>161</v>
      </c>
      <c r="H145" s="323">
        <v>102821</v>
      </c>
      <c r="I145" s="323">
        <v>14240</v>
      </c>
      <c r="J145" s="323">
        <v>34885</v>
      </c>
      <c r="K145" s="323">
        <v>53696</v>
      </c>
      <c r="L145" s="325">
        <v>0</v>
      </c>
      <c r="N145" s="1604"/>
      <c r="O145" s="1604"/>
    </row>
    <row r="146" spans="2:15" ht="15">
      <c r="B146" s="329" t="s">
        <v>227</v>
      </c>
      <c r="C146" s="323">
        <v>115813</v>
      </c>
      <c r="D146" s="323">
        <v>4899</v>
      </c>
      <c r="E146" s="324">
        <v>1505</v>
      </c>
      <c r="F146" s="324">
        <v>3198</v>
      </c>
      <c r="G146" s="323">
        <v>196</v>
      </c>
      <c r="H146" s="323">
        <v>110914</v>
      </c>
      <c r="I146" s="323">
        <v>16269</v>
      </c>
      <c r="J146" s="323">
        <v>37552</v>
      </c>
      <c r="K146" s="323">
        <v>57093</v>
      </c>
      <c r="L146" s="325">
        <v>0</v>
      </c>
    </row>
    <row r="147" spans="2:15" ht="15">
      <c r="B147" s="329" t="s">
        <v>228</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229</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240</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241</v>
      </c>
      <c r="C153" s="344"/>
      <c r="D153" s="345"/>
      <c r="E153" s="344"/>
      <c r="F153" s="344"/>
      <c r="G153" s="346"/>
      <c r="H153" s="344"/>
      <c r="I153" s="344"/>
      <c r="J153" s="344"/>
      <c r="K153" s="344"/>
      <c r="L153" s="347"/>
    </row>
    <row r="154" spans="2:15" ht="18">
      <c r="B154" s="348"/>
      <c r="C154" s="488"/>
      <c r="D154" s="488"/>
      <c r="E154" s="488"/>
      <c r="F154" s="301" t="s">
        <v>205</v>
      </c>
      <c r="G154" s="488"/>
      <c r="H154" s="488"/>
      <c r="I154" s="488"/>
      <c r="J154" s="488"/>
      <c r="K154" s="488"/>
      <c r="L154" s="349"/>
    </row>
    <row r="155" spans="2:15" ht="30">
      <c r="B155" s="350" t="s">
        <v>206</v>
      </c>
      <c r="C155" s="491" t="s">
        <v>18</v>
      </c>
      <c r="D155" s="491" t="s">
        <v>207</v>
      </c>
      <c r="E155" s="493" t="s">
        <v>208</v>
      </c>
      <c r="F155" s="494"/>
      <c r="G155" s="495"/>
      <c r="H155" s="496" t="s">
        <v>209</v>
      </c>
      <c r="I155" s="493" t="s">
        <v>210</v>
      </c>
      <c r="J155" s="494"/>
      <c r="K155" s="494"/>
      <c r="L155" s="351"/>
    </row>
    <row r="156" spans="2:15" ht="15">
      <c r="B156" s="352"/>
      <c r="C156" s="492"/>
      <c r="D156" s="492"/>
      <c r="E156" s="499" t="s">
        <v>211</v>
      </c>
      <c r="F156" s="491" t="s">
        <v>212</v>
      </c>
      <c r="G156" s="491" t="s">
        <v>213</v>
      </c>
      <c r="H156" s="497"/>
      <c r="I156" s="499" t="s">
        <v>214</v>
      </c>
      <c r="J156" s="499" t="s">
        <v>20</v>
      </c>
      <c r="K156" s="491" t="s">
        <v>215</v>
      </c>
      <c r="L156" s="353" t="s">
        <v>216</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217</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218</v>
      </c>
      <c r="C162" s="363">
        <v>92586</v>
      </c>
      <c r="D162" s="363">
        <v>5488</v>
      </c>
      <c r="E162" s="363">
        <v>2405</v>
      </c>
      <c r="F162" s="363">
        <v>2871</v>
      </c>
      <c r="G162" s="363">
        <v>212</v>
      </c>
      <c r="H162" s="363">
        <v>87098</v>
      </c>
      <c r="I162" s="363">
        <v>12144</v>
      </c>
      <c r="J162" s="363">
        <v>26875</v>
      </c>
      <c r="K162" s="363">
        <v>48079</v>
      </c>
      <c r="L162" s="364">
        <v>0</v>
      </c>
    </row>
    <row r="163" spans="2:15" ht="15">
      <c r="B163" s="362" t="s">
        <v>219</v>
      </c>
      <c r="C163" s="363">
        <v>112255</v>
      </c>
      <c r="D163" s="363">
        <v>5256</v>
      </c>
      <c r="E163" s="363">
        <v>2018</v>
      </c>
      <c r="F163" s="363">
        <v>3025</v>
      </c>
      <c r="G163" s="363">
        <v>213</v>
      </c>
      <c r="H163" s="363">
        <v>106999</v>
      </c>
      <c r="I163" s="363">
        <v>16377</v>
      </c>
      <c r="J163" s="363">
        <v>33664</v>
      </c>
      <c r="K163" s="363">
        <v>56958</v>
      </c>
      <c r="L163" s="364">
        <v>0</v>
      </c>
    </row>
    <row r="164" spans="2:15" ht="15">
      <c r="B164" s="362" t="s">
        <v>220</v>
      </c>
      <c r="C164" s="363">
        <v>127230</v>
      </c>
      <c r="D164" s="365">
        <v>6259</v>
      </c>
      <c r="E164" s="365">
        <v>2525</v>
      </c>
      <c r="F164" s="365">
        <v>3243</v>
      </c>
      <c r="G164" s="366">
        <v>491</v>
      </c>
      <c r="H164" s="363">
        <v>120971</v>
      </c>
      <c r="I164" s="365">
        <v>18611</v>
      </c>
      <c r="J164" s="365">
        <v>39166</v>
      </c>
      <c r="K164" s="365">
        <v>63194</v>
      </c>
      <c r="L164" s="367">
        <v>0</v>
      </c>
    </row>
    <row r="165" spans="2:15" ht="15">
      <c r="B165" s="362" t="s">
        <v>221</v>
      </c>
      <c r="C165" s="363">
        <v>134086</v>
      </c>
      <c r="D165" s="363">
        <v>6936</v>
      </c>
      <c r="E165" s="368">
        <v>3358</v>
      </c>
      <c r="F165" s="368">
        <v>3447</v>
      </c>
      <c r="G165" s="363">
        <v>131</v>
      </c>
      <c r="H165" s="363">
        <v>127150</v>
      </c>
      <c r="I165" s="363">
        <v>19264</v>
      </c>
      <c r="J165" s="363">
        <v>39401</v>
      </c>
      <c r="K165" s="363">
        <v>68485</v>
      </c>
      <c r="L165" s="364">
        <v>0</v>
      </c>
    </row>
    <row r="166" spans="2:15" ht="15">
      <c r="B166" s="362" t="s">
        <v>222</v>
      </c>
      <c r="C166" s="363">
        <v>136192</v>
      </c>
      <c r="D166" s="363">
        <v>6286</v>
      </c>
      <c r="E166" s="368">
        <v>2552</v>
      </c>
      <c r="F166" s="368">
        <v>3525</v>
      </c>
      <c r="G166" s="363">
        <v>209</v>
      </c>
      <c r="H166" s="363">
        <v>129906</v>
      </c>
      <c r="I166" s="363">
        <v>19631</v>
      </c>
      <c r="J166" s="363">
        <v>39130</v>
      </c>
      <c r="K166" s="363">
        <v>71145</v>
      </c>
      <c r="L166" s="364">
        <v>0</v>
      </c>
    </row>
    <row r="167" spans="2:15" ht="15">
      <c r="B167" s="362" t="s">
        <v>223</v>
      </c>
      <c r="C167" s="363">
        <v>125963</v>
      </c>
      <c r="D167" s="363">
        <v>6050</v>
      </c>
      <c r="E167" s="368">
        <v>2216</v>
      </c>
      <c r="F167" s="368">
        <v>3581</v>
      </c>
      <c r="G167" s="363">
        <v>253</v>
      </c>
      <c r="H167" s="363">
        <v>119913</v>
      </c>
      <c r="I167" s="363">
        <v>15850</v>
      </c>
      <c r="J167" s="363">
        <v>38915</v>
      </c>
      <c r="K167" s="363">
        <v>65148</v>
      </c>
      <c r="L167" s="364">
        <v>0</v>
      </c>
    </row>
    <row r="168" spans="2:15" ht="15">
      <c r="B168" s="362" t="s">
        <v>224</v>
      </c>
      <c r="C168" s="363">
        <v>125289</v>
      </c>
      <c r="D168" s="369">
        <v>5534</v>
      </c>
      <c r="E168" s="365">
        <v>1721</v>
      </c>
      <c r="F168" s="366">
        <v>3641</v>
      </c>
      <c r="G168" s="366">
        <v>172</v>
      </c>
      <c r="H168" s="363">
        <v>119755</v>
      </c>
      <c r="I168" s="365">
        <v>17578</v>
      </c>
      <c r="J168" s="365">
        <v>40395</v>
      </c>
      <c r="K168" s="365">
        <v>61782</v>
      </c>
      <c r="L168" s="367">
        <v>0</v>
      </c>
    </row>
    <row r="169" spans="2:15" ht="15">
      <c r="B169" s="362" t="s">
        <v>225</v>
      </c>
      <c r="C169" s="363">
        <v>123259</v>
      </c>
      <c r="D169" s="369">
        <v>5686</v>
      </c>
      <c r="E169" s="365">
        <v>1570</v>
      </c>
      <c r="F169" s="365">
        <v>4024</v>
      </c>
      <c r="G169" s="366">
        <v>92</v>
      </c>
      <c r="H169" s="363">
        <v>117573</v>
      </c>
      <c r="I169" s="365">
        <v>16732</v>
      </c>
      <c r="J169" s="365">
        <v>41497</v>
      </c>
      <c r="K169" s="365">
        <v>59344</v>
      </c>
      <c r="L169" s="367">
        <v>0</v>
      </c>
    </row>
    <row r="170" spans="2:15" ht="15">
      <c r="B170" s="362" t="s">
        <v>226</v>
      </c>
      <c r="C170" s="363">
        <v>137538</v>
      </c>
      <c r="D170" s="363">
        <v>6510</v>
      </c>
      <c r="E170" s="368">
        <v>1703</v>
      </c>
      <c r="F170" s="368">
        <v>4613</v>
      </c>
      <c r="G170" s="363">
        <v>194</v>
      </c>
      <c r="H170" s="363">
        <v>131028</v>
      </c>
      <c r="I170" s="363">
        <v>17460</v>
      </c>
      <c r="J170" s="363">
        <v>48788</v>
      </c>
      <c r="K170" s="363">
        <v>64780</v>
      </c>
      <c r="L170" s="364">
        <v>0</v>
      </c>
    </row>
    <row r="171" spans="2:15" ht="15">
      <c r="B171" s="370" t="s">
        <v>227</v>
      </c>
      <c r="C171" s="363">
        <v>148783</v>
      </c>
      <c r="D171" s="369">
        <v>6253</v>
      </c>
      <c r="E171" s="365">
        <v>1901</v>
      </c>
      <c r="F171" s="365">
        <v>3976</v>
      </c>
      <c r="G171" s="365">
        <v>376</v>
      </c>
      <c r="H171" s="368">
        <v>142530</v>
      </c>
      <c r="I171" s="365">
        <v>20892</v>
      </c>
      <c r="J171" s="365">
        <v>57047</v>
      </c>
      <c r="K171" s="365">
        <v>64591</v>
      </c>
      <c r="L171" s="367">
        <v>0</v>
      </c>
      <c r="N171" s="1604"/>
      <c r="O171" s="1604"/>
    </row>
    <row r="172" spans="2:15" ht="15">
      <c r="B172" s="371" t="s">
        <v>228</v>
      </c>
      <c r="C172" s="363">
        <v>127484</v>
      </c>
      <c r="D172" s="365">
        <v>5470</v>
      </c>
      <c r="E172" s="365">
        <v>1876</v>
      </c>
      <c r="F172" s="365">
        <v>3382</v>
      </c>
      <c r="G172" s="365">
        <v>212</v>
      </c>
      <c r="H172" s="365">
        <v>122014</v>
      </c>
      <c r="I172" s="365">
        <v>17928</v>
      </c>
      <c r="J172" s="365">
        <v>46417</v>
      </c>
      <c r="K172" s="365">
        <v>57669</v>
      </c>
      <c r="L172" s="367">
        <v>0</v>
      </c>
    </row>
    <row r="173" spans="2:15" ht="15">
      <c r="B173" s="371" t="s">
        <v>229</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638" t="s">
        <v>242</v>
      </c>
      <c r="D177" s="1638"/>
      <c r="E177" s="1638"/>
      <c r="F177" s="1638"/>
      <c r="G177" s="1638"/>
      <c r="H177" s="1638"/>
      <c r="I177" s="1638"/>
      <c r="J177" s="1638"/>
      <c r="K177" s="1638"/>
      <c r="L177" s="1639"/>
    </row>
    <row r="178" spans="2:12" ht="12.75">
      <c r="B178" s="357"/>
      <c r="C178" s="376"/>
      <c r="D178" s="376"/>
      <c r="E178" s="376"/>
      <c r="F178" s="376"/>
      <c r="G178" s="376"/>
      <c r="H178" s="376"/>
      <c r="I178" s="376"/>
      <c r="J178" s="376"/>
      <c r="K178" s="376"/>
      <c r="L178" s="377"/>
    </row>
    <row r="179" spans="2:12" ht="12.75">
      <c r="B179" s="378" t="s">
        <v>218</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219</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220</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221</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222</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223</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224</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225</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226</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227</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228</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229</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619" t="s">
        <v>206</v>
      </c>
      <c r="C194" s="1621" t="s">
        <v>18</v>
      </c>
      <c r="D194" s="1621" t="s">
        <v>207</v>
      </c>
      <c r="E194" s="1623" t="s">
        <v>208</v>
      </c>
      <c r="F194" s="1624"/>
      <c r="G194" s="1625"/>
      <c r="H194" s="1626" t="s">
        <v>209</v>
      </c>
      <c r="I194" s="1628" t="s">
        <v>210</v>
      </c>
      <c r="J194" s="1629"/>
      <c r="K194" s="1629"/>
      <c r="L194" s="1630"/>
    </row>
    <row r="195" spans="2:12" ht="12.75" customHeight="1">
      <c r="B195" s="1620"/>
      <c r="C195" s="1622"/>
      <c r="D195" s="1622"/>
      <c r="E195" s="1631" t="s">
        <v>211</v>
      </c>
      <c r="F195" s="1621" t="s">
        <v>212</v>
      </c>
      <c r="G195" s="1621" t="s">
        <v>213</v>
      </c>
      <c r="H195" s="1627"/>
      <c r="I195" s="1631" t="s">
        <v>214</v>
      </c>
      <c r="J195" s="1631" t="s">
        <v>20</v>
      </c>
      <c r="K195" s="1621" t="s">
        <v>215</v>
      </c>
      <c r="L195" s="1636" t="s">
        <v>216</v>
      </c>
    </row>
    <row r="196" spans="2:12" ht="12.75" customHeight="1">
      <c r="B196" s="1620"/>
      <c r="C196" s="1622"/>
      <c r="D196" s="1622"/>
      <c r="E196" s="1632"/>
      <c r="F196" s="1622"/>
      <c r="G196" s="1622"/>
      <c r="H196" s="1627"/>
      <c r="I196" s="1634"/>
      <c r="J196" s="1634"/>
      <c r="K196" s="1635"/>
      <c r="L196" s="1637"/>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638" t="s">
        <v>243</v>
      </c>
      <c r="D199" s="1638"/>
      <c r="E199" s="1638"/>
      <c r="F199" s="1638"/>
      <c r="G199" s="1638"/>
      <c r="H199" s="1638"/>
      <c r="I199" s="1638"/>
      <c r="J199" s="1638"/>
      <c r="K199" s="1638"/>
      <c r="L199" s="1639"/>
    </row>
    <row r="200" spans="2:12" ht="12.75">
      <c r="B200" s="359"/>
      <c r="C200" s="386"/>
      <c r="D200" s="386"/>
      <c r="E200" s="386"/>
      <c r="F200" s="386"/>
      <c r="G200" s="386"/>
      <c r="H200" s="386"/>
      <c r="I200" s="386"/>
      <c r="J200" s="386"/>
      <c r="K200" s="386"/>
      <c r="L200" s="387"/>
    </row>
    <row r="201" spans="2:12" ht="12.75">
      <c r="B201" s="378" t="s">
        <v>218</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219</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220</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221</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222</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223</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224</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225</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226</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227</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228</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229</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244</v>
      </c>
      <c r="G217" s="397"/>
      <c r="H217" s="397"/>
      <c r="I217" s="397"/>
      <c r="J217" s="397"/>
      <c r="K217" s="397"/>
      <c r="L217" s="399"/>
    </row>
    <row r="218" spans="2:12" ht="15.75">
      <c r="B218" s="400" t="s">
        <v>218</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219</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220</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221</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222</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223</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224</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225</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226</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227</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228</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229</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245</v>
      </c>
      <c r="C232" s="488"/>
      <c r="D232" s="321"/>
      <c r="E232" s="488"/>
      <c r="F232" s="488"/>
      <c r="H232" s="488"/>
      <c r="I232" s="488"/>
      <c r="J232" s="488"/>
      <c r="K232" s="488"/>
      <c r="L232" s="488"/>
    </row>
    <row r="233" spans="2:12" ht="18">
      <c r="B233" s="488"/>
      <c r="C233" s="488"/>
      <c r="D233" s="488"/>
      <c r="E233" s="488"/>
      <c r="F233" s="301" t="s">
        <v>205</v>
      </c>
      <c r="G233" s="488"/>
      <c r="H233" s="488"/>
      <c r="I233" s="488"/>
      <c r="J233" s="488"/>
      <c r="K233" s="488"/>
      <c r="L233" s="488"/>
    </row>
    <row r="234" spans="2:12" ht="12.75">
      <c r="B234" s="1642" t="s">
        <v>206</v>
      </c>
      <c r="C234" s="1621" t="s">
        <v>18</v>
      </c>
      <c r="D234" s="1621" t="s">
        <v>207</v>
      </c>
      <c r="E234" s="1623" t="s">
        <v>208</v>
      </c>
      <c r="F234" s="1624"/>
      <c r="G234" s="1625"/>
      <c r="H234" s="1626" t="s">
        <v>209</v>
      </c>
      <c r="I234" s="1623" t="s">
        <v>210</v>
      </c>
      <c r="J234" s="1624"/>
      <c r="K234" s="1624"/>
      <c r="L234" s="1624"/>
    </row>
    <row r="235" spans="2:12">
      <c r="B235" s="1643"/>
      <c r="C235" s="1622"/>
      <c r="D235" s="1622"/>
      <c r="E235" s="1631" t="s">
        <v>211</v>
      </c>
      <c r="F235" s="1621" t="s">
        <v>212</v>
      </c>
      <c r="G235" s="1621" t="s">
        <v>213</v>
      </c>
      <c r="H235" s="1627"/>
      <c r="I235" s="1631" t="s">
        <v>214</v>
      </c>
      <c r="J235" s="1631" t="s">
        <v>20</v>
      </c>
      <c r="K235" s="1621" t="s">
        <v>215</v>
      </c>
      <c r="L235" s="1628" t="s">
        <v>216</v>
      </c>
    </row>
    <row r="236" spans="2:12">
      <c r="B236" s="1643"/>
      <c r="C236" s="1622"/>
      <c r="D236" s="1622"/>
      <c r="E236" s="1632"/>
      <c r="F236" s="1622"/>
      <c r="G236" s="1622"/>
      <c r="H236" s="1627"/>
      <c r="I236" s="1632"/>
      <c r="J236" s="1632"/>
      <c r="K236" s="1622"/>
      <c r="L236" s="1640"/>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641" t="s">
        <v>217</v>
      </c>
      <c r="D239" s="1641"/>
      <c r="E239" s="1641"/>
      <c r="F239" s="1641"/>
      <c r="G239" s="1641"/>
      <c r="H239" s="1641"/>
      <c r="I239" s="1641"/>
      <c r="J239" s="1641"/>
      <c r="K239" s="1641"/>
      <c r="L239" s="1641"/>
    </row>
    <row r="240" spans="2:12" ht="12.75">
      <c r="B240" s="308"/>
      <c r="C240" s="308"/>
      <c r="D240" s="308"/>
      <c r="E240" s="308"/>
      <c r="F240" s="308"/>
      <c r="G240" s="308"/>
      <c r="H240" s="308"/>
      <c r="I240" s="308"/>
      <c r="J240" s="308"/>
      <c r="K240" s="308"/>
      <c r="L240" s="308"/>
    </row>
    <row r="241" spans="2:12" ht="15">
      <c r="B241" s="310" t="s">
        <v>218</v>
      </c>
      <c r="C241" s="363">
        <v>126933</v>
      </c>
      <c r="D241" s="363">
        <v>5327</v>
      </c>
      <c r="E241" s="363">
        <v>1825</v>
      </c>
      <c r="F241" s="363">
        <v>3369</v>
      </c>
      <c r="G241" s="363">
        <v>133</v>
      </c>
      <c r="H241" s="363">
        <v>121606</v>
      </c>
      <c r="I241" s="363">
        <v>17515</v>
      </c>
      <c r="J241" s="363">
        <v>44223</v>
      </c>
      <c r="K241" s="363">
        <v>59868</v>
      </c>
      <c r="L241" s="363">
        <v>0</v>
      </c>
    </row>
    <row r="242" spans="2:12" ht="15">
      <c r="B242" s="310" t="s">
        <v>219</v>
      </c>
      <c r="C242" s="363">
        <v>121694</v>
      </c>
      <c r="D242" s="363">
        <v>4973</v>
      </c>
      <c r="E242" s="363">
        <v>1590</v>
      </c>
      <c r="F242" s="363">
        <v>2886</v>
      </c>
      <c r="G242" s="363">
        <v>497</v>
      </c>
      <c r="H242" s="363">
        <v>116721</v>
      </c>
      <c r="I242" s="363">
        <v>16945</v>
      </c>
      <c r="J242" s="363">
        <v>38635</v>
      </c>
      <c r="K242" s="363">
        <v>61141</v>
      </c>
      <c r="L242" s="363">
        <v>0</v>
      </c>
    </row>
    <row r="243" spans="2:12" ht="15">
      <c r="B243" s="310" t="s">
        <v>220</v>
      </c>
      <c r="C243" s="363">
        <v>152951</v>
      </c>
      <c r="D243" s="365">
        <v>6916</v>
      </c>
      <c r="E243" s="365">
        <v>2373</v>
      </c>
      <c r="F243" s="365">
        <v>4370</v>
      </c>
      <c r="G243" s="366">
        <v>173</v>
      </c>
      <c r="H243" s="363">
        <v>146035</v>
      </c>
      <c r="I243" s="365">
        <v>22371</v>
      </c>
      <c r="J243" s="365">
        <v>45126</v>
      </c>
      <c r="K243" s="365">
        <v>78538</v>
      </c>
      <c r="L243" s="365">
        <v>0</v>
      </c>
    </row>
    <row r="244" spans="2:12" ht="15">
      <c r="B244" s="310" t="s">
        <v>221</v>
      </c>
      <c r="C244" s="363">
        <v>129248</v>
      </c>
      <c r="D244" s="363">
        <v>7236</v>
      </c>
      <c r="E244" s="368">
        <v>1620</v>
      </c>
      <c r="F244" s="368">
        <v>5403</v>
      </c>
      <c r="G244" s="363">
        <v>213</v>
      </c>
      <c r="H244" s="363">
        <v>122012</v>
      </c>
      <c r="I244" s="363">
        <v>18716</v>
      </c>
      <c r="J244" s="363">
        <v>37788</v>
      </c>
      <c r="K244" s="363">
        <v>65508</v>
      </c>
      <c r="L244" s="409">
        <v>0</v>
      </c>
    </row>
    <row r="245" spans="2:12" ht="15">
      <c r="B245" s="310" t="s">
        <v>222</v>
      </c>
      <c r="C245" s="363">
        <v>131824</v>
      </c>
      <c r="D245" s="363">
        <v>5570</v>
      </c>
      <c r="E245" s="368">
        <v>1935</v>
      </c>
      <c r="F245" s="368">
        <v>3142</v>
      </c>
      <c r="G245" s="363">
        <v>493</v>
      </c>
      <c r="H245" s="363">
        <v>126254</v>
      </c>
      <c r="I245" s="363">
        <v>18015</v>
      </c>
      <c r="J245" s="363">
        <v>35381</v>
      </c>
      <c r="K245" s="363">
        <v>72858</v>
      </c>
      <c r="L245" s="409">
        <v>0</v>
      </c>
    </row>
    <row r="246" spans="2:12" ht="15">
      <c r="B246" s="310" t="s">
        <v>223</v>
      </c>
      <c r="C246" s="363">
        <v>132799</v>
      </c>
      <c r="D246" s="363">
        <v>5321</v>
      </c>
      <c r="E246" s="368">
        <v>1610</v>
      </c>
      <c r="F246" s="368">
        <v>3221</v>
      </c>
      <c r="G246" s="363">
        <v>490</v>
      </c>
      <c r="H246" s="363">
        <v>127478</v>
      </c>
      <c r="I246" s="363">
        <v>18114</v>
      </c>
      <c r="J246" s="363">
        <v>34761</v>
      </c>
      <c r="K246" s="363">
        <v>74603</v>
      </c>
      <c r="L246" s="409">
        <v>0</v>
      </c>
    </row>
    <row r="247" spans="2:12" ht="15">
      <c r="B247" s="310" t="s">
        <v>224</v>
      </c>
      <c r="C247" s="363">
        <v>154186</v>
      </c>
      <c r="D247" s="410">
        <v>5336</v>
      </c>
      <c r="E247" s="365">
        <v>2038</v>
      </c>
      <c r="F247" s="366">
        <v>2807</v>
      </c>
      <c r="G247" s="366">
        <v>491</v>
      </c>
      <c r="H247" s="363">
        <v>148850</v>
      </c>
      <c r="I247" s="365">
        <v>25534</v>
      </c>
      <c r="J247" s="365">
        <v>52421</v>
      </c>
      <c r="K247" s="365">
        <v>70895</v>
      </c>
      <c r="L247" s="365">
        <v>0</v>
      </c>
    </row>
    <row r="248" spans="2:12" ht="15">
      <c r="B248" s="310" t="s">
        <v>225</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226</v>
      </c>
      <c r="C249" s="363">
        <v>153621</v>
      </c>
      <c r="D249" s="363">
        <v>6294</v>
      </c>
      <c r="E249" s="368">
        <v>1978</v>
      </c>
      <c r="F249" s="368">
        <v>4114</v>
      </c>
      <c r="G249" s="363">
        <v>202</v>
      </c>
      <c r="H249" s="363">
        <v>147327</v>
      </c>
      <c r="I249" s="363">
        <v>23535</v>
      </c>
      <c r="J249" s="363">
        <v>51385</v>
      </c>
      <c r="K249" s="363">
        <v>72407</v>
      </c>
      <c r="L249" s="409">
        <v>0</v>
      </c>
    </row>
    <row r="250" spans="2:12" ht="15">
      <c r="B250" s="329" t="s">
        <v>227</v>
      </c>
      <c r="C250" s="363">
        <v>158749</v>
      </c>
      <c r="D250" s="410">
        <v>6577</v>
      </c>
      <c r="E250" s="365">
        <v>2221</v>
      </c>
      <c r="F250" s="365">
        <v>4079</v>
      </c>
      <c r="G250" s="365">
        <v>277</v>
      </c>
      <c r="H250" s="368">
        <v>152172</v>
      </c>
      <c r="I250" s="365">
        <v>24574</v>
      </c>
      <c r="J250" s="365">
        <v>55554</v>
      </c>
      <c r="K250" s="365">
        <v>72044</v>
      </c>
      <c r="L250" s="365">
        <v>0</v>
      </c>
    </row>
    <row r="251" spans="2:12" ht="15">
      <c r="B251" s="329" t="s">
        <v>228</v>
      </c>
      <c r="C251" s="363">
        <v>143446</v>
      </c>
      <c r="D251" s="365">
        <v>5394</v>
      </c>
      <c r="E251" s="365">
        <v>1814</v>
      </c>
      <c r="F251" s="365">
        <v>3214</v>
      </c>
      <c r="G251" s="365">
        <v>366</v>
      </c>
      <c r="H251" s="365">
        <v>138052</v>
      </c>
      <c r="I251" s="365">
        <v>22526</v>
      </c>
      <c r="J251" s="365">
        <v>49307</v>
      </c>
      <c r="K251" s="365">
        <v>66219</v>
      </c>
      <c r="L251" s="365">
        <v>0</v>
      </c>
    </row>
    <row r="252" spans="2:12" ht="15">
      <c r="B252" s="329" t="s">
        <v>229</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638" t="s">
        <v>242</v>
      </c>
      <c r="D256" s="1638"/>
      <c r="E256" s="1638"/>
      <c r="F256" s="1638"/>
      <c r="G256" s="1638"/>
      <c r="H256" s="1638"/>
      <c r="I256" s="1638"/>
      <c r="J256" s="1638"/>
      <c r="K256" s="1638"/>
      <c r="L256" s="1638"/>
    </row>
    <row r="257" spans="2:12" ht="12.75">
      <c r="B257" s="308"/>
      <c r="C257" s="376"/>
      <c r="D257" s="376"/>
      <c r="E257" s="376"/>
      <c r="F257" s="376"/>
      <c r="G257" s="376"/>
      <c r="H257" s="376"/>
      <c r="I257" s="376"/>
      <c r="J257" s="376"/>
      <c r="K257" s="376"/>
      <c r="L257" s="376"/>
    </row>
    <row r="258" spans="2:12" ht="12.75">
      <c r="B258" s="414" t="s">
        <v>218</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219</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220</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221</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222</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223</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224</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225</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226</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227</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228</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229</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644" t="s">
        <v>206</v>
      </c>
      <c r="C273" s="1621" t="s">
        <v>18</v>
      </c>
      <c r="D273" s="1621" t="s">
        <v>207</v>
      </c>
      <c r="E273" s="1623" t="s">
        <v>208</v>
      </c>
      <c r="F273" s="1624"/>
      <c r="G273" s="1625"/>
      <c r="H273" s="1626" t="s">
        <v>209</v>
      </c>
      <c r="I273" s="1628" t="s">
        <v>210</v>
      </c>
      <c r="J273" s="1629"/>
      <c r="K273" s="1629"/>
      <c r="L273" s="1629"/>
    </row>
    <row r="274" spans="2:12" ht="11.25" customHeight="1">
      <c r="B274" s="1645"/>
      <c r="C274" s="1622"/>
      <c r="D274" s="1622"/>
      <c r="E274" s="1631" t="s">
        <v>211</v>
      </c>
      <c r="F274" s="1621" t="s">
        <v>212</v>
      </c>
      <c r="G274" s="1621" t="s">
        <v>213</v>
      </c>
      <c r="H274" s="1627"/>
      <c r="I274" s="1631" t="s">
        <v>214</v>
      </c>
      <c r="J274" s="1631" t="s">
        <v>20</v>
      </c>
      <c r="K274" s="1621" t="s">
        <v>215</v>
      </c>
      <c r="L274" s="1628" t="s">
        <v>216</v>
      </c>
    </row>
    <row r="275" spans="2:12" ht="11.25" customHeight="1">
      <c r="B275" s="1645"/>
      <c r="C275" s="1622"/>
      <c r="D275" s="1622"/>
      <c r="E275" s="1632"/>
      <c r="F275" s="1622"/>
      <c r="G275" s="1622"/>
      <c r="H275" s="1627"/>
      <c r="I275" s="1634"/>
      <c r="J275" s="1634"/>
      <c r="K275" s="1635"/>
      <c r="L275" s="1640"/>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638" t="s">
        <v>243</v>
      </c>
      <c r="D278" s="1638"/>
      <c r="E278" s="1638"/>
      <c r="F278" s="1638"/>
      <c r="G278" s="1638"/>
      <c r="H278" s="1638"/>
      <c r="I278" s="1638"/>
      <c r="J278" s="1638"/>
      <c r="K278" s="1638"/>
      <c r="L278" s="1638"/>
    </row>
    <row r="279" spans="2:12" ht="12.75">
      <c r="B279" s="5"/>
      <c r="C279" s="386"/>
      <c r="D279" s="386"/>
      <c r="E279" s="386"/>
      <c r="F279" s="386"/>
      <c r="G279" s="386"/>
      <c r="H279" s="386"/>
      <c r="I279" s="386"/>
      <c r="J279" s="386"/>
      <c r="K279" s="386"/>
      <c r="L279" s="386"/>
    </row>
    <row r="280" spans="2:12" ht="12.75">
      <c r="B280" s="414" t="s">
        <v>218</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219</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220</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221</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222</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223</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224</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225</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226</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227</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228</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229</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244</v>
      </c>
      <c r="G296" s="420"/>
      <c r="H296" s="420"/>
      <c r="I296" s="420"/>
      <c r="J296" s="420"/>
      <c r="K296" s="420"/>
      <c r="L296" s="420"/>
    </row>
    <row r="297" spans="2:12" ht="15.75">
      <c r="B297" s="400" t="s">
        <v>218</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219</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220</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221</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222</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223</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224</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225</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226</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227</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228</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229</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246</v>
      </c>
      <c r="C311" s="488"/>
      <c r="D311" s="321"/>
      <c r="E311" s="488"/>
      <c r="F311" s="488"/>
      <c r="H311" s="488"/>
      <c r="I311" s="488"/>
      <c r="J311" s="488"/>
      <c r="K311" s="488"/>
      <c r="L311" s="488"/>
    </row>
    <row r="312" spans="2:12" ht="18">
      <c r="B312" s="488"/>
      <c r="C312" s="488"/>
      <c r="D312" s="488"/>
      <c r="E312" s="488"/>
      <c r="F312" s="301" t="s">
        <v>205</v>
      </c>
      <c r="G312" s="488"/>
      <c r="H312" s="488"/>
      <c r="I312" s="488"/>
      <c r="J312" s="488"/>
      <c r="K312" s="488"/>
      <c r="L312" s="488"/>
    </row>
    <row r="313" spans="2:12" ht="12.75" customHeight="1">
      <c r="B313" s="1631" t="s">
        <v>206</v>
      </c>
      <c r="C313" s="1621" t="s">
        <v>18</v>
      </c>
      <c r="D313" s="1621" t="s">
        <v>207</v>
      </c>
      <c r="E313" s="1623" t="s">
        <v>208</v>
      </c>
      <c r="F313" s="1624"/>
      <c r="G313" s="1625"/>
      <c r="H313" s="1621" t="s">
        <v>209</v>
      </c>
      <c r="I313" s="1623" t="s">
        <v>210</v>
      </c>
      <c r="J313" s="1624"/>
      <c r="K313" s="1624"/>
      <c r="L313" s="1625"/>
    </row>
    <row r="314" spans="2:12" ht="11.25" customHeight="1">
      <c r="B314" s="1632"/>
      <c r="C314" s="1622"/>
      <c r="D314" s="1622"/>
      <c r="E314" s="1648" t="s">
        <v>247</v>
      </c>
      <c r="F314" s="1651" t="s">
        <v>248</v>
      </c>
      <c r="G314" s="1651" t="s">
        <v>249</v>
      </c>
      <c r="H314" s="1622"/>
      <c r="I314" s="1631" t="s">
        <v>214</v>
      </c>
      <c r="J314" s="1631" t="s">
        <v>20</v>
      </c>
      <c r="K314" s="1621" t="s">
        <v>215</v>
      </c>
      <c r="L314" s="1631" t="s">
        <v>216</v>
      </c>
    </row>
    <row r="315" spans="2:12" ht="11.25" customHeight="1">
      <c r="B315" s="1634"/>
      <c r="C315" s="1635"/>
      <c r="D315" s="1635"/>
      <c r="E315" s="1650"/>
      <c r="F315" s="1652"/>
      <c r="G315" s="1652"/>
      <c r="H315" s="1635"/>
      <c r="I315" s="1634"/>
      <c r="J315" s="1634"/>
      <c r="K315" s="1635"/>
      <c r="L315" s="1634"/>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641" t="s">
        <v>217</v>
      </c>
      <c r="D318" s="1641"/>
      <c r="E318" s="1641"/>
      <c r="F318" s="1641"/>
      <c r="G318" s="1641"/>
      <c r="H318" s="1641"/>
      <c r="I318" s="1641"/>
      <c r="J318" s="1641"/>
      <c r="K318" s="1641"/>
      <c r="L318" s="1654"/>
    </row>
    <row r="319" spans="2:12" ht="12.75">
      <c r="B319" s="540"/>
      <c r="C319" s="308"/>
      <c r="D319" s="308"/>
      <c r="E319" s="308"/>
      <c r="F319" s="308"/>
      <c r="G319" s="308"/>
      <c r="H319" s="308"/>
      <c r="I319" s="308"/>
      <c r="J319" s="308"/>
      <c r="K319" s="308"/>
      <c r="L319" s="535"/>
    </row>
    <row r="320" spans="2:12" ht="15">
      <c r="B320" s="542" t="s">
        <v>218</v>
      </c>
      <c r="C320" s="363">
        <v>138506</v>
      </c>
      <c r="D320" s="363">
        <v>6142</v>
      </c>
      <c r="E320" s="363">
        <v>1993</v>
      </c>
      <c r="F320" s="363">
        <v>3884</v>
      </c>
      <c r="G320" s="363">
        <v>265</v>
      </c>
      <c r="H320" s="363">
        <v>132364</v>
      </c>
      <c r="I320" s="363">
        <v>20220</v>
      </c>
      <c r="J320" s="363">
        <v>44455</v>
      </c>
      <c r="K320" s="363">
        <v>67689</v>
      </c>
      <c r="L320" s="363">
        <v>0</v>
      </c>
    </row>
    <row r="321" spans="2:12" ht="15">
      <c r="B321" s="542" t="s">
        <v>219</v>
      </c>
      <c r="C321" s="363">
        <v>138531</v>
      </c>
      <c r="D321" s="363">
        <v>6123</v>
      </c>
      <c r="E321" s="363">
        <v>2793</v>
      </c>
      <c r="F321" s="363">
        <v>2854</v>
      </c>
      <c r="G321" s="363">
        <v>476</v>
      </c>
      <c r="H321" s="363">
        <v>132408</v>
      </c>
      <c r="I321" s="363">
        <v>21889</v>
      </c>
      <c r="J321" s="363">
        <v>43116</v>
      </c>
      <c r="K321" s="363">
        <v>67403</v>
      </c>
      <c r="L321" s="363">
        <v>0</v>
      </c>
    </row>
    <row r="322" spans="2:12" ht="15">
      <c r="B322" s="542" t="s">
        <v>220</v>
      </c>
      <c r="C322" s="363">
        <v>156870</v>
      </c>
      <c r="D322" s="365">
        <v>6984</v>
      </c>
      <c r="E322" s="365">
        <v>3421</v>
      </c>
      <c r="F322" s="365">
        <v>3049</v>
      </c>
      <c r="G322" s="366">
        <v>514</v>
      </c>
      <c r="H322" s="363">
        <v>149886</v>
      </c>
      <c r="I322" s="365">
        <v>23196</v>
      </c>
      <c r="J322" s="365">
        <v>47568</v>
      </c>
      <c r="K322" s="365">
        <v>79122</v>
      </c>
      <c r="L322" s="366">
        <v>0</v>
      </c>
    </row>
    <row r="323" spans="2:12" ht="15">
      <c r="B323" s="542" t="s">
        <v>221</v>
      </c>
      <c r="C323" s="363">
        <v>154419</v>
      </c>
      <c r="D323" s="363">
        <v>6537</v>
      </c>
      <c r="E323" s="368">
        <v>3569</v>
      </c>
      <c r="F323" s="368">
        <v>2677</v>
      </c>
      <c r="G323" s="363">
        <v>291</v>
      </c>
      <c r="H323" s="363">
        <v>147882</v>
      </c>
      <c r="I323" s="363">
        <v>23310</v>
      </c>
      <c r="J323" s="363">
        <v>49649</v>
      </c>
      <c r="K323" s="363">
        <v>74923</v>
      </c>
      <c r="L323" s="363">
        <v>0</v>
      </c>
    </row>
    <row r="324" spans="2:12" ht="15">
      <c r="B324" s="542" t="s">
        <v>222</v>
      </c>
      <c r="C324" s="363">
        <v>139590</v>
      </c>
      <c r="D324" s="536">
        <v>4908</v>
      </c>
      <c r="E324" s="422">
        <v>2031</v>
      </c>
      <c r="F324" s="423">
        <v>2587</v>
      </c>
      <c r="G324" s="423">
        <v>290</v>
      </c>
      <c r="H324" s="536">
        <v>134682</v>
      </c>
      <c r="I324" s="422">
        <v>20098</v>
      </c>
      <c r="J324" s="422">
        <v>41501</v>
      </c>
      <c r="K324" s="423">
        <v>73083</v>
      </c>
      <c r="L324" s="363">
        <v>0</v>
      </c>
    </row>
    <row r="325" spans="2:12" ht="15">
      <c r="B325" s="542" t="s">
        <v>223</v>
      </c>
      <c r="C325" s="363">
        <v>156867</v>
      </c>
      <c r="D325" s="363">
        <v>5722</v>
      </c>
      <c r="E325" s="368">
        <v>2602</v>
      </c>
      <c r="F325" s="368">
        <v>2916</v>
      </c>
      <c r="G325" s="363">
        <v>204</v>
      </c>
      <c r="H325" s="363">
        <v>151145</v>
      </c>
      <c r="I325" s="363">
        <v>25134</v>
      </c>
      <c r="J325" s="363">
        <v>47518</v>
      </c>
      <c r="K325" s="363">
        <v>78493</v>
      </c>
      <c r="L325" s="363">
        <v>0</v>
      </c>
    </row>
    <row r="326" spans="2:12" ht="15">
      <c r="B326" s="542" t="s">
        <v>224</v>
      </c>
      <c r="C326" s="363">
        <v>136558</v>
      </c>
      <c r="D326" s="369">
        <v>4722</v>
      </c>
      <c r="E326" s="365">
        <v>2146</v>
      </c>
      <c r="F326" s="366">
        <v>2356</v>
      </c>
      <c r="G326" s="366">
        <v>220</v>
      </c>
      <c r="H326" s="363">
        <v>131836</v>
      </c>
      <c r="I326" s="365">
        <v>22431</v>
      </c>
      <c r="J326" s="365">
        <v>50040</v>
      </c>
      <c r="K326" s="365">
        <v>59365</v>
      </c>
      <c r="L326" s="366">
        <v>0</v>
      </c>
    </row>
    <row r="327" spans="2:12" ht="15">
      <c r="B327" s="542" t="s">
        <v>225</v>
      </c>
      <c r="C327" s="363">
        <v>149720</v>
      </c>
      <c r="D327" s="369">
        <v>5458</v>
      </c>
      <c r="E327" s="365">
        <v>2439</v>
      </c>
      <c r="F327" s="365">
        <v>2869</v>
      </c>
      <c r="G327" s="366">
        <v>150</v>
      </c>
      <c r="H327" s="363">
        <v>144262</v>
      </c>
      <c r="I327" s="365">
        <v>23092</v>
      </c>
      <c r="J327" s="365">
        <v>51892</v>
      </c>
      <c r="K327" s="365">
        <v>69278</v>
      </c>
      <c r="L327" s="366">
        <v>0</v>
      </c>
    </row>
    <row r="328" spans="2:12" ht="15">
      <c r="B328" s="542" t="s">
        <v>226</v>
      </c>
      <c r="C328" s="363">
        <v>153399</v>
      </c>
      <c r="D328" s="363">
        <v>6080</v>
      </c>
      <c r="E328" s="368">
        <v>2594</v>
      </c>
      <c r="F328" s="368">
        <v>3091</v>
      </c>
      <c r="G328" s="363">
        <v>395</v>
      </c>
      <c r="H328" s="363">
        <v>147319</v>
      </c>
      <c r="I328" s="363">
        <v>23819</v>
      </c>
      <c r="J328" s="363">
        <v>53822</v>
      </c>
      <c r="K328" s="363">
        <v>69678</v>
      </c>
      <c r="L328" s="363">
        <v>0</v>
      </c>
    </row>
    <row r="329" spans="2:12" ht="15">
      <c r="B329" s="543" t="s">
        <v>227</v>
      </c>
      <c r="C329" s="363">
        <v>149250</v>
      </c>
      <c r="D329" s="369">
        <v>6348</v>
      </c>
      <c r="E329" s="365">
        <v>2566</v>
      </c>
      <c r="F329" s="365">
        <v>3493</v>
      </c>
      <c r="G329" s="365">
        <v>289</v>
      </c>
      <c r="H329" s="368">
        <v>142902</v>
      </c>
      <c r="I329" s="365">
        <v>23916</v>
      </c>
      <c r="J329" s="365">
        <v>55460</v>
      </c>
      <c r="K329" s="365">
        <v>63526</v>
      </c>
      <c r="L329" s="366">
        <v>0</v>
      </c>
    </row>
    <row r="330" spans="2:12" ht="15">
      <c r="B330" s="543" t="s">
        <v>228</v>
      </c>
      <c r="C330" s="363">
        <v>152940</v>
      </c>
      <c r="D330" s="365">
        <v>5022</v>
      </c>
      <c r="E330" s="365">
        <v>2012</v>
      </c>
      <c r="F330" s="365">
        <v>2745</v>
      </c>
      <c r="G330" s="365">
        <v>265</v>
      </c>
      <c r="H330" s="365">
        <v>147918</v>
      </c>
      <c r="I330" s="365">
        <v>24712</v>
      </c>
      <c r="J330" s="365">
        <v>54026</v>
      </c>
      <c r="K330" s="365">
        <v>69180</v>
      </c>
      <c r="L330" s="366">
        <v>0</v>
      </c>
    </row>
    <row r="331" spans="2:12" ht="15">
      <c r="B331" s="543" t="s">
        <v>229</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638" t="s">
        <v>242</v>
      </c>
      <c r="D335" s="1638"/>
      <c r="E335" s="1638"/>
      <c r="F335" s="1638"/>
      <c r="G335" s="1638"/>
      <c r="H335" s="1638"/>
      <c r="I335" s="1638"/>
      <c r="J335" s="1638"/>
      <c r="K335" s="1638"/>
      <c r="L335" s="1655"/>
    </row>
    <row r="336" spans="2:12" ht="12.75">
      <c r="B336" s="540"/>
      <c r="C336" s="376"/>
      <c r="D336" s="376"/>
      <c r="E336" s="376"/>
      <c r="F336" s="376"/>
      <c r="G336" s="376"/>
      <c r="H336" s="376"/>
      <c r="I336" s="376"/>
      <c r="J336" s="376"/>
      <c r="K336" s="376"/>
      <c r="L336" s="537"/>
    </row>
    <row r="337" spans="2:12" ht="12.75">
      <c r="B337" s="546" t="s">
        <v>218</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219</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220</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221</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222</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223</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224</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225</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226</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227</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228</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229</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646" t="s">
        <v>206</v>
      </c>
      <c r="C352" s="1621" t="s">
        <v>18</v>
      </c>
      <c r="D352" s="1621" t="s">
        <v>207</v>
      </c>
      <c r="E352" s="1623" t="s">
        <v>208</v>
      </c>
      <c r="F352" s="1624"/>
      <c r="G352" s="1625"/>
      <c r="H352" s="1626" t="s">
        <v>209</v>
      </c>
      <c r="I352" s="1628" t="s">
        <v>210</v>
      </c>
      <c r="J352" s="1629"/>
      <c r="K352" s="1629"/>
      <c r="L352" s="1642"/>
    </row>
    <row r="353" spans="2:12" ht="11.25" customHeight="1">
      <c r="B353" s="1647"/>
      <c r="C353" s="1622"/>
      <c r="D353" s="1622"/>
      <c r="E353" s="1648" t="s">
        <v>247</v>
      </c>
      <c r="F353" s="1651" t="s">
        <v>248</v>
      </c>
      <c r="G353" s="1651" t="s">
        <v>249</v>
      </c>
      <c r="H353" s="1627"/>
      <c r="I353" s="1631" t="s">
        <v>214</v>
      </c>
      <c r="J353" s="1631" t="s">
        <v>20</v>
      </c>
      <c r="K353" s="1621" t="s">
        <v>215</v>
      </c>
      <c r="L353" s="1631" t="s">
        <v>216</v>
      </c>
    </row>
    <row r="354" spans="2:12" ht="11.25" customHeight="1">
      <c r="B354" s="1647"/>
      <c r="C354" s="1622"/>
      <c r="D354" s="1622"/>
      <c r="E354" s="1649"/>
      <c r="F354" s="1653"/>
      <c r="G354" s="1653"/>
      <c r="H354" s="1627"/>
      <c r="I354" s="1634"/>
      <c r="J354" s="1634"/>
      <c r="K354" s="1635"/>
      <c r="L354" s="1634"/>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638" t="s">
        <v>243</v>
      </c>
      <c r="D357" s="1638"/>
      <c r="E357" s="1638"/>
      <c r="F357" s="1638"/>
      <c r="G357" s="1638"/>
      <c r="H357" s="1638"/>
      <c r="I357" s="1638"/>
      <c r="J357" s="1638"/>
      <c r="K357" s="1638"/>
      <c r="L357" s="1655"/>
    </row>
    <row r="358" spans="2:12" ht="12.75">
      <c r="B358" s="541"/>
      <c r="C358" s="386"/>
      <c r="D358" s="386"/>
      <c r="E358" s="386"/>
      <c r="F358" s="386"/>
      <c r="G358" s="386"/>
      <c r="H358" s="386"/>
      <c r="I358" s="386"/>
      <c r="J358" s="386"/>
      <c r="K358" s="386"/>
      <c r="L358" s="539"/>
    </row>
    <row r="359" spans="2:12" ht="12.75">
      <c r="B359" s="546" t="s">
        <v>218</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219</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220</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221</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222</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223</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224</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225</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226</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227</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228</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229</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244</v>
      </c>
      <c r="G375" s="420"/>
      <c r="H375" s="420"/>
      <c r="I375" s="420"/>
      <c r="J375" s="420"/>
      <c r="K375" s="420"/>
      <c r="L375" s="420"/>
    </row>
    <row r="376" spans="2:16" ht="15.75">
      <c r="B376" s="400" t="s">
        <v>218</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219</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220</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221</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222</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223</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224</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225</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226</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227</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228</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229</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259</v>
      </c>
    </row>
    <row r="393" spans="2:12" ht="12.75" customHeight="1">
      <c r="B393" s="1586" t="s">
        <v>206</v>
      </c>
      <c r="C393" s="1576" t="s">
        <v>18</v>
      </c>
      <c r="D393" s="1576" t="s">
        <v>207</v>
      </c>
      <c r="E393" s="1578" t="s">
        <v>208</v>
      </c>
      <c r="F393" s="1579"/>
      <c r="G393" s="1580"/>
      <c r="H393" s="1581" t="s">
        <v>209</v>
      </c>
      <c r="I393" s="1578" t="s">
        <v>210</v>
      </c>
      <c r="J393" s="1579"/>
      <c r="K393" s="1579"/>
      <c r="L393" s="1580"/>
    </row>
    <row r="394" spans="2:12" ht="11.25" customHeight="1">
      <c r="B394" s="1587"/>
      <c r="C394" s="1577"/>
      <c r="D394" s="1577"/>
      <c r="E394" s="1657" t="s">
        <v>247</v>
      </c>
      <c r="F394" s="1659" t="s">
        <v>248</v>
      </c>
      <c r="G394" s="1659" t="s">
        <v>249</v>
      </c>
      <c r="H394" s="1582"/>
      <c r="I394" s="1586" t="s">
        <v>214</v>
      </c>
      <c r="J394" s="1586" t="s">
        <v>20</v>
      </c>
      <c r="K394" s="1576" t="s">
        <v>215</v>
      </c>
      <c r="L394" s="1586" t="s">
        <v>216</v>
      </c>
    </row>
    <row r="395" spans="2:12" ht="11.25" customHeight="1">
      <c r="B395" s="1587"/>
      <c r="C395" s="1577"/>
      <c r="D395" s="1577"/>
      <c r="E395" s="1658"/>
      <c r="F395" s="1660"/>
      <c r="G395" s="1660"/>
      <c r="H395" s="1582"/>
      <c r="I395" s="1587"/>
      <c r="J395" s="1587"/>
      <c r="K395" s="1577"/>
      <c r="L395" s="1588"/>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572" t="s">
        <v>217</v>
      </c>
      <c r="D398" s="1572"/>
      <c r="E398" s="1572"/>
      <c r="F398" s="1572"/>
      <c r="G398" s="1572"/>
      <c r="H398" s="1572"/>
      <c r="I398" s="1572"/>
      <c r="J398" s="1572"/>
      <c r="K398" s="1572"/>
      <c r="L398" s="1656"/>
    </row>
    <row r="399" spans="2:12" ht="12.75">
      <c r="B399" s="527"/>
      <c r="C399" s="507"/>
      <c r="D399" s="507"/>
      <c r="E399" s="507"/>
      <c r="F399" s="507"/>
      <c r="G399" s="507"/>
      <c r="H399" s="507"/>
      <c r="I399" s="507"/>
      <c r="J399" s="507"/>
      <c r="K399" s="507"/>
      <c r="L399" s="532"/>
    </row>
    <row r="400" spans="2:12" ht="12.75">
      <c r="B400" s="529" t="s">
        <v>218</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219</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220</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221</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222</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223</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224</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225</v>
      </c>
      <c r="C407" s="508">
        <v>169404</v>
      </c>
      <c r="D407" s="534">
        <v>5064</v>
      </c>
      <c r="E407" s="509">
        <v>2316</v>
      </c>
      <c r="F407" s="509">
        <v>2611</v>
      </c>
      <c r="G407" s="510">
        <v>137</v>
      </c>
      <c r="H407" s="508">
        <v>164340</v>
      </c>
      <c r="I407" s="509">
        <v>25228</v>
      </c>
      <c r="J407" s="509">
        <v>52498</v>
      </c>
      <c r="K407" s="509">
        <v>86614</v>
      </c>
      <c r="L407" s="510">
        <v>0</v>
      </c>
    </row>
    <row r="408" spans="2:12" ht="12.75">
      <c r="B408" s="529" t="s">
        <v>226</v>
      </c>
      <c r="C408" s="508">
        <v>172982</v>
      </c>
      <c r="D408" s="508">
        <v>6274</v>
      </c>
      <c r="E408" s="511">
        <v>2518</v>
      </c>
      <c r="F408" s="511">
        <v>3121</v>
      </c>
      <c r="G408" s="508">
        <v>635</v>
      </c>
      <c r="H408" s="508">
        <v>166708</v>
      </c>
      <c r="I408" s="508">
        <v>26444</v>
      </c>
      <c r="J408" s="508">
        <v>56017</v>
      </c>
      <c r="K408" s="508">
        <v>84247</v>
      </c>
      <c r="L408" s="511">
        <v>0</v>
      </c>
    </row>
    <row r="409" spans="2:12" ht="12.75">
      <c r="B409" s="529" t="s">
        <v>227</v>
      </c>
      <c r="C409" s="508">
        <v>178724</v>
      </c>
      <c r="D409" s="534">
        <v>5649</v>
      </c>
      <c r="E409" s="509">
        <v>2339</v>
      </c>
      <c r="F409" s="509">
        <v>2939</v>
      </c>
      <c r="G409" s="509">
        <v>371</v>
      </c>
      <c r="H409" s="511">
        <v>173075</v>
      </c>
      <c r="I409" s="509">
        <v>27983</v>
      </c>
      <c r="J409" s="509">
        <v>60272</v>
      </c>
      <c r="K409" s="509">
        <v>84820</v>
      </c>
      <c r="L409" s="510">
        <v>0</v>
      </c>
    </row>
    <row r="410" spans="2:12" ht="12.75">
      <c r="B410" s="529" t="s">
        <v>228</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229</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570" t="s">
        <v>242</v>
      </c>
      <c r="D415" s="1570"/>
      <c r="E415" s="1570"/>
      <c r="F415" s="1570"/>
      <c r="G415" s="1570"/>
      <c r="H415" s="1570"/>
      <c r="I415" s="1570"/>
      <c r="J415" s="1570"/>
      <c r="K415" s="1570"/>
      <c r="L415" s="1661"/>
    </row>
    <row r="416" spans="2:12" ht="12.75">
      <c r="B416" s="527"/>
      <c r="C416" s="513"/>
      <c r="D416" s="513"/>
      <c r="E416" s="513"/>
      <c r="F416" s="513"/>
      <c r="G416" s="513"/>
      <c r="H416" s="513"/>
      <c r="I416" s="513"/>
      <c r="J416" s="513"/>
      <c r="K416" s="513"/>
      <c r="L416" s="525"/>
    </row>
    <row r="417" spans="2:12" ht="12.75">
      <c r="B417" s="529" t="s">
        <v>218</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219</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220</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221</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222</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223</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224</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225</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226</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227</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228</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229</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662" t="s">
        <v>206</v>
      </c>
      <c r="C432" s="1576" t="s">
        <v>18</v>
      </c>
      <c r="D432" s="1576" t="s">
        <v>207</v>
      </c>
      <c r="E432" s="1578" t="s">
        <v>208</v>
      </c>
      <c r="F432" s="1579"/>
      <c r="G432" s="1580"/>
      <c r="H432" s="1581" t="s">
        <v>209</v>
      </c>
      <c r="I432" s="1583" t="s">
        <v>210</v>
      </c>
      <c r="J432" s="1584"/>
      <c r="K432" s="1584"/>
      <c r="L432" s="1664"/>
    </row>
    <row r="433" spans="2:12" ht="11.25" customHeight="1">
      <c r="B433" s="1663"/>
      <c r="C433" s="1577"/>
      <c r="D433" s="1577"/>
      <c r="E433" s="1657" t="s">
        <v>247</v>
      </c>
      <c r="F433" s="1659" t="s">
        <v>248</v>
      </c>
      <c r="G433" s="1659" t="s">
        <v>249</v>
      </c>
      <c r="H433" s="1582"/>
      <c r="I433" s="1586" t="s">
        <v>214</v>
      </c>
      <c r="J433" s="1586" t="s">
        <v>20</v>
      </c>
      <c r="K433" s="1576" t="s">
        <v>215</v>
      </c>
      <c r="L433" s="1586" t="s">
        <v>216</v>
      </c>
    </row>
    <row r="434" spans="2:12" ht="11.25" customHeight="1">
      <c r="B434" s="1663"/>
      <c r="C434" s="1577"/>
      <c r="D434" s="1577"/>
      <c r="E434" s="1658"/>
      <c r="F434" s="1660"/>
      <c r="G434" s="1660"/>
      <c r="H434" s="1582"/>
      <c r="I434" s="1588"/>
      <c r="J434" s="1588"/>
      <c r="K434" s="1665"/>
      <c r="L434" s="1588"/>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570" t="s">
        <v>243</v>
      </c>
      <c r="D437" s="1570"/>
      <c r="E437" s="1570"/>
      <c r="F437" s="1570"/>
      <c r="G437" s="1570"/>
      <c r="H437" s="1570"/>
      <c r="I437" s="1570"/>
      <c r="J437" s="1570"/>
      <c r="K437" s="1570"/>
      <c r="L437" s="1661"/>
    </row>
    <row r="438" spans="2:12" ht="12.75">
      <c r="B438" s="528"/>
      <c r="C438" s="518"/>
      <c r="D438" s="518"/>
      <c r="E438" s="518"/>
      <c r="F438" s="518"/>
      <c r="G438" s="518"/>
      <c r="H438" s="518"/>
      <c r="I438" s="518"/>
      <c r="J438" s="518"/>
      <c r="K438" s="518"/>
      <c r="L438" s="526"/>
    </row>
    <row r="439" spans="2:12" ht="12.75">
      <c r="B439" s="529" t="s">
        <v>218</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219</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220</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221</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222</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223</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224</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225</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226</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227</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228</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229</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244</v>
      </c>
      <c r="G455" s="420"/>
      <c r="H455" s="420"/>
      <c r="I455" s="420"/>
      <c r="J455" s="420"/>
      <c r="K455" s="420"/>
      <c r="L455" s="420"/>
    </row>
    <row r="456" spans="2:12" ht="15.75">
      <c r="B456" s="400" t="s">
        <v>218</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219</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220</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221</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222</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223</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224</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225</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226</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227</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228</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229</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277</v>
      </c>
    </row>
    <row r="474" spans="2:12" ht="18">
      <c r="B474" s="561"/>
      <c r="C474" s="561"/>
      <c r="D474" s="561"/>
      <c r="E474" s="561"/>
      <c r="F474" s="562" t="s">
        <v>205</v>
      </c>
      <c r="G474" s="561"/>
      <c r="H474" s="561"/>
      <c r="I474" s="561"/>
      <c r="J474" s="561"/>
      <c r="K474" s="561"/>
      <c r="L474" s="561"/>
    </row>
    <row r="475" spans="2:12" ht="12.75" customHeight="1">
      <c r="B475" s="1586" t="s">
        <v>206</v>
      </c>
      <c r="C475" s="1576" t="s">
        <v>18</v>
      </c>
      <c r="D475" s="1576" t="s">
        <v>207</v>
      </c>
      <c r="E475" s="1578" t="s">
        <v>208</v>
      </c>
      <c r="F475" s="1579"/>
      <c r="G475" s="1580"/>
      <c r="H475" s="1581" t="s">
        <v>209</v>
      </c>
      <c r="I475" s="1578" t="s">
        <v>210</v>
      </c>
      <c r="J475" s="1579"/>
      <c r="K475" s="1579"/>
      <c r="L475" s="1580"/>
    </row>
    <row r="476" spans="2:12" ht="11.25" customHeight="1">
      <c r="B476" s="1587"/>
      <c r="C476" s="1577"/>
      <c r="D476" s="1577"/>
      <c r="E476" s="1657" t="s">
        <v>247</v>
      </c>
      <c r="F476" s="1659" t="s">
        <v>248</v>
      </c>
      <c r="G476" s="1659" t="s">
        <v>249</v>
      </c>
      <c r="H476" s="1582"/>
      <c r="I476" s="1586" t="s">
        <v>214</v>
      </c>
      <c r="J476" s="1586" t="s">
        <v>20</v>
      </c>
      <c r="K476" s="1576" t="s">
        <v>215</v>
      </c>
      <c r="L476" s="1586" t="s">
        <v>216</v>
      </c>
    </row>
    <row r="477" spans="2:12" ht="11.25" customHeight="1">
      <c r="B477" s="1587"/>
      <c r="C477" s="1577"/>
      <c r="D477" s="1577"/>
      <c r="E477" s="1658"/>
      <c r="F477" s="1660"/>
      <c r="G477" s="1660"/>
      <c r="H477" s="1582"/>
      <c r="I477" s="1587"/>
      <c r="J477" s="1587"/>
      <c r="K477" s="1577"/>
      <c r="L477" s="1588"/>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572" t="s">
        <v>217</v>
      </c>
      <c r="D480" s="1572"/>
      <c r="E480" s="1572"/>
      <c r="F480" s="1572"/>
      <c r="G480" s="1572"/>
      <c r="H480" s="1572"/>
      <c r="I480" s="1572"/>
      <c r="J480" s="1572"/>
      <c r="K480" s="1572"/>
      <c r="L480" s="1656"/>
    </row>
    <row r="481" spans="2:12" ht="12.75">
      <c r="B481" s="527"/>
      <c r="C481" s="507"/>
      <c r="D481" s="507"/>
      <c r="E481" s="507"/>
      <c r="F481" s="507"/>
      <c r="G481" s="507"/>
      <c r="H481" s="507"/>
      <c r="I481" s="507"/>
      <c r="J481" s="507"/>
      <c r="K481" s="507"/>
      <c r="L481" s="532"/>
    </row>
    <row r="482" spans="2:12" ht="15">
      <c r="B482" s="563" t="s">
        <v>218</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219</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220</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221</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222</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223</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224</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225</v>
      </c>
      <c r="C489" s="508">
        <v>172228</v>
      </c>
      <c r="D489" s="534">
        <v>4825</v>
      </c>
      <c r="E489" s="509">
        <v>1907</v>
      </c>
      <c r="F489" s="509">
        <v>2589</v>
      </c>
      <c r="G489" s="510">
        <v>329</v>
      </c>
      <c r="H489" s="508">
        <v>167403</v>
      </c>
      <c r="I489" s="509">
        <v>26432</v>
      </c>
      <c r="J489" s="509">
        <v>56705</v>
      </c>
      <c r="K489" s="509">
        <v>84266</v>
      </c>
      <c r="L489" s="510">
        <v>0</v>
      </c>
    </row>
    <row r="490" spans="2:12" ht="15">
      <c r="B490" s="563" t="s">
        <v>226</v>
      </c>
      <c r="C490" s="508">
        <v>160101</v>
      </c>
      <c r="D490" s="508">
        <v>5229</v>
      </c>
      <c r="E490" s="511">
        <v>1936</v>
      </c>
      <c r="F490" s="511">
        <v>2930</v>
      </c>
      <c r="G490" s="508">
        <v>363</v>
      </c>
      <c r="H490" s="508">
        <v>154872</v>
      </c>
      <c r="I490" s="508">
        <v>25855</v>
      </c>
      <c r="J490" s="508">
        <v>53933</v>
      </c>
      <c r="K490" s="508">
        <v>75084</v>
      </c>
      <c r="L490" s="508">
        <v>0</v>
      </c>
    </row>
    <row r="491" spans="2:12" ht="15">
      <c r="B491" s="564" t="s">
        <v>227</v>
      </c>
      <c r="C491" s="593">
        <v>176881</v>
      </c>
      <c r="D491" s="595">
        <v>4941</v>
      </c>
      <c r="E491" s="596">
        <v>1899</v>
      </c>
      <c r="F491" s="596">
        <v>2767</v>
      </c>
      <c r="G491" s="596">
        <v>275</v>
      </c>
      <c r="H491" s="594">
        <v>171940</v>
      </c>
      <c r="I491" s="596">
        <v>28983</v>
      </c>
      <c r="J491" s="596">
        <v>60425</v>
      </c>
      <c r="K491" s="596">
        <v>82532</v>
      </c>
      <c r="L491" s="510"/>
    </row>
    <row r="492" spans="2:12" ht="15">
      <c r="B492" s="564" t="s">
        <v>228</v>
      </c>
      <c r="C492" s="593">
        <v>157650</v>
      </c>
      <c r="D492" s="596">
        <v>4336</v>
      </c>
      <c r="E492" s="596">
        <v>1814</v>
      </c>
      <c r="F492" s="596">
        <v>2017</v>
      </c>
      <c r="G492" s="596">
        <v>505</v>
      </c>
      <c r="H492" s="596">
        <v>153314</v>
      </c>
      <c r="I492" s="596">
        <v>26176</v>
      </c>
      <c r="J492" s="596">
        <v>53316</v>
      </c>
      <c r="K492" s="596">
        <v>73822</v>
      </c>
      <c r="L492" s="510"/>
    </row>
    <row r="493" spans="2:12" ht="15">
      <c r="B493" s="564" t="s">
        <v>229</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570" t="s">
        <v>242</v>
      </c>
      <c r="D497" s="1570"/>
      <c r="E497" s="1570"/>
      <c r="F497" s="1570"/>
      <c r="G497" s="1570"/>
      <c r="H497" s="1570"/>
      <c r="I497" s="1570"/>
      <c r="J497" s="1570"/>
      <c r="K497" s="1570"/>
      <c r="L497" s="1661"/>
    </row>
    <row r="498" spans="2:12" ht="12.75">
      <c r="B498" s="527"/>
      <c r="C498" s="513"/>
      <c r="D498" s="513"/>
      <c r="E498" s="513"/>
      <c r="F498" s="513"/>
      <c r="G498" s="513"/>
      <c r="H498" s="513"/>
      <c r="I498" s="513"/>
      <c r="J498" s="513"/>
      <c r="K498" s="513"/>
      <c r="L498" s="525"/>
    </row>
    <row r="499" spans="2:12" ht="12.75">
      <c r="B499" s="529" t="s">
        <v>218</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219</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220</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221</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222</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223</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224</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225</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226</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227</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228</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229</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662" t="s">
        <v>206</v>
      </c>
      <c r="C514" s="1576" t="s">
        <v>18</v>
      </c>
      <c r="D514" s="1576" t="s">
        <v>207</v>
      </c>
      <c r="E514" s="1578" t="s">
        <v>208</v>
      </c>
      <c r="F514" s="1579"/>
      <c r="G514" s="1580"/>
      <c r="H514" s="1581" t="s">
        <v>209</v>
      </c>
      <c r="I514" s="1583" t="s">
        <v>210</v>
      </c>
      <c r="J514" s="1584"/>
      <c r="K514" s="1584"/>
      <c r="L514" s="1664"/>
    </row>
    <row r="515" spans="2:12" ht="11.25" customHeight="1">
      <c r="B515" s="1663"/>
      <c r="C515" s="1577"/>
      <c r="D515" s="1577"/>
      <c r="E515" s="1657" t="s">
        <v>247</v>
      </c>
      <c r="F515" s="1659" t="s">
        <v>248</v>
      </c>
      <c r="G515" s="1659" t="s">
        <v>249</v>
      </c>
      <c r="H515" s="1582"/>
      <c r="I515" s="1586" t="s">
        <v>214</v>
      </c>
      <c r="J515" s="1586" t="s">
        <v>20</v>
      </c>
      <c r="K515" s="1576" t="s">
        <v>215</v>
      </c>
      <c r="L515" s="1586" t="s">
        <v>216</v>
      </c>
    </row>
    <row r="516" spans="2:12" ht="11.25" customHeight="1">
      <c r="B516" s="1663"/>
      <c r="C516" s="1577"/>
      <c r="D516" s="1577"/>
      <c r="E516" s="1658"/>
      <c r="F516" s="1660"/>
      <c r="G516" s="1660"/>
      <c r="H516" s="1582"/>
      <c r="I516" s="1588"/>
      <c r="J516" s="1588"/>
      <c r="K516" s="1665"/>
      <c r="L516" s="1588"/>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570" t="s">
        <v>243</v>
      </c>
      <c r="D519" s="1570"/>
      <c r="E519" s="1570"/>
      <c r="F519" s="1570"/>
      <c r="G519" s="1570"/>
      <c r="H519" s="1570"/>
      <c r="I519" s="1570"/>
      <c r="J519" s="1570"/>
      <c r="K519" s="1570"/>
      <c r="L519" s="1661"/>
    </row>
    <row r="520" spans="2:12" ht="12.75">
      <c r="B520" s="528"/>
      <c r="C520" s="518"/>
      <c r="D520" s="518"/>
      <c r="E520" s="518"/>
      <c r="F520" s="518"/>
      <c r="G520" s="518"/>
      <c r="H520" s="518"/>
      <c r="I520" s="518"/>
      <c r="J520" s="518"/>
      <c r="K520" s="518"/>
      <c r="L520" s="526"/>
    </row>
    <row r="521" spans="2:12" ht="12.75">
      <c r="B521" s="529" t="s">
        <v>218</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219</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220</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221</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222</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223</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224</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225</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226</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227</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228</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229</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244</v>
      </c>
      <c r="G537" s="420"/>
      <c r="H537" s="420"/>
      <c r="I537" s="420"/>
      <c r="J537" s="420"/>
      <c r="K537" s="420"/>
      <c r="L537" s="420"/>
    </row>
    <row r="538" spans="2:12" ht="15.75">
      <c r="B538" s="400" t="s">
        <v>218</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219</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220</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221</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222</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223</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224</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225</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226</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227</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228</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229</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205</v>
      </c>
      <c r="G557" s="561"/>
      <c r="H557" s="561"/>
      <c r="I557" s="561"/>
      <c r="J557" s="561"/>
      <c r="K557" s="561"/>
      <c r="L557"/>
    </row>
    <row r="558" spans="2:12" ht="14.25" customHeight="1">
      <c r="B558" s="1664" t="s">
        <v>206</v>
      </c>
      <c r="C558" s="1576" t="s">
        <v>18</v>
      </c>
      <c r="D558" s="1576" t="s">
        <v>207</v>
      </c>
      <c r="E558" s="1578" t="s">
        <v>208</v>
      </c>
      <c r="F558" s="1579"/>
      <c r="G558" s="1580"/>
      <c r="H558" s="1581" t="s">
        <v>209</v>
      </c>
      <c r="I558" s="1578" t="s">
        <v>210</v>
      </c>
      <c r="J558" s="1579"/>
      <c r="K558" s="1579"/>
      <c r="L558"/>
    </row>
    <row r="559" spans="2:12" ht="12.75" customHeight="1">
      <c r="B559" s="1668"/>
      <c r="C559" s="1577"/>
      <c r="D559" s="1577"/>
      <c r="E559" s="1586" t="s">
        <v>247</v>
      </c>
      <c r="F559" s="1576" t="s">
        <v>248</v>
      </c>
      <c r="G559" s="1576" t="s">
        <v>249</v>
      </c>
      <c r="H559" s="1582"/>
      <c r="I559" s="1586" t="s">
        <v>214</v>
      </c>
      <c r="J559" s="1586" t="s">
        <v>20</v>
      </c>
      <c r="K559" s="1576" t="s">
        <v>286</v>
      </c>
      <c r="L559"/>
    </row>
    <row r="560" spans="2:12" ht="12.75">
      <c r="B560" s="1668"/>
      <c r="C560" s="1577"/>
      <c r="D560" s="1577"/>
      <c r="E560" s="1587"/>
      <c r="F560" s="1577"/>
      <c r="G560" s="1577"/>
      <c r="H560" s="1582"/>
      <c r="I560" s="1587"/>
      <c r="J560" s="1587"/>
      <c r="K560" s="1577"/>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572" t="s">
        <v>217</v>
      </c>
      <c r="D563" s="1572"/>
      <c r="E563" s="1572"/>
      <c r="F563" s="1572"/>
      <c r="G563" s="1572"/>
      <c r="H563" s="1572"/>
      <c r="I563" s="1572"/>
      <c r="J563" s="1572"/>
      <c r="K563" s="1572"/>
      <c r="L563"/>
    </row>
    <row r="564" spans="2:12" ht="12.75">
      <c r="B564" s="507"/>
      <c r="C564" s="507"/>
      <c r="D564" s="507"/>
      <c r="E564" s="507"/>
      <c r="F564" s="507"/>
      <c r="G564" s="507"/>
      <c r="H564" s="507"/>
      <c r="I564" s="507"/>
      <c r="J564" s="507"/>
      <c r="K564" s="507"/>
      <c r="L564"/>
    </row>
    <row r="565" spans="2:12" ht="15">
      <c r="B565" s="639" t="s">
        <v>218</v>
      </c>
      <c r="C565" s="600">
        <v>160405</v>
      </c>
      <c r="D565" s="600">
        <v>4252</v>
      </c>
      <c r="E565" s="600">
        <v>1993</v>
      </c>
      <c r="F565" s="600">
        <v>1899</v>
      </c>
      <c r="G565" s="600">
        <v>360</v>
      </c>
      <c r="H565" s="600">
        <v>156153</v>
      </c>
      <c r="I565" s="600">
        <v>25576</v>
      </c>
      <c r="J565" s="600">
        <v>49577</v>
      </c>
      <c r="K565" s="600">
        <v>81000</v>
      </c>
      <c r="L565"/>
    </row>
    <row r="566" spans="2:12" ht="15">
      <c r="B566" s="639" t="s">
        <v>219</v>
      </c>
      <c r="C566" s="600">
        <v>118397</v>
      </c>
      <c r="D566" s="600">
        <v>3761</v>
      </c>
      <c r="E566" s="600">
        <v>1965</v>
      </c>
      <c r="F566" s="600">
        <v>1503</v>
      </c>
      <c r="G566" s="600">
        <v>293</v>
      </c>
      <c r="H566" s="600">
        <v>114636</v>
      </c>
      <c r="I566" s="600">
        <v>20407</v>
      </c>
      <c r="J566" s="600">
        <v>32761</v>
      </c>
      <c r="K566" s="600">
        <v>61468</v>
      </c>
      <c r="L566"/>
    </row>
    <row r="567" spans="2:12" ht="15">
      <c r="B567" s="639" t="s">
        <v>220</v>
      </c>
      <c r="C567" s="600">
        <v>154468</v>
      </c>
      <c r="D567" s="602">
        <v>4195</v>
      </c>
      <c r="E567" s="602">
        <v>2254</v>
      </c>
      <c r="F567" s="602">
        <v>1618</v>
      </c>
      <c r="G567" s="603">
        <v>323</v>
      </c>
      <c r="H567" s="600">
        <v>150273</v>
      </c>
      <c r="I567" s="602">
        <v>25918</v>
      </c>
      <c r="J567" s="602">
        <v>43821</v>
      </c>
      <c r="K567" s="602">
        <v>80534</v>
      </c>
      <c r="L567"/>
    </row>
    <row r="568" spans="2:12" ht="15">
      <c r="B568" s="639" t="s">
        <v>221</v>
      </c>
      <c r="C568" s="600">
        <v>147058</v>
      </c>
      <c r="D568" s="600">
        <v>4501</v>
      </c>
      <c r="E568" s="601">
        <v>2298</v>
      </c>
      <c r="F568" s="601">
        <v>1927</v>
      </c>
      <c r="G568" s="600">
        <v>276</v>
      </c>
      <c r="H568" s="600">
        <v>142557</v>
      </c>
      <c r="I568" s="600">
        <v>23715</v>
      </c>
      <c r="J568" s="600">
        <v>40827</v>
      </c>
      <c r="K568" s="600">
        <v>78015</v>
      </c>
      <c r="L568"/>
    </row>
    <row r="569" spans="2:12" ht="15">
      <c r="B569" s="639" t="s">
        <v>222</v>
      </c>
      <c r="C569" s="600">
        <v>161636</v>
      </c>
      <c r="D569" s="640">
        <v>4146</v>
      </c>
      <c r="E569" s="484">
        <v>2119</v>
      </c>
      <c r="F569" s="486">
        <v>1793</v>
      </c>
      <c r="G569" s="486">
        <v>234</v>
      </c>
      <c r="H569" s="640">
        <v>157490</v>
      </c>
      <c r="I569" s="484">
        <v>27516</v>
      </c>
      <c r="J569" s="484">
        <v>43584</v>
      </c>
      <c r="K569" s="486">
        <v>86390</v>
      </c>
      <c r="L569"/>
    </row>
    <row r="570" spans="2:12" ht="15">
      <c r="B570" s="639" t="s">
        <v>223</v>
      </c>
      <c r="C570" s="600">
        <v>148239</v>
      </c>
      <c r="D570" s="600">
        <v>3808</v>
      </c>
      <c r="E570" s="601">
        <v>1579</v>
      </c>
      <c r="F570" s="601">
        <v>1924</v>
      </c>
      <c r="G570" s="600">
        <v>305</v>
      </c>
      <c r="H570" s="600">
        <v>144431</v>
      </c>
      <c r="I570" s="600">
        <v>25807</v>
      </c>
      <c r="J570" s="600">
        <v>41213</v>
      </c>
      <c r="K570" s="600">
        <v>77411</v>
      </c>
      <c r="L570"/>
    </row>
    <row r="571" spans="2:12" ht="15">
      <c r="B571" s="639" t="s">
        <v>224</v>
      </c>
      <c r="C571" s="600">
        <v>164233</v>
      </c>
      <c r="D571" s="595">
        <v>4006</v>
      </c>
      <c r="E571" s="602">
        <v>1618</v>
      </c>
      <c r="F571" s="603">
        <v>2184</v>
      </c>
      <c r="G571" s="603">
        <v>204</v>
      </c>
      <c r="H571" s="600">
        <v>160227</v>
      </c>
      <c r="I571" s="602">
        <v>29167</v>
      </c>
      <c r="J571" s="602">
        <v>48974</v>
      </c>
      <c r="K571" s="602">
        <v>82086</v>
      </c>
      <c r="L571"/>
    </row>
    <row r="572" spans="2:12" ht="15">
      <c r="B572" s="639" t="s">
        <v>225</v>
      </c>
      <c r="C572" s="600">
        <v>158429</v>
      </c>
      <c r="D572" s="595">
        <v>4264</v>
      </c>
      <c r="E572" s="602">
        <v>1814</v>
      </c>
      <c r="F572" s="602">
        <v>2211</v>
      </c>
      <c r="G572" s="603">
        <v>239</v>
      </c>
      <c r="H572" s="600">
        <v>154165</v>
      </c>
      <c r="I572" s="602">
        <v>23293</v>
      </c>
      <c r="J572" s="602">
        <v>45921</v>
      </c>
      <c r="K572" s="602">
        <v>84951</v>
      </c>
      <c r="L572"/>
    </row>
    <row r="573" spans="2:12" ht="15">
      <c r="B573" s="639" t="s">
        <v>226</v>
      </c>
      <c r="C573" s="600">
        <v>165011</v>
      </c>
      <c r="D573" s="600">
        <v>4401</v>
      </c>
      <c r="E573" s="601">
        <v>1788</v>
      </c>
      <c r="F573" s="601">
        <v>2285</v>
      </c>
      <c r="G573" s="600">
        <v>328</v>
      </c>
      <c r="H573" s="600">
        <v>160610</v>
      </c>
      <c r="I573" s="600">
        <v>25702</v>
      </c>
      <c r="J573" s="600">
        <v>48609</v>
      </c>
      <c r="K573" s="600">
        <v>86299</v>
      </c>
      <c r="L573"/>
    </row>
    <row r="574" spans="2:12" ht="15">
      <c r="B574" s="639" t="s">
        <v>227</v>
      </c>
      <c r="C574" s="600">
        <v>175970</v>
      </c>
      <c r="D574" s="595">
        <v>4827</v>
      </c>
      <c r="E574" s="602">
        <v>1922</v>
      </c>
      <c r="F574" s="602">
        <v>2405</v>
      </c>
      <c r="G574" s="602">
        <v>500</v>
      </c>
      <c r="H574" s="601">
        <v>171143</v>
      </c>
      <c r="I574" s="602">
        <v>28318</v>
      </c>
      <c r="J574" s="602">
        <v>60364</v>
      </c>
      <c r="K574" s="602">
        <v>82461</v>
      </c>
      <c r="L574"/>
    </row>
    <row r="575" spans="2:12" ht="15">
      <c r="B575" s="641" t="s">
        <v>228</v>
      </c>
      <c r="C575" s="600">
        <v>158698</v>
      </c>
      <c r="D575" s="602">
        <v>4572</v>
      </c>
      <c r="E575" s="602">
        <v>1754</v>
      </c>
      <c r="F575" s="602">
        <v>2398</v>
      </c>
      <c r="G575" s="602">
        <v>420</v>
      </c>
      <c r="H575" s="602">
        <v>154126</v>
      </c>
      <c r="I575" s="602">
        <v>24642</v>
      </c>
      <c r="J575" s="602">
        <v>50394</v>
      </c>
      <c r="K575" s="602">
        <v>79090</v>
      </c>
      <c r="L575"/>
    </row>
    <row r="576" spans="2:12" ht="15">
      <c r="B576" s="641" t="s">
        <v>229</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570" t="s">
        <v>242</v>
      </c>
      <c r="D580" s="1570"/>
      <c r="E580" s="1570"/>
      <c r="F580" s="1570"/>
      <c r="G580" s="1570"/>
      <c r="H580" s="1570"/>
      <c r="I580" s="1570"/>
      <c r="J580" s="1570"/>
      <c r="K580" s="1570"/>
      <c r="L580"/>
    </row>
    <row r="581" spans="2:12" ht="12.75">
      <c r="B581" s="507"/>
      <c r="C581" s="513"/>
      <c r="D581" s="513"/>
      <c r="E581" s="513"/>
      <c r="F581" s="513"/>
      <c r="G581" s="513"/>
      <c r="H581" s="513"/>
      <c r="I581" s="513"/>
      <c r="J581" s="513"/>
      <c r="K581" s="513"/>
      <c r="L581"/>
    </row>
    <row r="582" spans="2:12" ht="12.75">
      <c r="B582" s="644" t="s">
        <v>218</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219</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220</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221</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222</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223</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224</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225</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226</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227</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228</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229</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666" t="s">
        <v>206</v>
      </c>
      <c r="C597" s="1576" t="s">
        <v>18</v>
      </c>
      <c r="D597" s="1576" t="s">
        <v>207</v>
      </c>
      <c r="E597" s="1578" t="s">
        <v>208</v>
      </c>
      <c r="F597" s="1579"/>
      <c r="G597" s="1580"/>
      <c r="H597" s="1581" t="s">
        <v>209</v>
      </c>
      <c r="I597" s="1583" t="s">
        <v>210</v>
      </c>
      <c r="J597" s="1584"/>
      <c r="K597" s="1584"/>
      <c r="L597"/>
    </row>
    <row r="598" spans="2:12" ht="12.75" customHeight="1">
      <c r="B598" s="1667"/>
      <c r="C598" s="1577"/>
      <c r="D598" s="1577"/>
      <c r="E598" s="1586" t="s">
        <v>247</v>
      </c>
      <c r="F598" s="1576" t="s">
        <v>248</v>
      </c>
      <c r="G598" s="1576" t="s">
        <v>249</v>
      </c>
      <c r="H598" s="1582"/>
      <c r="I598" s="1586" t="s">
        <v>214</v>
      </c>
      <c r="J598" s="1586" t="s">
        <v>20</v>
      </c>
      <c r="K598" s="1576" t="s">
        <v>215</v>
      </c>
      <c r="L598"/>
    </row>
    <row r="599" spans="2:12" ht="12.75" customHeight="1">
      <c r="B599" s="1667"/>
      <c r="C599" s="1577"/>
      <c r="D599" s="1577"/>
      <c r="E599" s="1587"/>
      <c r="F599" s="1577"/>
      <c r="G599" s="1577"/>
      <c r="H599" s="1582"/>
      <c r="I599" s="1588"/>
      <c r="J599" s="1588"/>
      <c r="K599" s="1665"/>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570" t="s">
        <v>243</v>
      </c>
      <c r="D602" s="1570"/>
      <c r="E602" s="1570"/>
      <c r="F602" s="1570"/>
      <c r="G602" s="1570"/>
      <c r="H602" s="1570"/>
      <c r="I602" s="1570"/>
      <c r="J602" s="1570"/>
      <c r="K602" s="1570"/>
      <c r="L602"/>
    </row>
    <row r="603" spans="2:12" ht="12.75">
      <c r="B603" s="3"/>
      <c r="C603" s="518"/>
      <c r="D603" s="518"/>
      <c r="E603" s="518"/>
      <c r="F603" s="518"/>
      <c r="G603" s="518"/>
      <c r="H603" s="518"/>
      <c r="I603" s="518"/>
      <c r="J603" s="518"/>
      <c r="K603" s="518"/>
      <c r="L603"/>
    </row>
    <row r="604" spans="2:12" ht="12.75">
      <c r="B604" s="644" t="s">
        <v>218</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219</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220</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221</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222</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223</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224</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225</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226</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227</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228</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229</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244</v>
      </c>
      <c r="G620" s="666"/>
      <c r="H620" s="666"/>
      <c r="I620" s="666"/>
      <c r="J620" s="667"/>
      <c r="K620"/>
      <c r="L620"/>
    </row>
    <row r="621" spans="2:12" ht="15.75">
      <c r="B621" s="400" t="s">
        <v>218</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219</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220</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221</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222</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223</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224</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225</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226</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227</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228</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229</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591" t="s">
        <v>372</v>
      </c>
      <c r="C636" s="1591"/>
      <c r="D636" s="1591"/>
      <c r="E636" s="1591"/>
      <c r="F636" s="1591"/>
      <c r="G636" s="1591"/>
      <c r="H636" s="1591"/>
      <c r="I636" s="1591"/>
      <c r="J636" s="1591"/>
      <c r="K636" s="1591"/>
    </row>
    <row r="637" spans="2:12" ht="18.75" thickBot="1">
      <c r="B637" s="561"/>
      <c r="C637" s="561"/>
      <c r="D637" s="561"/>
      <c r="E637" s="561"/>
      <c r="F637" s="562" t="s">
        <v>205</v>
      </c>
      <c r="G637" s="561"/>
      <c r="H637" s="561"/>
      <c r="I637" s="561"/>
      <c r="J637" s="561"/>
      <c r="K637" s="561"/>
    </row>
    <row r="638" spans="2:12" ht="12.75" customHeight="1">
      <c r="B638" s="1592" t="s">
        <v>206</v>
      </c>
      <c r="C638" s="1595" t="s">
        <v>18</v>
      </c>
      <c r="D638" s="1595" t="s">
        <v>207</v>
      </c>
      <c r="E638" s="1669" t="s">
        <v>208</v>
      </c>
      <c r="F638" s="1670"/>
      <c r="G638" s="1671"/>
      <c r="H638" s="1672" t="s">
        <v>209</v>
      </c>
      <c r="I638" s="1669" t="s">
        <v>210</v>
      </c>
      <c r="J638" s="1670"/>
      <c r="K638" s="1673"/>
    </row>
    <row r="639" spans="2:12" ht="11.25" customHeight="1">
      <c r="B639" s="1593"/>
      <c r="C639" s="1577"/>
      <c r="D639" s="1577"/>
      <c r="E639" s="1586" t="s">
        <v>247</v>
      </c>
      <c r="F639" s="1576" t="s">
        <v>248</v>
      </c>
      <c r="G639" s="1576" t="s">
        <v>249</v>
      </c>
      <c r="H639" s="1582"/>
      <c r="I639" s="1586" t="s">
        <v>214</v>
      </c>
      <c r="J639" s="1586" t="s">
        <v>20</v>
      </c>
      <c r="K639" s="1589" t="s">
        <v>286</v>
      </c>
    </row>
    <row r="640" spans="2:12" ht="11.25" customHeight="1">
      <c r="B640" s="1593"/>
      <c r="C640" s="1577"/>
      <c r="D640" s="1577"/>
      <c r="E640" s="1587"/>
      <c r="F640" s="1577"/>
      <c r="G640" s="1577"/>
      <c r="H640" s="1582"/>
      <c r="I640" s="1587"/>
      <c r="J640" s="1587"/>
      <c r="K640" s="1602"/>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572" t="s">
        <v>217</v>
      </c>
      <c r="D643" s="1572"/>
      <c r="E643" s="1572"/>
      <c r="F643" s="1572"/>
      <c r="G643" s="1572"/>
      <c r="H643" s="1572"/>
      <c r="I643" s="1572"/>
      <c r="J643" s="1572"/>
      <c r="K643" s="1573"/>
    </row>
    <row r="644" spans="2:11" ht="12.75">
      <c r="B644" s="693"/>
      <c r="C644" s="507"/>
      <c r="D644" s="507"/>
      <c r="E644" s="507"/>
      <c r="F644" s="507"/>
      <c r="G644" s="507"/>
      <c r="H644" s="507"/>
      <c r="I644" s="507"/>
      <c r="J644" s="507"/>
      <c r="K644" s="694"/>
    </row>
    <row r="645" spans="2:11" ht="12.75">
      <c r="B645" s="723" t="s">
        <v>218</v>
      </c>
      <c r="C645" s="709">
        <f>SUM(D645+H645)</f>
        <v>163247</v>
      </c>
      <c r="D645" s="709">
        <v>4183</v>
      </c>
      <c r="E645" s="709">
        <v>1936</v>
      </c>
      <c r="F645" s="709">
        <v>1878</v>
      </c>
      <c r="G645" s="709">
        <v>369</v>
      </c>
      <c r="H645" s="709">
        <v>159064</v>
      </c>
      <c r="I645" s="709">
        <v>25823</v>
      </c>
      <c r="J645" s="709">
        <v>47119</v>
      </c>
      <c r="K645" s="724">
        <v>86122</v>
      </c>
    </row>
    <row r="646" spans="2:11" ht="12.75">
      <c r="B646" s="723" t="s">
        <v>219</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220</v>
      </c>
      <c r="C647" s="709">
        <f t="shared" si="48"/>
        <v>151453</v>
      </c>
      <c r="D647" s="711">
        <v>3672</v>
      </c>
      <c r="E647" s="711">
        <v>1511</v>
      </c>
      <c r="F647" s="711">
        <v>1781</v>
      </c>
      <c r="G647" s="712">
        <v>380</v>
      </c>
      <c r="H647" s="709">
        <v>147781</v>
      </c>
      <c r="I647" s="711">
        <v>22185</v>
      </c>
      <c r="J647" s="711">
        <v>39306</v>
      </c>
      <c r="K647" s="725">
        <v>86290</v>
      </c>
    </row>
    <row r="648" spans="2:11" ht="12.75">
      <c r="B648" s="723" t="s">
        <v>221</v>
      </c>
      <c r="C648" s="709">
        <f>SUM(D648+H648)</f>
        <v>123387</v>
      </c>
      <c r="D648" s="709">
        <v>2579</v>
      </c>
      <c r="E648" s="710">
        <v>1048</v>
      </c>
      <c r="F648" s="710">
        <v>1175</v>
      </c>
      <c r="G648" s="709">
        <v>356</v>
      </c>
      <c r="H648" s="709">
        <v>120808</v>
      </c>
      <c r="I648" s="709">
        <v>18805</v>
      </c>
      <c r="J648" s="709">
        <v>35098</v>
      </c>
      <c r="K648" s="724">
        <v>66905</v>
      </c>
    </row>
    <row r="649" spans="2:11" ht="12.75">
      <c r="B649" s="723" t="s">
        <v>222</v>
      </c>
      <c r="C649" s="709">
        <f>SUM(D649+H649)</f>
        <v>141955</v>
      </c>
      <c r="D649" s="533">
        <v>3254</v>
      </c>
      <c r="E649" s="714">
        <v>1374</v>
      </c>
      <c r="F649" s="704">
        <v>1580</v>
      </c>
      <c r="G649" s="704">
        <v>300</v>
      </c>
      <c r="H649" s="533">
        <v>138701</v>
      </c>
      <c r="I649" s="714">
        <v>23058</v>
      </c>
      <c r="J649" s="714">
        <v>36148</v>
      </c>
      <c r="K649" s="726">
        <v>79495</v>
      </c>
    </row>
    <row r="650" spans="2:11" ht="12.75">
      <c r="B650" s="723" t="s">
        <v>223</v>
      </c>
      <c r="C650" s="709">
        <f t="shared" si="48"/>
        <v>166759</v>
      </c>
      <c r="D650" s="709">
        <v>3740</v>
      </c>
      <c r="E650" s="710">
        <v>1503</v>
      </c>
      <c r="F650" s="710">
        <v>2000</v>
      </c>
      <c r="G650" s="709">
        <v>237</v>
      </c>
      <c r="H650" s="709">
        <v>163019</v>
      </c>
      <c r="I650" s="709">
        <v>27394</v>
      </c>
      <c r="J650" s="709">
        <v>41041</v>
      </c>
      <c r="K650" s="724">
        <v>94584</v>
      </c>
    </row>
    <row r="651" spans="2:11" ht="12.75">
      <c r="B651" s="723" t="s">
        <v>224</v>
      </c>
      <c r="C651" s="709">
        <f>SUM(D651+H651)</f>
        <v>176233</v>
      </c>
      <c r="D651" s="534">
        <v>4202</v>
      </c>
      <c r="E651" s="711">
        <v>1869</v>
      </c>
      <c r="F651" s="712">
        <v>2029</v>
      </c>
      <c r="G651" s="712">
        <v>304</v>
      </c>
      <c r="H651" s="709">
        <v>172031</v>
      </c>
      <c r="I651" s="711">
        <v>31264</v>
      </c>
      <c r="J651" s="711">
        <v>50784</v>
      </c>
      <c r="K651" s="725">
        <v>89983</v>
      </c>
    </row>
    <row r="652" spans="2:11" ht="12.75">
      <c r="B652" s="723" t="s">
        <v>225</v>
      </c>
      <c r="C652" s="709">
        <f t="shared" si="48"/>
        <v>151920</v>
      </c>
      <c r="D652" s="534">
        <v>4257</v>
      </c>
      <c r="E652" s="711">
        <v>1568</v>
      </c>
      <c r="F652" s="711">
        <v>2117</v>
      </c>
      <c r="G652" s="712">
        <v>572</v>
      </c>
      <c r="H652" s="709">
        <v>147663</v>
      </c>
      <c r="I652" s="711">
        <v>24922</v>
      </c>
      <c r="J652" s="711">
        <v>43850</v>
      </c>
      <c r="K652" s="725">
        <v>78891</v>
      </c>
    </row>
    <row r="653" spans="2:11" ht="12.75">
      <c r="B653" s="723" t="s">
        <v>226</v>
      </c>
      <c r="C653" s="709">
        <f t="shared" si="48"/>
        <v>168873</v>
      </c>
      <c r="D653" s="709">
        <v>4787</v>
      </c>
      <c r="E653" s="710">
        <v>2244</v>
      </c>
      <c r="F653" s="710">
        <v>2284</v>
      </c>
      <c r="G653" s="709">
        <v>259</v>
      </c>
      <c r="H653" s="709">
        <v>164086</v>
      </c>
      <c r="I653" s="709">
        <v>25977</v>
      </c>
      <c r="J653" s="709">
        <v>49066</v>
      </c>
      <c r="K653" s="724">
        <v>89043</v>
      </c>
    </row>
    <row r="654" spans="2:11" ht="12.75">
      <c r="B654" s="727" t="s">
        <v>227</v>
      </c>
      <c r="C654" s="709">
        <f>SUM(D654+H654)</f>
        <v>167227</v>
      </c>
      <c r="D654" s="534">
        <v>4810</v>
      </c>
      <c r="E654" s="711">
        <v>2454</v>
      </c>
      <c r="F654" s="711">
        <v>1999</v>
      </c>
      <c r="G654" s="711">
        <v>357</v>
      </c>
      <c r="H654" s="710">
        <v>162417</v>
      </c>
      <c r="I654" s="711">
        <v>27314</v>
      </c>
      <c r="J654" s="711">
        <v>55182</v>
      </c>
      <c r="K654" s="725">
        <v>79921</v>
      </c>
    </row>
    <row r="655" spans="2:11" ht="12.75">
      <c r="B655" s="728" t="s">
        <v>228</v>
      </c>
      <c r="C655" s="709">
        <f>SUM(D655+H655)</f>
        <v>137617</v>
      </c>
      <c r="D655" s="711">
        <v>3779</v>
      </c>
      <c r="E655" s="711">
        <v>1461</v>
      </c>
      <c r="F655" s="711">
        <v>1884</v>
      </c>
      <c r="G655" s="711">
        <v>434</v>
      </c>
      <c r="H655" s="711">
        <v>133838</v>
      </c>
      <c r="I655" s="711">
        <v>22269</v>
      </c>
      <c r="J655" s="711">
        <v>45841</v>
      </c>
      <c r="K655" s="725">
        <v>65728</v>
      </c>
    </row>
    <row r="656" spans="2:11" ht="12.75">
      <c r="B656" s="728" t="s">
        <v>229</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570" t="s">
        <v>242</v>
      </c>
      <c r="D660" s="1570"/>
      <c r="E660" s="1570"/>
      <c r="F660" s="1570"/>
      <c r="G660" s="1570"/>
      <c r="H660" s="1570"/>
      <c r="I660" s="1570"/>
      <c r="J660" s="1570"/>
      <c r="K660" s="1571"/>
    </row>
    <row r="661" spans="2:11" ht="12.75">
      <c r="B661" s="693"/>
      <c r="C661" s="696"/>
      <c r="D661" s="696"/>
      <c r="E661" s="696"/>
      <c r="F661" s="696"/>
      <c r="G661" s="696"/>
      <c r="H661" s="696"/>
      <c r="I661" s="696"/>
      <c r="J661" s="696"/>
      <c r="K661" s="733"/>
    </row>
    <row r="662" spans="2:11" ht="12.75">
      <c r="B662" s="734" t="s">
        <v>218</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219</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220</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221</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222</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223</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224</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225</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226</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227</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228</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229</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420</v>
      </c>
    </row>
    <row r="676" spans="2:14" ht="12.75">
      <c r="B676" s="735"/>
      <c r="C676" s="697"/>
      <c r="D676" s="697"/>
      <c r="E676" s="697"/>
      <c r="F676" s="697"/>
      <c r="G676" s="697"/>
      <c r="H676" s="697"/>
      <c r="I676" s="697"/>
      <c r="J676" s="697"/>
      <c r="K676" s="736"/>
    </row>
    <row r="677" spans="2:14" ht="12.75" customHeight="1">
      <c r="B677" s="1574" t="s">
        <v>206</v>
      </c>
      <c r="C677" s="1576" t="s">
        <v>18</v>
      </c>
      <c r="D677" s="1576" t="s">
        <v>207</v>
      </c>
      <c r="E677" s="1578" t="s">
        <v>208</v>
      </c>
      <c r="F677" s="1579"/>
      <c r="G677" s="1580"/>
      <c r="H677" s="1581" t="s">
        <v>209</v>
      </c>
      <c r="I677" s="1583" t="s">
        <v>210</v>
      </c>
      <c r="J677" s="1584"/>
      <c r="K677" s="1585"/>
    </row>
    <row r="678" spans="2:14" ht="11.25" customHeight="1">
      <c r="B678" s="1575"/>
      <c r="C678" s="1577"/>
      <c r="D678" s="1577"/>
      <c r="E678" s="1586" t="s">
        <v>247</v>
      </c>
      <c r="F678" s="1576" t="s">
        <v>248</v>
      </c>
      <c r="G678" s="1576" t="s">
        <v>249</v>
      </c>
      <c r="H678" s="1582"/>
      <c r="I678" s="1586" t="s">
        <v>214</v>
      </c>
      <c r="J678" s="1586" t="s">
        <v>20</v>
      </c>
      <c r="K678" s="1589" t="s">
        <v>215</v>
      </c>
    </row>
    <row r="679" spans="2:14" ht="11.25" customHeight="1">
      <c r="B679" s="1575"/>
      <c r="C679" s="1577"/>
      <c r="D679" s="1577"/>
      <c r="E679" s="1587"/>
      <c r="F679" s="1577"/>
      <c r="G679" s="1577"/>
      <c r="H679" s="1582"/>
      <c r="I679" s="1588"/>
      <c r="J679" s="1588"/>
      <c r="K679" s="1590"/>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570" t="s">
        <v>243</v>
      </c>
      <c r="D682" s="1570"/>
      <c r="E682" s="1570"/>
      <c r="F682" s="1570"/>
      <c r="G682" s="1570"/>
      <c r="H682" s="1570"/>
      <c r="I682" s="1570"/>
      <c r="J682" s="1570"/>
      <c r="K682" s="1571"/>
    </row>
    <row r="683" spans="2:14" ht="12.75">
      <c r="B683" s="695"/>
      <c r="C683" s="700"/>
      <c r="D683" s="700"/>
      <c r="E683" s="700"/>
      <c r="F683" s="700"/>
      <c r="G683" s="700"/>
      <c r="H683" s="700"/>
      <c r="I683" s="700"/>
      <c r="J683" s="700"/>
      <c r="K683" s="738"/>
    </row>
    <row r="684" spans="2:14" ht="12.75">
      <c r="B684" s="734" t="s">
        <v>218</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219</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220</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221</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222</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223</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224</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225</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226</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227</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228</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229</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244</v>
      </c>
      <c r="G700" s="742"/>
      <c r="H700" s="742"/>
      <c r="I700" s="742"/>
      <c r="J700" s="743"/>
      <c r="K700" s="744"/>
    </row>
    <row r="701" spans="2:12" ht="15.75">
      <c r="B701" s="400" t="s">
        <v>218</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219</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220</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221</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222</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223</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224</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225</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226</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227</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228</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229</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91" t="s">
        <v>421</v>
      </c>
      <c r="C715" s="1591"/>
      <c r="D715" s="1591"/>
      <c r="E715" s="1591"/>
      <c r="F715" s="1591"/>
      <c r="G715" s="1591"/>
      <c r="H715" s="1591"/>
      <c r="I715" s="1591"/>
      <c r="J715" s="1591"/>
      <c r="K715" s="1591"/>
      <c r="L715"/>
    </row>
    <row r="716" spans="2:12" ht="18.75" thickBot="1">
      <c r="B716" s="722"/>
      <c r="C716" s="722"/>
      <c r="D716" s="722"/>
      <c r="E716" s="722"/>
      <c r="F716" s="562" t="s">
        <v>205</v>
      </c>
      <c r="G716" s="722"/>
      <c r="H716" s="722"/>
      <c r="I716" s="722"/>
      <c r="J716" s="722"/>
      <c r="K716" s="722"/>
    </row>
    <row r="717" spans="2:12" ht="12.75" customHeight="1">
      <c r="B717" s="1592" t="s">
        <v>206</v>
      </c>
      <c r="C717" s="1595" t="s">
        <v>18</v>
      </c>
      <c r="D717" s="1595" t="s">
        <v>207</v>
      </c>
      <c r="E717" s="1597" t="s">
        <v>208</v>
      </c>
      <c r="F717" s="1598"/>
      <c r="G717" s="1599"/>
      <c r="H717" s="1595" t="s">
        <v>209</v>
      </c>
      <c r="I717" s="1597" t="s">
        <v>210</v>
      </c>
      <c r="J717" s="1598"/>
      <c r="K717" s="1600"/>
    </row>
    <row r="718" spans="2:12" ht="11.25" customHeight="1">
      <c r="B718" s="1593"/>
      <c r="C718" s="1577"/>
      <c r="D718" s="1577"/>
      <c r="E718" s="1587" t="s">
        <v>247</v>
      </c>
      <c r="F718" s="1577" t="s">
        <v>248</v>
      </c>
      <c r="G718" s="1577" t="s">
        <v>249</v>
      </c>
      <c r="H718" s="1577"/>
      <c r="I718" s="1587" t="s">
        <v>214</v>
      </c>
      <c r="J718" s="1587" t="s">
        <v>20</v>
      </c>
      <c r="K718" s="1602" t="s">
        <v>286</v>
      </c>
    </row>
    <row r="719" spans="2:12" ht="17.25" customHeight="1">
      <c r="B719" s="1593"/>
      <c r="C719" s="1577"/>
      <c r="D719" s="1577"/>
      <c r="E719" s="1587"/>
      <c r="F719" s="1577"/>
      <c r="G719" s="1577"/>
      <c r="H719" s="1577"/>
      <c r="I719" s="1587"/>
      <c r="J719" s="1587"/>
      <c r="K719" s="1602"/>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572" t="s">
        <v>217</v>
      </c>
      <c r="D722" s="1572"/>
      <c r="E722" s="1572"/>
      <c r="F722" s="1572"/>
      <c r="G722" s="1572"/>
      <c r="H722" s="1572"/>
      <c r="I722" s="1572"/>
      <c r="J722" s="1572"/>
      <c r="K722" s="1573"/>
    </row>
    <row r="723" spans="2:11" ht="12.75">
      <c r="B723" s="693"/>
      <c r="C723" s="507"/>
      <c r="D723" s="507"/>
      <c r="E723" s="507"/>
      <c r="F723" s="507"/>
      <c r="G723" s="507"/>
      <c r="H723" s="507"/>
      <c r="I723" s="507"/>
      <c r="J723" s="507"/>
      <c r="K723" s="694"/>
    </row>
    <row r="724" spans="2:11" ht="12.75">
      <c r="B724" s="811" t="s">
        <v>218</v>
      </c>
      <c r="C724" s="709">
        <f>SUM(D724+H724)</f>
        <v>131487</v>
      </c>
      <c r="D724" s="709">
        <v>4212</v>
      </c>
      <c r="E724" s="709">
        <v>1884</v>
      </c>
      <c r="F724" s="709">
        <v>1881</v>
      </c>
      <c r="G724" s="709">
        <v>447</v>
      </c>
      <c r="H724" s="709">
        <v>127275</v>
      </c>
      <c r="I724" s="709">
        <v>20665</v>
      </c>
      <c r="J724" s="709">
        <v>40603</v>
      </c>
      <c r="K724" s="709">
        <v>66007</v>
      </c>
    </row>
    <row r="725" spans="2:11" ht="12.75">
      <c r="B725" s="811" t="s">
        <v>219</v>
      </c>
      <c r="C725" s="709">
        <f t="shared" ref="C725:C735" si="64">SUM(D725+H725)</f>
        <v>139761</v>
      </c>
      <c r="D725" s="709">
        <v>4061</v>
      </c>
      <c r="E725" s="709">
        <v>2090</v>
      </c>
      <c r="F725" s="709">
        <v>1541</v>
      </c>
      <c r="G725" s="709">
        <v>430</v>
      </c>
      <c r="H725" s="709">
        <v>135700</v>
      </c>
      <c r="I725" s="709">
        <v>22172</v>
      </c>
      <c r="J725" s="709">
        <v>39787</v>
      </c>
      <c r="K725" s="709">
        <v>73741</v>
      </c>
    </row>
    <row r="726" spans="2:11" ht="12.75">
      <c r="B726" s="811" t="s">
        <v>220</v>
      </c>
      <c r="C726" s="709">
        <f t="shared" si="64"/>
        <v>169682</v>
      </c>
      <c r="D726" s="711">
        <v>5140</v>
      </c>
      <c r="E726" s="711">
        <v>2472</v>
      </c>
      <c r="F726" s="711">
        <v>2072</v>
      </c>
      <c r="G726" s="712">
        <v>596</v>
      </c>
      <c r="H726" s="709">
        <v>164542</v>
      </c>
      <c r="I726" s="711">
        <v>28740</v>
      </c>
      <c r="J726" s="711">
        <v>46840</v>
      </c>
      <c r="K726" s="711">
        <v>88962</v>
      </c>
    </row>
    <row r="727" spans="2:11" ht="12.75">
      <c r="B727" s="811" t="s">
        <v>221</v>
      </c>
      <c r="C727" s="709">
        <f>SUM(D727+H727)</f>
        <v>147812</v>
      </c>
      <c r="D727" s="709">
        <v>3534</v>
      </c>
      <c r="E727" s="710">
        <v>1611</v>
      </c>
      <c r="F727" s="710">
        <v>1644</v>
      </c>
      <c r="G727" s="709">
        <v>279</v>
      </c>
      <c r="H727" s="709">
        <v>144278</v>
      </c>
      <c r="I727" s="709">
        <v>24602</v>
      </c>
      <c r="J727" s="709">
        <v>37994</v>
      </c>
      <c r="K727" s="709">
        <v>81682</v>
      </c>
    </row>
    <row r="728" spans="2:11" ht="12.75">
      <c r="B728" s="811" t="s">
        <v>222</v>
      </c>
      <c r="C728" s="709">
        <f>SUM(D728+H728)</f>
        <v>152123</v>
      </c>
      <c r="D728" s="640">
        <v>3693</v>
      </c>
      <c r="E728" s="714">
        <v>1713</v>
      </c>
      <c r="F728" s="704">
        <v>1740</v>
      </c>
      <c r="G728" s="704">
        <v>240</v>
      </c>
      <c r="H728" s="640">
        <v>148430</v>
      </c>
      <c r="I728" s="714">
        <v>26209</v>
      </c>
      <c r="J728" s="714">
        <v>40210</v>
      </c>
      <c r="K728" s="704">
        <v>82011</v>
      </c>
    </row>
    <row r="729" spans="2:11" ht="12.75">
      <c r="B729" s="811" t="s">
        <v>223</v>
      </c>
      <c r="C729" s="709">
        <f t="shared" si="64"/>
        <v>166014</v>
      </c>
      <c r="D729" s="709">
        <v>4176</v>
      </c>
      <c r="E729" s="710">
        <v>1863</v>
      </c>
      <c r="F729" s="710">
        <v>1929</v>
      </c>
      <c r="G729" s="709">
        <v>384</v>
      </c>
      <c r="H729" s="709">
        <v>161838</v>
      </c>
      <c r="I729" s="709">
        <v>29003</v>
      </c>
      <c r="J729" s="709">
        <v>42927</v>
      </c>
      <c r="K729" s="709">
        <v>89908</v>
      </c>
    </row>
    <row r="730" spans="2:11" ht="12.75">
      <c r="B730" s="811" t="s">
        <v>224</v>
      </c>
      <c r="C730" s="709">
        <f>SUM(D730+H730)</f>
        <v>185533</v>
      </c>
      <c r="D730" s="595">
        <v>4807</v>
      </c>
      <c r="E730" s="711">
        <v>2536</v>
      </c>
      <c r="F730" s="712">
        <v>1934</v>
      </c>
      <c r="G730" s="712">
        <v>337</v>
      </c>
      <c r="H730" s="709">
        <v>180726</v>
      </c>
      <c r="I730" s="711">
        <v>29597</v>
      </c>
      <c r="J730" s="711">
        <v>50983</v>
      </c>
      <c r="K730" s="711">
        <v>100146</v>
      </c>
    </row>
    <row r="731" spans="2:11" ht="12.75">
      <c r="B731" s="811" t="s">
        <v>225</v>
      </c>
      <c r="C731" s="709">
        <f t="shared" si="64"/>
        <v>154946</v>
      </c>
      <c r="D731" s="595">
        <v>5163</v>
      </c>
      <c r="E731" s="711">
        <v>2773</v>
      </c>
      <c r="F731" s="711">
        <v>1809</v>
      </c>
      <c r="G731" s="712">
        <v>581</v>
      </c>
      <c r="H731" s="709">
        <v>149783</v>
      </c>
      <c r="I731" s="711">
        <v>24934</v>
      </c>
      <c r="J731" s="711">
        <v>46560</v>
      </c>
      <c r="K731" s="711">
        <v>78289</v>
      </c>
    </row>
    <row r="732" spans="2:11" ht="12.75">
      <c r="B732" s="811" t="s">
        <v>226</v>
      </c>
      <c r="C732" s="709">
        <f t="shared" si="64"/>
        <v>159994</v>
      </c>
      <c r="D732" s="709">
        <v>5157</v>
      </c>
      <c r="E732" s="710">
        <v>2557</v>
      </c>
      <c r="F732" s="710">
        <v>2220</v>
      </c>
      <c r="G732" s="709">
        <v>380</v>
      </c>
      <c r="H732" s="709">
        <v>154837</v>
      </c>
      <c r="I732" s="709">
        <v>27153</v>
      </c>
      <c r="J732" s="709">
        <v>50573</v>
      </c>
      <c r="K732" s="709">
        <v>77111</v>
      </c>
    </row>
    <row r="733" spans="2:11" ht="12.75">
      <c r="B733" s="812" t="s">
        <v>227</v>
      </c>
      <c r="C733" s="709">
        <f>SUM(D733+H733)</f>
        <v>157624</v>
      </c>
      <c r="D733" s="595">
        <v>4946</v>
      </c>
      <c r="E733" s="711">
        <v>2081</v>
      </c>
      <c r="F733" s="711">
        <v>2172</v>
      </c>
      <c r="G733" s="711">
        <v>693</v>
      </c>
      <c r="H733" s="710">
        <v>152678</v>
      </c>
      <c r="I733" s="711">
        <v>27404</v>
      </c>
      <c r="J733" s="711">
        <v>53995</v>
      </c>
      <c r="K733" s="711">
        <v>71279</v>
      </c>
    </row>
    <row r="734" spans="2:11" ht="12.75">
      <c r="B734" s="813" t="s">
        <v>228</v>
      </c>
      <c r="C734" s="709">
        <f>SUM(D734+H734)</f>
        <v>153027</v>
      </c>
      <c r="D734" s="711">
        <v>3583</v>
      </c>
      <c r="E734" s="711">
        <v>1512</v>
      </c>
      <c r="F734" s="711">
        <v>1540</v>
      </c>
      <c r="G734" s="711">
        <v>531</v>
      </c>
      <c r="H734" s="711">
        <v>149444</v>
      </c>
      <c r="I734" s="711">
        <v>26016</v>
      </c>
      <c r="J734" s="711">
        <v>53618</v>
      </c>
      <c r="K734" s="711">
        <v>69810</v>
      </c>
    </row>
    <row r="735" spans="2:11" ht="12.75">
      <c r="B735" s="813" t="s">
        <v>229</v>
      </c>
      <c r="C735" s="709">
        <f t="shared" si="64"/>
        <v>148481</v>
      </c>
      <c r="D735" s="711">
        <v>3581</v>
      </c>
      <c r="E735" s="711">
        <v>1769</v>
      </c>
      <c r="F735" s="711">
        <v>1378</v>
      </c>
      <c r="G735" s="711">
        <v>434</v>
      </c>
      <c r="H735" s="711">
        <v>144900</v>
      </c>
      <c r="I735" s="711">
        <v>24386</v>
      </c>
      <c r="J735" s="711">
        <v>51130</v>
      </c>
      <c r="K735" s="711">
        <v>69384</v>
      </c>
    </row>
    <row r="736" spans="2:11" ht="15">
      <c r="B736" s="642"/>
      <c r="C736" s="710"/>
      <c r="D736" s="710"/>
      <c r="E736" s="710"/>
      <c r="F736" s="710"/>
      <c r="G736" s="710"/>
      <c r="H736" s="710"/>
      <c r="I736" s="710"/>
      <c r="J736" s="710"/>
      <c r="K736" s="710"/>
    </row>
    <row r="737" spans="2:11" ht="12.75">
      <c r="B737" s="643">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03">
        <f t="shared" si="65"/>
        <v>948330</v>
      </c>
    </row>
    <row r="738" spans="2:11" ht="12.75">
      <c r="B738" s="702"/>
      <c r="C738" s="696"/>
      <c r="D738" s="696"/>
      <c r="E738" s="696"/>
      <c r="F738" s="696"/>
      <c r="G738" s="696"/>
      <c r="H738" s="696"/>
      <c r="I738" s="696"/>
      <c r="J738" s="696"/>
      <c r="K738" s="696"/>
    </row>
    <row r="739" spans="2:11" ht="12.75">
      <c r="B739" s="3"/>
      <c r="C739" s="1570" t="s">
        <v>242</v>
      </c>
      <c r="D739" s="1570"/>
      <c r="E739" s="1570"/>
      <c r="F739" s="1570"/>
      <c r="G739" s="1570"/>
      <c r="H739" s="1570"/>
      <c r="I739" s="1570"/>
      <c r="J739" s="1570"/>
      <c r="K739" s="1570"/>
    </row>
    <row r="740" spans="2:11" ht="12.75">
      <c r="B740" s="507"/>
      <c r="C740" s="696"/>
      <c r="D740" s="696"/>
      <c r="E740" s="696"/>
      <c r="F740" s="696"/>
      <c r="G740" s="696"/>
      <c r="H740" s="696"/>
      <c r="I740" s="696"/>
      <c r="J740" s="696"/>
      <c r="K740" s="696"/>
    </row>
    <row r="741" spans="2:11" ht="12.75">
      <c r="B741" s="644" t="s">
        <v>218</v>
      </c>
      <c r="C741" s="709">
        <f t="shared" ref="C741:C752" si="66">SUM(D741+H741)</f>
        <v>39741341</v>
      </c>
      <c r="D741" s="709">
        <v>237362</v>
      </c>
      <c r="E741" s="709">
        <v>66223</v>
      </c>
      <c r="F741" s="709">
        <v>109472</v>
      </c>
      <c r="G741" s="709">
        <v>61667</v>
      </c>
      <c r="H741" s="709">
        <v>39503979</v>
      </c>
      <c r="I741" s="709">
        <v>5747629</v>
      </c>
      <c r="J741" s="709">
        <v>11340717</v>
      </c>
      <c r="K741" s="709">
        <v>22415633</v>
      </c>
    </row>
    <row r="742" spans="2:11" ht="12.75">
      <c r="B742" s="644" t="s">
        <v>219</v>
      </c>
      <c r="C742" s="709">
        <f t="shared" si="66"/>
        <v>42585604</v>
      </c>
      <c r="D742" s="709">
        <v>225646</v>
      </c>
      <c r="E742" s="709">
        <v>74893</v>
      </c>
      <c r="F742" s="709">
        <v>91386</v>
      </c>
      <c r="G742" s="709">
        <v>59367</v>
      </c>
      <c r="H742" s="709">
        <v>42359958</v>
      </c>
      <c r="I742" s="709">
        <v>6173809</v>
      </c>
      <c r="J742" s="709">
        <v>11233624</v>
      </c>
      <c r="K742" s="709">
        <v>24952525</v>
      </c>
    </row>
    <row r="743" spans="2:11" ht="12.75">
      <c r="B743" s="644" t="s">
        <v>220</v>
      </c>
      <c r="C743" s="709">
        <f t="shared" si="66"/>
        <v>51669516</v>
      </c>
      <c r="D743" s="711">
        <v>269170</v>
      </c>
      <c r="E743" s="711">
        <v>75705</v>
      </c>
      <c r="F743" s="711">
        <v>120949</v>
      </c>
      <c r="G743" s="712">
        <v>72516</v>
      </c>
      <c r="H743" s="709">
        <v>51400346</v>
      </c>
      <c r="I743" s="711">
        <v>8040952</v>
      </c>
      <c r="J743" s="711">
        <v>13263981</v>
      </c>
      <c r="K743" s="711">
        <v>30095413</v>
      </c>
    </row>
    <row r="744" spans="2:11" ht="12.75">
      <c r="B744" s="644" t="s">
        <v>221</v>
      </c>
      <c r="C744" s="709">
        <f t="shared" si="66"/>
        <v>46021458</v>
      </c>
      <c r="D744" s="709">
        <v>203453</v>
      </c>
      <c r="E744" s="710">
        <v>56947</v>
      </c>
      <c r="F744" s="710">
        <v>106856</v>
      </c>
      <c r="G744" s="709">
        <v>39650</v>
      </c>
      <c r="H744" s="709">
        <v>45818005</v>
      </c>
      <c r="I744" s="709">
        <v>6937605</v>
      </c>
      <c r="J744" s="709">
        <v>10743705</v>
      </c>
      <c r="K744" s="709">
        <v>28136695</v>
      </c>
    </row>
    <row r="745" spans="2:11" ht="12.75">
      <c r="B745" s="644" t="s">
        <v>222</v>
      </c>
      <c r="C745" s="709">
        <f t="shared" si="66"/>
        <v>46571427</v>
      </c>
      <c r="D745" s="714">
        <v>212169</v>
      </c>
      <c r="E745" s="714">
        <v>64706</v>
      </c>
      <c r="F745" s="714">
        <v>114698</v>
      </c>
      <c r="G745" s="714">
        <v>32765</v>
      </c>
      <c r="H745" s="714">
        <v>46359258</v>
      </c>
      <c r="I745" s="714">
        <v>7426484</v>
      </c>
      <c r="J745" s="714">
        <v>11153429</v>
      </c>
      <c r="K745" s="704">
        <v>27779345</v>
      </c>
    </row>
    <row r="746" spans="2:11" ht="12.75">
      <c r="B746" s="644" t="s">
        <v>223</v>
      </c>
      <c r="C746" s="709">
        <f t="shared" si="66"/>
        <v>50546758</v>
      </c>
      <c r="D746" s="709">
        <v>230190</v>
      </c>
      <c r="E746" s="710">
        <v>64238</v>
      </c>
      <c r="F746" s="710">
        <v>119347</v>
      </c>
      <c r="G746" s="709">
        <v>46605</v>
      </c>
      <c r="H746" s="709">
        <v>50316568</v>
      </c>
      <c r="I746" s="709">
        <v>8234522</v>
      </c>
      <c r="J746" s="709">
        <v>11657127</v>
      </c>
      <c r="K746" s="709">
        <v>30424919</v>
      </c>
    </row>
    <row r="747" spans="2:11" ht="12.75">
      <c r="B747" s="644" t="s">
        <v>224</v>
      </c>
      <c r="C747" s="709">
        <f t="shared" si="66"/>
        <v>49773277</v>
      </c>
      <c r="D747" s="711">
        <v>259662</v>
      </c>
      <c r="E747" s="711">
        <v>89587</v>
      </c>
      <c r="F747" s="711">
        <v>122756</v>
      </c>
      <c r="G747" s="712">
        <v>47319</v>
      </c>
      <c r="H747" s="709">
        <v>49513615</v>
      </c>
      <c r="I747" s="711">
        <v>8220789</v>
      </c>
      <c r="J747" s="711">
        <v>13988860</v>
      </c>
      <c r="K747" s="711">
        <v>27303966</v>
      </c>
    </row>
    <row r="748" spans="2:11" ht="12.75">
      <c r="B748" s="644" t="s">
        <v>225</v>
      </c>
      <c r="C748" s="709">
        <f t="shared" si="66"/>
        <v>46010365</v>
      </c>
      <c r="D748" s="711">
        <v>287087</v>
      </c>
      <c r="E748" s="711">
        <v>98165</v>
      </c>
      <c r="F748" s="711">
        <v>115259</v>
      </c>
      <c r="G748" s="712">
        <v>73663</v>
      </c>
      <c r="H748" s="709">
        <v>45723278</v>
      </c>
      <c r="I748" s="711">
        <v>6832506</v>
      </c>
      <c r="J748" s="711">
        <v>12656962</v>
      </c>
      <c r="K748" s="711">
        <v>26233810</v>
      </c>
    </row>
    <row r="749" spans="2:11" ht="12.75">
      <c r="B749" s="644" t="s">
        <v>226</v>
      </c>
      <c r="C749" s="709">
        <f t="shared" si="66"/>
        <v>47074285</v>
      </c>
      <c r="D749" s="711">
        <v>280407</v>
      </c>
      <c r="E749" s="711">
        <v>87972</v>
      </c>
      <c r="F749" s="711">
        <v>143839</v>
      </c>
      <c r="G749" s="712">
        <v>48596</v>
      </c>
      <c r="H749" s="709">
        <v>46793878</v>
      </c>
      <c r="I749" s="711">
        <v>7338139</v>
      </c>
      <c r="J749" s="711">
        <v>14008821</v>
      </c>
      <c r="K749" s="711">
        <v>25446918</v>
      </c>
    </row>
    <row r="750" spans="2:11" ht="12.75">
      <c r="B750" s="644" t="s">
        <v>227</v>
      </c>
      <c r="C750" s="709">
        <f>SUM(D750+H750)</f>
        <v>46072566</v>
      </c>
      <c r="D750" s="711">
        <v>285761</v>
      </c>
      <c r="E750" s="711">
        <v>72051</v>
      </c>
      <c r="F750" s="711">
        <v>119761</v>
      </c>
      <c r="G750" s="711">
        <v>93949</v>
      </c>
      <c r="H750" s="710">
        <v>45786805</v>
      </c>
      <c r="I750" s="711">
        <v>7425733</v>
      </c>
      <c r="J750" s="711">
        <v>15007067</v>
      </c>
      <c r="K750" s="711">
        <v>23354005</v>
      </c>
    </row>
    <row r="751" spans="2:11" ht="12.75">
      <c r="B751" s="644" t="s">
        <v>228</v>
      </c>
      <c r="C751" s="709">
        <f>SUM(D751+H751)</f>
        <v>45343150</v>
      </c>
      <c r="D751" s="711">
        <v>221738</v>
      </c>
      <c r="E751" s="711">
        <v>51591</v>
      </c>
      <c r="F751" s="711">
        <v>93040</v>
      </c>
      <c r="G751" s="711">
        <v>77107</v>
      </c>
      <c r="H751" s="710">
        <v>45121412</v>
      </c>
      <c r="I751" s="711">
        <v>7075285</v>
      </c>
      <c r="J751" s="711">
        <v>15101194</v>
      </c>
      <c r="K751" s="711">
        <v>22944933</v>
      </c>
    </row>
    <row r="752" spans="2:11" ht="12.75">
      <c r="B752" s="644" t="s">
        <v>229</v>
      </c>
      <c r="C752" s="709">
        <f t="shared" si="66"/>
        <v>44112072</v>
      </c>
      <c r="D752" s="711">
        <v>209996</v>
      </c>
      <c r="E752" s="711">
        <v>59984</v>
      </c>
      <c r="F752" s="711">
        <v>84647</v>
      </c>
      <c r="G752" s="711">
        <v>65365</v>
      </c>
      <c r="H752" s="711">
        <v>43902076</v>
      </c>
      <c r="I752" s="711">
        <v>6509276</v>
      </c>
      <c r="J752" s="711">
        <v>14526488</v>
      </c>
      <c r="K752" s="711">
        <v>22866312</v>
      </c>
    </row>
    <row r="753" spans="2:11" ht="12.75">
      <c r="B753" s="702"/>
      <c r="C753" s="710"/>
      <c r="D753" s="710"/>
      <c r="E753" s="710"/>
      <c r="F753" s="710"/>
      <c r="G753" s="710"/>
      <c r="H753" s="710"/>
      <c r="I753" s="710"/>
      <c r="J753" s="710"/>
      <c r="K753" s="710"/>
    </row>
    <row r="754" spans="2:11" ht="12.75">
      <c r="B754" s="643">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03">
        <f t="shared" si="67"/>
        <v>311954474</v>
      </c>
    </row>
    <row r="755" spans="2:11" ht="12.75">
      <c r="B755" s="514"/>
      <c r="C755" s="697"/>
      <c r="D755" s="697"/>
      <c r="E755" s="697"/>
      <c r="F755" s="697"/>
      <c r="G755" s="697"/>
      <c r="H755" s="697"/>
      <c r="I755" s="697"/>
      <c r="J755" s="697"/>
      <c r="K755" s="697"/>
    </row>
    <row r="756" spans="2:11" ht="12.75" customHeight="1">
      <c r="B756" s="1666" t="s">
        <v>206</v>
      </c>
      <c r="C756" s="1576" t="s">
        <v>18</v>
      </c>
      <c r="D756" s="1576" t="s">
        <v>207</v>
      </c>
      <c r="E756" s="1578" t="s">
        <v>208</v>
      </c>
      <c r="F756" s="1579"/>
      <c r="G756" s="1580"/>
      <c r="H756" s="1581" t="s">
        <v>209</v>
      </c>
      <c r="I756" s="1583" t="s">
        <v>210</v>
      </c>
      <c r="J756" s="1584"/>
      <c r="K756" s="1584"/>
    </row>
    <row r="757" spans="2:11" ht="11.25" customHeight="1">
      <c r="B757" s="1667"/>
      <c r="C757" s="1577"/>
      <c r="D757" s="1577"/>
      <c r="E757" s="1586" t="s">
        <v>247</v>
      </c>
      <c r="F757" s="1576" t="s">
        <v>248</v>
      </c>
      <c r="G757" s="1576" t="s">
        <v>249</v>
      </c>
      <c r="H757" s="1582"/>
      <c r="I757" s="1586" t="s">
        <v>214</v>
      </c>
      <c r="J757" s="1586" t="s">
        <v>20</v>
      </c>
      <c r="K757" s="1576" t="s">
        <v>215</v>
      </c>
    </row>
    <row r="758" spans="2:11" ht="11.25" customHeight="1">
      <c r="B758" s="1667"/>
      <c r="C758" s="1577"/>
      <c r="D758" s="1577"/>
      <c r="E758" s="1587"/>
      <c r="F758" s="1577"/>
      <c r="G758" s="1577"/>
      <c r="H758" s="1582"/>
      <c r="I758" s="1588"/>
      <c r="J758" s="1588"/>
      <c r="K758" s="1665"/>
    </row>
    <row r="759" spans="2:11" ht="12.75">
      <c r="B759" s="504">
        <v>0</v>
      </c>
      <c r="C759" s="698">
        <v>1</v>
      </c>
      <c r="D759" s="698">
        <v>2</v>
      </c>
      <c r="E759" s="699">
        <v>3</v>
      </c>
      <c r="F759" s="699">
        <v>4</v>
      </c>
      <c r="G759" s="698">
        <v>5</v>
      </c>
      <c r="H759" s="698">
        <v>6</v>
      </c>
      <c r="I759" s="698">
        <v>7</v>
      </c>
      <c r="J759" s="698">
        <v>8</v>
      </c>
      <c r="K759" s="698">
        <v>9</v>
      </c>
    </row>
    <row r="760" spans="2:11" ht="12.75">
      <c r="B760" s="507"/>
      <c r="C760" s="696"/>
      <c r="D760" s="696"/>
      <c r="E760" s="696"/>
      <c r="F760" s="696"/>
      <c r="G760" s="696"/>
      <c r="H760" s="696"/>
      <c r="I760" s="696"/>
      <c r="J760" s="696"/>
      <c r="K760" s="696"/>
    </row>
    <row r="761" spans="2:11" ht="12.75">
      <c r="B761" s="3"/>
      <c r="C761" s="1570" t="s">
        <v>243</v>
      </c>
      <c r="D761" s="1570"/>
      <c r="E761" s="1570"/>
      <c r="F761" s="1570"/>
      <c r="G761" s="1570"/>
      <c r="H761" s="1570"/>
      <c r="I761" s="1570"/>
      <c r="J761" s="1570"/>
      <c r="K761" s="1570"/>
    </row>
    <row r="762" spans="2:11" ht="12.75">
      <c r="B762" s="3"/>
      <c r="C762" s="700"/>
      <c r="D762" s="700"/>
      <c r="E762" s="700"/>
      <c r="F762" s="700"/>
      <c r="G762" s="700"/>
      <c r="H762" s="700"/>
      <c r="I762" s="700"/>
      <c r="J762" s="700"/>
      <c r="K762" s="700"/>
    </row>
    <row r="763" spans="2:11" ht="12.75">
      <c r="B763" s="644" t="s">
        <v>218</v>
      </c>
      <c r="C763" s="709">
        <f>SUM(D763+H763)</f>
        <v>78109600</v>
      </c>
      <c r="D763" s="709">
        <v>415757</v>
      </c>
      <c r="E763" s="709">
        <v>115249</v>
      </c>
      <c r="F763" s="709">
        <v>192404</v>
      </c>
      <c r="G763" s="709">
        <v>108104</v>
      </c>
      <c r="H763" s="709">
        <v>77693843</v>
      </c>
      <c r="I763" s="709">
        <v>11243403</v>
      </c>
      <c r="J763" s="709">
        <v>23582450</v>
      </c>
      <c r="K763" s="709">
        <v>42867990</v>
      </c>
    </row>
    <row r="764" spans="2:11" ht="12.75">
      <c r="B764" s="644" t="s">
        <v>219</v>
      </c>
      <c r="C764" s="709">
        <f t="shared" ref="C764:C774" si="68">SUM(D764+H764)</f>
        <v>84091107</v>
      </c>
      <c r="D764" s="709">
        <v>393972</v>
      </c>
      <c r="E764" s="709">
        <v>130879</v>
      </c>
      <c r="F764" s="709">
        <v>159588</v>
      </c>
      <c r="G764" s="709">
        <v>103505</v>
      </c>
      <c r="H764" s="709">
        <v>83697135</v>
      </c>
      <c r="I764" s="709">
        <v>12177076</v>
      </c>
      <c r="J764" s="709">
        <v>23317616</v>
      </c>
      <c r="K764" s="709">
        <v>48202443</v>
      </c>
    </row>
    <row r="765" spans="2:11" ht="12.75">
      <c r="B765" s="644" t="s">
        <v>220</v>
      </c>
      <c r="C765" s="709">
        <f t="shared" si="68"/>
        <v>102461148</v>
      </c>
      <c r="D765" s="711">
        <v>472364</v>
      </c>
      <c r="E765" s="711">
        <v>133618</v>
      </c>
      <c r="F765" s="711">
        <v>212699</v>
      </c>
      <c r="G765" s="712">
        <v>126047</v>
      </c>
      <c r="H765" s="709">
        <v>101988784</v>
      </c>
      <c r="I765" s="711">
        <v>15849028</v>
      </c>
      <c r="J765" s="711">
        <v>27673719</v>
      </c>
      <c r="K765" s="711">
        <v>58466037</v>
      </c>
    </row>
    <row r="766" spans="2:11" ht="12.75">
      <c r="B766" s="644" t="s">
        <v>221</v>
      </c>
      <c r="C766" s="709">
        <f t="shared" si="68"/>
        <v>89783783</v>
      </c>
      <c r="D766" s="709">
        <v>360230</v>
      </c>
      <c r="E766" s="710">
        <v>100047</v>
      </c>
      <c r="F766" s="710">
        <v>192268</v>
      </c>
      <c r="G766" s="710">
        <v>67915</v>
      </c>
      <c r="H766" s="709">
        <v>89423553</v>
      </c>
      <c r="I766" s="710">
        <v>13563784</v>
      </c>
      <c r="J766" s="710">
        <v>22215821</v>
      </c>
      <c r="K766" s="710">
        <v>53643948</v>
      </c>
    </row>
    <row r="767" spans="2:11" ht="12.75">
      <c r="B767" s="644" t="s">
        <v>222</v>
      </c>
      <c r="C767" s="709">
        <f t="shared" si="68"/>
        <v>91368131</v>
      </c>
      <c r="D767" s="714">
        <v>376395</v>
      </c>
      <c r="E767" s="714">
        <v>114763</v>
      </c>
      <c r="F767" s="714">
        <v>205460</v>
      </c>
      <c r="G767" s="714">
        <v>56172</v>
      </c>
      <c r="H767" s="714">
        <v>90991736</v>
      </c>
      <c r="I767" s="714">
        <v>14560960</v>
      </c>
      <c r="J767" s="714">
        <v>23348822</v>
      </c>
      <c r="K767" s="714">
        <v>53081954</v>
      </c>
    </row>
    <row r="768" spans="2:11" ht="12.75">
      <c r="B768" s="644" t="s">
        <v>223</v>
      </c>
      <c r="C768" s="709">
        <f t="shared" si="68"/>
        <v>99584261</v>
      </c>
      <c r="D768" s="709">
        <v>409711</v>
      </c>
      <c r="E768" s="710">
        <v>113176</v>
      </c>
      <c r="F768" s="710">
        <v>212213</v>
      </c>
      <c r="G768" s="710">
        <v>84322</v>
      </c>
      <c r="H768" s="709">
        <v>99174550</v>
      </c>
      <c r="I768" s="710">
        <v>16143401</v>
      </c>
      <c r="J768" s="710">
        <v>24372903</v>
      </c>
      <c r="K768" s="710">
        <v>58658246</v>
      </c>
    </row>
    <row r="769" spans="2:11" ht="12.75">
      <c r="B769" s="644" t="s">
        <v>224</v>
      </c>
      <c r="C769" s="709">
        <f>SUM(D769+H769)</f>
        <v>97936639</v>
      </c>
      <c r="D769" s="711">
        <v>463172</v>
      </c>
      <c r="E769" s="711">
        <v>157219</v>
      </c>
      <c r="F769" s="711">
        <v>221210</v>
      </c>
      <c r="G769" s="712">
        <v>84743</v>
      </c>
      <c r="H769" s="709">
        <v>97473467</v>
      </c>
      <c r="I769" s="711">
        <v>16134948</v>
      </c>
      <c r="J769" s="711">
        <v>29010696</v>
      </c>
      <c r="K769" s="711">
        <v>52327823</v>
      </c>
    </row>
    <row r="770" spans="2:11" ht="12.75">
      <c r="B770" s="644" t="s">
        <v>225</v>
      </c>
      <c r="C770" s="709">
        <f>SUM(D770+H770)</f>
        <v>90347661</v>
      </c>
      <c r="D770" s="711">
        <v>506165</v>
      </c>
      <c r="E770" s="711">
        <v>172138</v>
      </c>
      <c r="F770" s="711">
        <v>205839</v>
      </c>
      <c r="G770" s="712">
        <v>128188</v>
      </c>
      <c r="H770" s="709">
        <v>89841496</v>
      </c>
      <c r="I770" s="711">
        <v>13379420</v>
      </c>
      <c r="J770" s="711">
        <v>26379670</v>
      </c>
      <c r="K770" s="711">
        <v>50082406</v>
      </c>
    </row>
    <row r="771" spans="2:11" ht="12.75">
      <c r="B771" s="644" t="s">
        <v>226</v>
      </c>
      <c r="C771" s="709">
        <f t="shared" si="68"/>
        <v>92736838</v>
      </c>
      <c r="D771" s="709">
        <v>498464</v>
      </c>
      <c r="E771" s="710">
        <v>155328</v>
      </c>
      <c r="F771" s="710">
        <v>258397</v>
      </c>
      <c r="G771" s="710">
        <v>84739</v>
      </c>
      <c r="H771" s="709">
        <v>92238374</v>
      </c>
      <c r="I771" s="710">
        <v>14500535</v>
      </c>
      <c r="J771" s="710">
        <v>28611254</v>
      </c>
      <c r="K771" s="710">
        <v>49126585</v>
      </c>
    </row>
    <row r="772" spans="2:11" ht="12.75">
      <c r="B772" s="644" t="s">
        <v>227</v>
      </c>
      <c r="C772" s="709">
        <f t="shared" si="68"/>
        <v>91063370</v>
      </c>
      <c r="D772" s="711">
        <v>499340</v>
      </c>
      <c r="E772" s="711">
        <v>126691</v>
      </c>
      <c r="F772" s="711">
        <v>209408</v>
      </c>
      <c r="G772" s="711">
        <v>163241</v>
      </c>
      <c r="H772" s="710">
        <v>90564030</v>
      </c>
      <c r="I772" s="711">
        <v>14582999</v>
      </c>
      <c r="J772" s="711">
        <v>30907506</v>
      </c>
      <c r="K772" s="711">
        <v>45073525</v>
      </c>
    </row>
    <row r="773" spans="2:11" ht="12.75">
      <c r="B773" s="644" t="s">
        <v>228</v>
      </c>
      <c r="C773" s="709">
        <f t="shared" si="68"/>
        <v>90002890</v>
      </c>
      <c r="D773" s="711">
        <v>388410</v>
      </c>
      <c r="E773" s="711">
        <v>91354</v>
      </c>
      <c r="F773" s="711">
        <v>162741</v>
      </c>
      <c r="G773" s="711">
        <v>134315</v>
      </c>
      <c r="H773" s="710">
        <v>89614480</v>
      </c>
      <c r="I773" s="711">
        <v>13880364</v>
      </c>
      <c r="J773" s="711">
        <v>31315926</v>
      </c>
      <c r="K773" s="711">
        <v>44418190</v>
      </c>
    </row>
    <row r="774" spans="2:11" ht="12.75">
      <c r="B774" s="644" t="s">
        <v>229</v>
      </c>
      <c r="C774" s="709">
        <f t="shared" si="68"/>
        <v>87779993</v>
      </c>
      <c r="D774" s="711">
        <v>372490</v>
      </c>
      <c r="E774" s="711">
        <v>106517</v>
      </c>
      <c r="F774" s="711">
        <v>149483</v>
      </c>
      <c r="G774" s="712">
        <v>116490</v>
      </c>
      <c r="H774" s="713">
        <v>87407503</v>
      </c>
      <c r="I774" s="711">
        <v>13264826</v>
      </c>
      <c r="J774" s="711">
        <v>29875108</v>
      </c>
      <c r="K774" s="711">
        <v>44267569</v>
      </c>
    </row>
    <row r="775" spans="2:11" ht="12.75">
      <c r="B775" s="644"/>
      <c r="C775" s="708"/>
      <c r="D775" s="705"/>
      <c r="E775" s="706"/>
      <c r="F775" s="706"/>
      <c r="G775" s="706"/>
      <c r="H775" s="705"/>
      <c r="I775" s="706"/>
      <c r="J775" s="706"/>
      <c r="K775" s="706"/>
    </row>
    <row r="776" spans="2:11" ht="12.75">
      <c r="B776" s="643">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07">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244</v>
      </c>
      <c r="G779" s="742"/>
      <c r="H779" s="742"/>
      <c r="I779" s="742"/>
      <c r="J779" s="743"/>
      <c r="K779" s="744"/>
    </row>
    <row r="780" spans="2:11" ht="15.75">
      <c r="B780" s="396" t="s">
        <v>218</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219</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220</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221</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222</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223</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224</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225</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226</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227</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228</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229</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591" t="s">
        <v>484</v>
      </c>
      <c r="C795" s="1591"/>
      <c r="D795" s="1591"/>
      <c r="E795" s="1591"/>
      <c r="F795" s="1591"/>
      <c r="G795" s="1591"/>
      <c r="H795" s="1591"/>
      <c r="I795" s="1591"/>
      <c r="J795" s="1591"/>
      <c r="K795" s="1591"/>
    </row>
    <row r="796" spans="2:11" ht="18.75" thickBot="1">
      <c r="B796" s="831"/>
      <c r="C796" s="831"/>
      <c r="D796" s="831"/>
      <c r="E796" s="831"/>
      <c r="F796" s="562" t="s">
        <v>205</v>
      </c>
      <c r="G796" s="831"/>
      <c r="H796" s="831"/>
      <c r="I796" s="831"/>
      <c r="J796" s="831"/>
      <c r="K796" s="831"/>
    </row>
    <row r="797" spans="2:11" ht="12.75">
      <c r="B797" s="1592" t="s">
        <v>206</v>
      </c>
      <c r="C797" s="1595" t="s">
        <v>18</v>
      </c>
      <c r="D797" s="1595" t="s">
        <v>207</v>
      </c>
      <c r="E797" s="1597" t="s">
        <v>208</v>
      </c>
      <c r="F797" s="1598"/>
      <c r="G797" s="1599"/>
      <c r="H797" s="1595" t="s">
        <v>209</v>
      </c>
      <c r="I797" s="1597" t="s">
        <v>210</v>
      </c>
      <c r="J797" s="1598"/>
      <c r="K797" s="1600"/>
    </row>
    <row r="798" spans="2:11">
      <c r="B798" s="1593"/>
      <c r="C798" s="1577"/>
      <c r="D798" s="1577"/>
      <c r="E798" s="1587" t="s">
        <v>247</v>
      </c>
      <c r="F798" s="1577" t="s">
        <v>248</v>
      </c>
      <c r="G798" s="1577" t="s">
        <v>249</v>
      </c>
      <c r="H798" s="1577"/>
      <c r="I798" s="1587" t="s">
        <v>214</v>
      </c>
      <c r="J798" s="1587" t="s">
        <v>20</v>
      </c>
      <c r="K798" s="1602" t="s">
        <v>286</v>
      </c>
    </row>
    <row r="799" spans="2:11" ht="12" thickBot="1">
      <c r="B799" s="1594"/>
      <c r="C799" s="1596"/>
      <c r="D799" s="1596"/>
      <c r="E799" s="1601"/>
      <c r="F799" s="1596"/>
      <c r="G799" s="1596"/>
      <c r="H799" s="1596"/>
      <c r="I799" s="1601"/>
      <c r="J799" s="1601"/>
      <c r="K799" s="1603"/>
    </row>
    <row r="800" spans="2:11" ht="13.5" thickBot="1">
      <c r="B800" s="832">
        <v>0</v>
      </c>
      <c r="C800" s="833">
        <v>1</v>
      </c>
      <c r="D800" s="833">
        <v>2</v>
      </c>
      <c r="E800" s="834">
        <v>3</v>
      </c>
      <c r="F800" s="834">
        <v>4</v>
      </c>
      <c r="G800" s="833">
        <v>5</v>
      </c>
      <c r="H800" s="833">
        <v>6</v>
      </c>
      <c r="I800" s="833">
        <v>7</v>
      </c>
      <c r="J800" s="833">
        <v>8</v>
      </c>
      <c r="K800" s="835">
        <v>9</v>
      </c>
    </row>
    <row r="801" spans="2:11" ht="12.75">
      <c r="B801" s="693"/>
      <c r="C801" s="507"/>
      <c r="D801" s="507"/>
      <c r="E801" s="507"/>
      <c r="F801" s="507"/>
      <c r="G801" s="507"/>
      <c r="H801" s="507"/>
      <c r="I801" s="507"/>
      <c r="J801" s="507"/>
      <c r="K801" s="694"/>
    </row>
    <row r="802" spans="2:11" ht="14.25">
      <c r="B802" s="695"/>
      <c r="C802" s="1572" t="s">
        <v>217</v>
      </c>
      <c r="D802" s="1572"/>
      <c r="E802" s="1572"/>
      <c r="F802" s="1572"/>
      <c r="G802" s="1572"/>
      <c r="H802" s="1572"/>
      <c r="I802" s="1572"/>
      <c r="J802" s="1572"/>
      <c r="K802" s="1573"/>
    </row>
    <row r="803" spans="2:11" ht="13.5" thickBot="1">
      <c r="B803" s="693"/>
      <c r="C803" s="507"/>
      <c r="D803" s="507"/>
      <c r="E803" s="507"/>
      <c r="F803" s="507"/>
      <c r="G803" s="507"/>
      <c r="H803" s="507"/>
      <c r="I803" s="507"/>
      <c r="J803" s="507"/>
      <c r="K803" s="694"/>
    </row>
    <row r="804" spans="2:11" ht="12.75">
      <c r="B804" s="1191" t="s">
        <v>218</v>
      </c>
      <c r="C804" s="1192">
        <f>SUM(D804+H804)</f>
        <v>136548</v>
      </c>
      <c r="D804" s="1192">
        <v>3929</v>
      </c>
      <c r="E804" s="1192">
        <v>1797</v>
      </c>
      <c r="F804" s="1192">
        <v>1634</v>
      </c>
      <c r="G804" s="1192">
        <v>498</v>
      </c>
      <c r="H804" s="1192">
        <v>132619</v>
      </c>
      <c r="I804" s="1192">
        <v>22626</v>
      </c>
      <c r="J804" s="1192">
        <v>43264</v>
      </c>
      <c r="K804" s="1193">
        <v>66729</v>
      </c>
    </row>
    <row r="805" spans="2:11" ht="12.75">
      <c r="B805" s="723" t="s">
        <v>219</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220</v>
      </c>
      <c r="C806" s="709">
        <f t="shared" si="79"/>
        <v>171713</v>
      </c>
      <c r="D806" s="711">
        <v>3501</v>
      </c>
      <c r="E806" s="711">
        <v>1634</v>
      </c>
      <c r="F806" s="711">
        <v>1235</v>
      </c>
      <c r="G806" s="712">
        <v>632</v>
      </c>
      <c r="H806" s="709">
        <v>168212</v>
      </c>
      <c r="I806" s="711">
        <v>29512</v>
      </c>
      <c r="J806" s="711">
        <v>49145</v>
      </c>
      <c r="K806" s="725">
        <v>89555</v>
      </c>
    </row>
    <row r="807" spans="2:11" ht="12.75">
      <c r="B807" s="723" t="s">
        <v>221</v>
      </c>
      <c r="C807" s="709">
        <f>SUM(D807+H807)</f>
        <v>145602</v>
      </c>
      <c r="D807" s="709">
        <v>3291</v>
      </c>
      <c r="E807" s="710">
        <v>1621</v>
      </c>
      <c r="F807" s="710">
        <v>1390</v>
      </c>
      <c r="G807" s="709">
        <v>280</v>
      </c>
      <c r="H807" s="709">
        <v>142311</v>
      </c>
      <c r="I807" s="709">
        <v>25191</v>
      </c>
      <c r="J807" s="709">
        <v>41794</v>
      </c>
      <c r="K807" s="724">
        <v>75326</v>
      </c>
    </row>
    <row r="808" spans="2:11" ht="12.75">
      <c r="B808" s="723" t="s">
        <v>222</v>
      </c>
      <c r="C808" s="709">
        <f>SUM(D808+H808)</f>
        <v>150373</v>
      </c>
      <c r="D808" s="533">
        <v>2826</v>
      </c>
      <c r="E808" s="714">
        <v>1233</v>
      </c>
      <c r="F808" s="704">
        <v>1118</v>
      </c>
      <c r="G808" s="704">
        <v>475</v>
      </c>
      <c r="H808" s="533">
        <v>147547</v>
      </c>
      <c r="I808" s="714">
        <v>28306</v>
      </c>
      <c r="J808" s="714">
        <v>40535</v>
      </c>
      <c r="K808" s="726">
        <v>78706</v>
      </c>
    </row>
    <row r="809" spans="2:11" ht="12.75">
      <c r="B809" s="723" t="s">
        <v>223</v>
      </c>
      <c r="C809" s="709">
        <f t="shared" si="79"/>
        <v>0</v>
      </c>
      <c r="D809" s="709"/>
      <c r="E809" s="710"/>
      <c r="F809" s="710"/>
      <c r="G809" s="709"/>
      <c r="H809" s="709"/>
      <c r="I809" s="709"/>
      <c r="J809" s="709"/>
      <c r="K809" s="724"/>
    </row>
    <row r="810" spans="2:11" ht="12.75">
      <c r="B810" s="723" t="s">
        <v>224</v>
      </c>
      <c r="C810" s="709">
        <f>SUM(D810+H810)</f>
        <v>0</v>
      </c>
      <c r="D810" s="534"/>
      <c r="E810" s="711"/>
      <c r="F810" s="712"/>
      <c r="G810" s="712"/>
      <c r="H810" s="709"/>
      <c r="I810" s="711"/>
      <c r="J810" s="711"/>
      <c r="K810" s="725"/>
    </row>
    <row r="811" spans="2:11" ht="12.75">
      <c r="B811" s="723" t="s">
        <v>225</v>
      </c>
      <c r="C811" s="709">
        <f t="shared" si="79"/>
        <v>0</v>
      </c>
      <c r="D811" s="534"/>
      <c r="E811" s="711"/>
      <c r="F811" s="711"/>
      <c r="G811" s="712"/>
      <c r="H811" s="709"/>
      <c r="I811" s="711"/>
      <c r="J811" s="711"/>
      <c r="K811" s="725"/>
    </row>
    <row r="812" spans="2:11" ht="12.75">
      <c r="B812" s="723" t="s">
        <v>226</v>
      </c>
      <c r="C812" s="709">
        <f t="shared" si="79"/>
        <v>0</v>
      </c>
      <c r="D812" s="709"/>
      <c r="E812" s="710"/>
      <c r="F812" s="710"/>
      <c r="G812" s="709"/>
      <c r="H812" s="709"/>
      <c r="I812" s="709"/>
      <c r="J812" s="709"/>
      <c r="K812" s="724"/>
    </row>
    <row r="813" spans="2:11" ht="12.75">
      <c r="B813" s="727" t="s">
        <v>227</v>
      </c>
      <c r="C813" s="709">
        <f>SUM(D813+H813)</f>
        <v>0</v>
      </c>
      <c r="D813" s="534"/>
      <c r="E813" s="711"/>
      <c r="F813" s="711"/>
      <c r="G813" s="711"/>
      <c r="H813" s="710"/>
      <c r="I813" s="711"/>
      <c r="J813" s="711"/>
      <c r="K813" s="725"/>
    </row>
    <row r="814" spans="2:11" ht="12.75">
      <c r="B814" s="728" t="s">
        <v>228</v>
      </c>
      <c r="C814" s="709">
        <f>SUM(D814+H814)</f>
        <v>0</v>
      </c>
      <c r="D814" s="711"/>
      <c r="E814" s="711"/>
      <c r="F814" s="711"/>
      <c r="G814" s="711"/>
      <c r="H814" s="711"/>
      <c r="I814" s="711"/>
      <c r="J814" s="711"/>
      <c r="K814" s="725"/>
    </row>
    <row r="815" spans="2:11" ht="12.75">
      <c r="B815" s="728" t="s">
        <v>229</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749991</v>
      </c>
      <c r="D817" s="703">
        <f>SUM(D804:D815)</f>
        <v>17177</v>
      </c>
      <c r="E817" s="703">
        <f t="shared" si="80"/>
        <v>7948</v>
      </c>
      <c r="F817" s="703">
        <f t="shared" si="80"/>
        <v>6941</v>
      </c>
      <c r="G817" s="703">
        <f>SUM(G804:G815)</f>
        <v>2288</v>
      </c>
      <c r="H817" s="703">
        <f t="shared" si="80"/>
        <v>732814</v>
      </c>
      <c r="I817" s="703">
        <f t="shared" si="80"/>
        <v>131053</v>
      </c>
      <c r="J817" s="703">
        <f t="shared" si="80"/>
        <v>216945</v>
      </c>
      <c r="K817" s="732">
        <f t="shared" si="80"/>
        <v>384816</v>
      </c>
    </row>
    <row r="818" spans="2:11" ht="12.75">
      <c r="B818" s="695"/>
      <c r="C818" s="696"/>
      <c r="D818" s="696"/>
      <c r="E818" s="696"/>
      <c r="F818" s="696"/>
      <c r="G818" s="696"/>
      <c r="H818" s="696"/>
      <c r="I818" s="696"/>
      <c r="J818" s="696"/>
      <c r="K818" s="733"/>
    </row>
    <row r="819" spans="2:11" ht="12.75">
      <c r="B819" s="695"/>
      <c r="C819" s="1570" t="s">
        <v>242</v>
      </c>
      <c r="D819" s="1570"/>
      <c r="E819" s="1570"/>
      <c r="F819" s="1570"/>
      <c r="G819" s="1570"/>
      <c r="H819" s="1570"/>
      <c r="I819" s="1570"/>
      <c r="J819" s="1570"/>
      <c r="K819" s="1571"/>
    </row>
    <row r="820" spans="2:11" ht="12.75">
      <c r="B820" s="693"/>
      <c r="C820" s="696"/>
      <c r="D820" s="696"/>
      <c r="E820" s="696"/>
      <c r="F820" s="696"/>
      <c r="G820" s="696"/>
      <c r="H820" s="696"/>
      <c r="I820" s="696"/>
      <c r="J820" s="696"/>
      <c r="K820" s="733"/>
    </row>
    <row r="821" spans="2:11" ht="12.75">
      <c r="B821" s="734" t="s">
        <v>218</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219</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220</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221</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222</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223</v>
      </c>
      <c r="C826" s="709">
        <f t="shared" si="81"/>
        <v>0</v>
      </c>
      <c r="D826" s="709"/>
      <c r="E826" s="710"/>
      <c r="F826" s="710"/>
      <c r="G826" s="709"/>
      <c r="H826" s="709"/>
      <c r="I826" s="709"/>
      <c r="J826" s="709"/>
      <c r="K826" s="724"/>
    </row>
    <row r="827" spans="2:11" ht="12.75">
      <c r="B827" s="734" t="s">
        <v>224</v>
      </c>
      <c r="C827" s="709">
        <f t="shared" si="81"/>
        <v>0</v>
      </c>
      <c r="D827" s="711"/>
      <c r="E827" s="711"/>
      <c r="F827" s="711"/>
      <c r="G827" s="712"/>
      <c r="H827" s="709"/>
      <c r="I827" s="711"/>
      <c r="J827" s="711"/>
      <c r="K827" s="725"/>
    </row>
    <row r="828" spans="2:11" ht="12.75">
      <c r="B828" s="734" t="s">
        <v>225</v>
      </c>
      <c r="C828" s="709">
        <f t="shared" si="81"/>
        <v>0</v>
      </c>
      <c r="D828" s="711"/>
      <c r="E828" s="711"/>
      <c r="F828" s="711"/>
      <c r="G828" s="712"/>
      <c r="H828" s="709"/>
      <c r="I828" s="711"/>
      <c r="J828" s="711"/>
      <c r="K828" s="725"/>
    </row>
    <row r="829" spans="2:11" ht="12.75">
      <c r="B829" s="734" t="s">
        <v>226</v>
      </c>
      <c r="C829" s="709">
        <f t="shared" si="81"/>
        <v>0</v>
      </c>
      <c r="D829" s="711"/>
      <c r="E829" s="711"/>
      <c r="F829" s="711"/>
      <c r="G829" s="712"/>
      <c r="H829" s="709"/>
      <c r="I829" s="711"/>
      <c r="J829" s="711"/>
      <c r="K829" s="725"/>
    </row>
    <row r="830" spans="2:11" ht="12.75">
      <c r="B830" s="734" t="s">
        <v>227</v>
      </c>
      <c r="C830" s="709">
        <f>SUM(D830+H830)</f>
        <v>0</v>
      </c>
      <c r="D830" s="711"/>
      <c r="E830" s="711"/>
      <c r="F830" s="711"/>
      <c r="G830" s="711"/>
      <c r="H830" s="710"/>
      <c r="I830" s="711"/>
      <c r="J830" s="711"/>
      <c r="K830" s="725"/>
    </row>
    <row r="831" spans="2:11" ht="12.75">
      <c r="B831" s="734" t="s">
        <v>228</v>
      </c>
      <c r="C831" s="709">
        <f>SUM(D831+H831)</f>
        <v>0</v>
      </c>
      <c r="D831" s="711"/>
      <c r="E831" s="711"/>
      <c r="F831" s="711"/>
      <c r="G831" s="711"/>
      <c r="H831" s="710"/>
      <c r="I831" s="711"/>
      <c r="J831" s="711"/>
      <c r="K831" s="725"/>
    </row>
    <row r="832" spans="2:11" ht="12.75">
      <c r="B832" s="734" t="s">
        <v>229</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228624741</v>
      </c>
      <c r="D834" s="703">
        <f t="shared" si="82"/>
        <v>1003591</v>
      </c>
      <c r="E834" s="703">
        <f t="shared" si="82"/>
        <v>268680</v>
      </c>
      <c r="F834" s="703">
        <f t="shared" si="82"/>
        <v>405300</v>
      </c>
      <c r="G834" s="703">
        <f t="shared" si="82"/>
        <v>329611</v>
      </c>
      <c r="H834" s="703">
        <f t="shared" si="82"/>
        <v>227621150</v>
      </c>
      <c r="I834" s="703">
        <f t="shared" si="82"/>
        <v>36330332</v>
      </c>
      <c r="J834" s="703">
        <f t="shared" si="82"/>
        <v>62260063</v>
      </c>
      <c r="K834" s="732">
        <f t="shared" si="82"/>
        <v>129030755</v>
      </c>
    </row>
    <row r="835" spans="2:11" ht="12.75">
      <c r="B835" s="735"/>
      <c r="C835" s="697"/>
      <c r="D835" s="697"/>
      <c r="E835" s="697"/>
      <c r="F835" s="697"/>
      <c r="G835" s="697"/>
      <c r="H835" s="697"/>
      <c r="I835" s="697"/>
      <c r="J835" s="697"/>
      <c r="K835" s="736"/>
    </row>
    <row r="836" spans="2:11" ht="12.75" customHeight="1">
      <c r="B836" s="1574" t="s">
        <v>206</v>
      </c>
      <c r="C836" s="1576" t="s">
        <v>18</v>
      </c>
      <c r="D836" s="1576" t="s">
        <v>207</v>
      </c>
      <c r="E836" s="1578" t="s">
        <v>208</v>
      </c>
      <c r="F836" s="1579"/>
      <c r="G836" s="1580"/>
      <c r="H836" s="1581" t="s">
        <v>209</v>
      </c>
      <c r="I836" s="1583" t="s">
        <v>210</v>
      </c>
      <c r="J836" s="1584"/>
      <c r="K836" s="1585"/>
    </row>
    <row r="837" spans="2:11" ht="11.25" customHeight="1">
      <c r="B837" s="1575"/>
      <c r="C837" s="1577"/>
      <c r="D837" s="1577"/>
      <c r="E837" s="1586" t="s">
        <v>247</v>
      </c>
      <c r="F837" s="1576" t="s">
        <v>248</v>
      </c>
      <c r="G837" s="1576" t="s">
        <v>249</v>
      </c>
      <c r="H837" s="1582"/>
      <c r="I837" s="1586" t="s">
        <v>214</v>
      </c>
      <c r="J837" s="1586" t="s">
        <v>20</v>
      </c>
      <c r="K837" s="1589" t="s">
        <v>215</v>
      </c>
    </row>
    <row r="838" spans="2:11" ht="11.25" customHeight="1">
      <c r="B838" s="1575"/>
      <c r="C838" s="1577"/>
      <c r="D838" s="1577"/>
      <c r="E838" s="1587"/>
      <c r="F838" s="1577"/>
      <c r="G838" s="1577"/>
      <c r="H838" s="1582"/>
      <c r="I838" s="1588"/>
      <c r="J838" s="1588"/>
      <c r="K838" s="1590"/>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570" t="s">
        <v>243</v>
      </c>
      <c r="D841" s="1570"/>
      <c r="E841" s="1570"/>
      <c r="F841" s="1570"/>
      <c r="G841" s="1570"/>
      <c r="H841" s="1570"/>
      <c r="I841" s="1570"/>
      <c r="J841" s="1570"/>
      <c r="K841" s="1571"/>
    </row>
    <row r="842" spans="2:11" ht="12.75">
      <c r="B842" s="695"/>
      <c r="C842" s="700"/>
      <c r="D842" s="700"/>
      <c r="E842" s="700"/>
      <c r="F842" s="700"/>
      <c r="G842" s="700"/>
      <c r="H842" s="700"/>
      <c r="I842" s="700"/>
      <c r="J842" s="700"/>
      <c r="K842" s="738"/>
    </row>
    <row r="843" spans="2:11" ht="12.75">
      <c r="B843" s="734" t="s">
        <v>218</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219</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220</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221</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222</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223</v>
      </c>
      <c r="C848" s="709">
        <f t="shared" si="83"/>
        <v>0</v>
      </c>
      <c r="D848" s="709"/>
      <c r="E848" s="710"/>
      <c r="F848" s="710"/>
      <c r="G848" s="710"/>
      <c r="H848" s="709"/>
      <c r="I848" s="710"/>
      <c r="J848" s="710"/>
      <c r="K848" s="730"/>
    </row>
    <row r="849" spans="2:11" ht="12.75">
      <c r="B849" s="734" t="s">
        <v>224</v>
      </c>
      <c r="C849" s="709">
        <f>SUM(D849+H849)</f>
        <v>0</v>
      </c>
      <c r="D849" s="711"/>
      <c r="E849" s="711"/>
      <c r="F849" s="711"/>
      <c r="G849" s="712"/>
      <c r="H849" s="709"/>
      <c r="I849" s="711"/>
      <c r="J849" s="711"/>
      <c r="K849" s="725"/>
    </row>
    <row r="850" spans="2:11" ht="12.75">
      <c r="B850" s="734" t="s">
        <v>225</v>
      </c>
      <c r="C850" s="709">
        <f>SUM(D850+H850)</f>
        <v>0</v>
      </c>
      <c r="D850" s="711"/>
      <c r="E850" s="711"/>
      <c r="F850" s="711"/>
      <c r="G850" s="712"/>
      <c r="H850" s="709"/>
      <c r="I850" s="711"/>
      <c r="J850" s="711"/>
      <c r="K850" s="725"/>
    </row>
    <row r="851" spans="2:11" ht="12.75">
      <c r="B851" s="734" t="s">
        <v>226</v>
      </c>
      <c r="C851" s="709">
        <f t="shared" si="83"/>
        <v>0</v>
      </c>
      <c r="D851" s="709"/>
      <c r="E851" s="710"/>
      <c r="F851" s="710"/>
      <c r="G851" s="710"/>
      <c r="H851" s="709"/>
      <c r="I851" s="710"/>
      <c r="J851" s="710"/>
      <c r="K851" s="730"/>
    </row>
    <row r="852" spans="2:11" ht="12.75">
      <c r="B852" s="734" t="s">
        <v>227</v>
      </c>
      <c r="C852" s="709">
        <f t="shared" si="83"/>
        <v>0</v>
      </c>
      <c r="D852" s="711"/>
      <c r="E852" s="711"/>
      <c r="F852" s="711"/>
      <c r="G852" s="711"/>
      <c r="H852" s="710"/>
      <c r="I852" s="711"/>
      <c r="J852" s="711"/>
      <c r="K852" s="725"/>
    </row>
    <row r="853" spans="2:11" ht="12.75">
      <c r="B853" s="734" t="s">
        <v>228</v>
      </c>
      <c r="C853" s="709">
        <f t="shared" si="83"/>
        <v>0</v>
      </c>
      <c r="D853" s="711"/>
      <c r="E853" s="711"/>
      <c r="F853" s="711"/>
      <c r="G853" s="711"/>
      <c r="H853" s="710"/>
      <c r="I853" s="711"/>
      <c r="J853" s="711"/>
      <c r="K853" s="725"/>
    </row>
    <row r="854" spans="2:11" ht="12.75">
      <c r="B854" s="734" t="s">
        <v>229</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3.5" thickBot="1">
      <c r="B856" s="1194">
        <v>2022</v>
      </c>
      <c r="C856" s="1195">
        <f t="shared" ref="C856:K856" si="84">SUM(C843:C854)</f>
        <v>447638116</v>
      </c>
      <c r="D856" s="1195">
        <f t="shared" si="84"/>
        <v>1763937</v>
      </c>
      <c r="E856" s="1195">
        <f t="shared" si="84"/>
        <v>476067</v>
      </c>
      <c r="F856" s="1195">
        <f t="shared" si="84"/>
        <v>713301</v>
      </c>
      <c r="G856" s="1195">
        <f t="shared" si="84"/>
        <v>574569</v>
      </c>
      <c r="H856" s="1195">
        <f t="shared" si="84"/>
        <v>445874179</v>
      </c>
      <c r="I856" s="1195">
        <f t="shared" si="84"/>
        <v>71169762</v>
      </c>
      <c r="J856" s="1195">
        <f t="shared" si="84"/>
        <v>127046783</v>
      </c>
      <c r="K856" s="1196">
        <f t="shared" si="84"/>
        <v>247657634</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244</v>
      </c>
      <c r="G859" s="742"/>
      <c r="H859" s="742"/>
      <c r="I859" s="742"/>
      <c r="J859" s="743"/>
      <c r="K859" s="744"/>
    </row>
    <row r="860" spans="2:11" ht="15.75">
      <c r="B860" s="396" t="s">
        <v>218</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219</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220</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221</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222</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223</v>
      </c>
      <c r="C865" s="426" t="e">
        <f t="shared" ref="C865:K865" si="90">C848/C809</f>
        <v>#DIV/0!</v>
      </c>
      <c r="D865" s="426" t="e">
        <f t="shared" si="90"/>
        <v>#DIV/0!</v>
      </c>
      <c r="E865" s="426" t="e">
        <f t="shared" si="90"/>
        <v>#DIV/0!</v>
      </c>
      <c r="F865" s="426" t="e">
        <f t="shared" si="90"/>
        <v>#DIV/0!</v>
      </c>
      <c r="G865" s="426" t="e">
        <f t="shared" si="90"/>
        <v>#DIV/0!</v>
      </c>
      <c r="H865" s="426" t="e">
        <f t="shared" si="90"/>
        <v>#DIV/0!</v>
      </c>
      <c r="I865" s="426" t="e">
        <f t="shared" si="90"/>
        <v>#DIV/0!</v>
      </c>
      <c r="J865" s="426" t="e">
        <f t="shared" si="90"/>
        <v>#DIV/0!</v>
      </c>
      <c r="K865" s="688" t="e">
        <f t="shared" si="90"/>
        <v>#DIV/0!</v>
      </c>
    </row>
    <row r="866" spans="2:11" ht="15.75">
      <c r="B866" s="396" t="s">
        <v>224</v>
      </c>
      <c r="C866" s="426" t="e">
        <f t="shared" ref="C866:K866" si="91">C849/C810</f>
        <v>#DIV/0!</v>
      </c>
      <c r="D866" s="426" t="e">
        <f t="shared" si="91"/>
        <v>#DIV/0!</v>
      </c>
      <c r="E866" s="426" t="e">
        <f t="shared" si="91"/>
        <v>#DIV/0!</v>
      </c>
      <c r="F866" s="426" t="e">
        <f t="shared" si="91"/>
        <v>#DIV/0!</v>
      </c>
      <c r="G866" s="426" t="e">
        <f t="shared" si="91"/>
        <v>#DIV/0!</v>
      </c>
      <c r="H866" s="426" t="e">
        <f t="shared" si="91"/>
        <v>#DIV/0!</v>
      </c>
      <c r="I866" s="426" t="e">
        <f t="shared" si="91"/>
        <v>#DIV/0!</v>
      </c>
      <c r="J866" s="426" t="e">
        <f t="shared" si="91"/>
        <v>#DIV/0!</v>
      </c>
      <c r="K866" s="688" t="e">
        <f t="shared" si="91"/>
        <v>#DIV/0!</v>
      </c>
    </row>
    <row r="867" spans="2:11" ht="15.75">
      <c r="B867" s="396" t="s">
        <v>225</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226</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227</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228</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229</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workbookViewId="0">
      <selection activeCell="U26" sqref="U2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74" t="s">
        <v>377</v>
      </c>
      <c r="B1" s="1674"/>
      <c r="C1" s="1674"/>
      <c r="D1" s="1674"/>
      <c r="E1" s="1674"/>
      <c r="F1" s="1674"/>
      <c r="G1" s="1674"/>
      <c r="H1" s="1674"/>
      <c r="I1" s="1674"/>
      <c r="J1" s="1674"/>
      <c r="K1" s="1674"/>
      <c r="L1" s="1674"/>
      <c r="M1" s="1674"/>
      <c r="N1" s="1674"/>
    </row>
    <row r="2" spans="1:20" ht="13.5" thickBot="1">
      <c r="B2" s="607"/>
      <c r="C2" s="607"/>
      <c r="D2" s="607"/>
      <c r="E2" s="607"/>
      <c r="F2" s="607"/>
      <c r="G2" s="608" t="s">
        <v>281</v>
      </c>
      <c r="H2" s="607"/>
      <c r="I2" s="607"/>
      <c r="J2" s="607"/>
      <c r="K2" s="607"/>
      <c r="L2" s="607"/>
      <c r="M2" s="607"/>
      <c r="N2" s="607"/>
    </row>
    <row r="3" spans="1:20" ht="14.25" thickBot="1">
      <c r="A3" s="609" t="s">
        <v>282</v>
      </c>
      <c r="B3" s="610" t="s">
        <v>169</v>
      </c>
      <c r="C3" s="610" t="s">
        <v>170</v>
      </c>
      <c r="D3" s="610" t="s">
        <v>171</v>
      </c>
      <c r="E3" s="610" t="s">
        <v>172</v>
      </c>
      <c r="F3" s="610" t="s">
        <v>173</v>
      </c>
      <c r="G3" s="610" t="s">
        <v>174</v>
      </c>
      <c r="H3" s="610" t="s">
        <v>175</v>
      </c>
      <c r="I3" s="610" t="s">
        <v>176</v>
      </c>
      <c r="J3" s="610" t="s">
        <v>177</v>
      </c>
      <c r="K3" s="610" t="s">
        <v>178</v>
      </c>
      <c r="L3" s="610" t="s">
        <v>179</v>
      </c>
      <c r="M3" s="610" t="s">
        <v>180</v>
      </c>
      <c r="N3" s="610" t="s">
        <v>187</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c r="F22" s="625"/>
      <c r="G22" s="625"/>
      <c r="H22" s="625"/>
      <c r="I22" s="625"/>
      <c r="J22" s="625"/>
      <c r="K22" s="625"/>
      <c r="L22" s="625"/>
      <c r="M22" s="625"/>
      <c r="N22" s="626"/>
    </row>
    <row r="23" spans="1:20">
      <c r="Q23"/>
      <c r="R23"/>
      <c r="S23"/>
      <c r="T23"/>
    </row>
    <row r="24" spans="1:20" ht="13.5" thickBot="1">
      <c r="B24" s="607"/>
      <c r="C24" s="607"/>
      <c r="D24" s="607"/>
      <c r="E24" s="607"/>
      <c r="F24" s="607"/>
      <c r="G24" s="627" t="s">
        <v>283</v>
      </c>
      <c r="H24" s="607"/>
      <c r="I24" s="607"/>
      <c r="J24" s="607"/>
      <c r="K24" s="607"/>
      <c r="L24" s="607"/>
      <c r="M24" s="607"/>
      <c r="N24" s="628"/>
      <c r="Q24"/>
      <c r="R24"/>
      <c r="S24"/>
      <c r="T24"/>
    </row>
    <row r="25" spans="1:20" ht="14.25" thickBot="1">
      <c r="A25" s="609" t="s">
        <v>282</v>
      </c>
      <c r="B25" s="610" t="s">
        <v>169</v>
      </c>
      <c r="C25" s="610" t="s">
        <v>170</v>
      </c>
      <c r="D25" s="610" t="s">
        <v>171</v>
      </c>
      <c r="E25" s="610" t="s">
        <v>172</v>
      </c>
      <c r="F25" s="610" t="s">
        <v>173</v>
      </c>
      <c r="G25" s="610" t="s">
        <v>174</v>
      </c>
      <c r="H25" s="610" t="s">
        <v>175</v>
      </c>
      <c r="I25" s="610" t="s">
        <v>176</v>
      </c>
      <c r="J25" s="610" t="s">
        <v>177</v>
      </c>
      <c r="K25" s="610" t="s">
        <v>178</v>
      </c>
      <c r="L25" s="610" t="s">
        <v>179</v>
      </c>
      <c r="M25" s="610" t="s">
        <v>180</v>
      </c>
      <c r="N25" s="610" t="s">
        <v>187</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c r="F44" s="625"/>
      <c r="G44" s="625"/>
      <c r="H44" s="625"/>
      <c r="I44" s="625"/>
      <c r="J44" s="625"/>
      <c r="K44" s="625"/>
      <c r="L44" s="625"/>
      <c r="M44" s="625"/>
      <c r="N44" s="626"/>
    </row>
    <row r="45" spans="1:20" ht="13.5" thickBot="1">
      <c r="B45" s="607"/>
      <c r="C45" s="607"/>
      <c r="D45" s="607"/>
      <c r="E45" s="607"/>
      <c r="F45" s="607"/>
      <c r="G45" s="627" t="s">
        <v>284</v>
      </c>
      <c r="H45" s="607"/>
      <c r="I45" s="607"/>
      <c r="J45" s="607"/>
      <c r="K45" s="607"/>
      <c r="L45" s="607"/>
      <c r="M45" s="607"/>
      <c r="N45" s="628"/>
    </row>
    <row r="46" spans="1:20" ht="14.25" thickBot="1">
      <c r="A46" s="609" t="s">
        <v>282</v>
      </c>
      <c r="B46" s="610" t="s">
        <v>169</v>
      </c>
      <c r="C46" s="610" t="s">
        <v>170</v>
      </c>
      <c r="D46" s="610" t="s">
        <v>171</v>
      </c>
      <c r="E46" s="610" t="s">
        <v>172</v>
      </c>
      <c r="F46" s="610" t="s">
        <v>173</v>
      </c>
      <c r="G46" s="610" t="s">
        <v>174</v>
      </c>
      <c r="H46" s="610" t="s">
        <v>175</v>
      </c>
      <c r="I46" s="610" t="s">
        <v>176</v>
      </c>
      <c r="J46" s="610" t="s">
        <v>177</v>
      </c>
      <c r="K46" s="610" t="s">
        <v>178</v>
      </c>
      <c r="L46" s="610" t="s">
        <v>179</v>
      </c>
      <c r="M46" s="610" t="s">
        <v>180</v>
      </c>
      <c r="N46" s="610" t="s">
        <v>187</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c r="F65" s="625"/>
      <c r="G65" s="625"/>
      <c r="H65" s="625"/>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F25" sqref="AF25"/>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676" t="s">
        <v>474</v>
      </c>
      <c r="B1" s="1676"/>
      <c r="C1" s="1676"/>
      <c r="D1" s="1676"/>
      <c r="E1" s="1676"/>
      <c r="F1" s="1676"/>
      <c r="G1" s="1676"/>
      <c r="H1" s="1676"/>
      <c r="I1" s="1676"/>
      <c r="J1" s="1676"/>
      <c r="K1" s="1676"/>
      <c r="L1" s="1676"/>
      <c r="M1" s="1676"/>
    </row>
    <row r="2" spans="1:29" ht="12.75" hidden="1" customHeight="1">
      <c r="A2" s="1676"/>
      <c r="B2" s="1676"/>
      <c r="C2" s="1676"/>
      <c r="D2" s="1676"/>
      <c r="E2" s="1676"/>
      <c r="F2" s="1676"/>
      <c r="G2" s="1676"/>
      <c r="H2" s="1676"/>
      <c r="I2" s="1676"/>
      <c r="J2" s="1676"/>
      <c r="K2" s="1676"/>
      <c r="L2" s="1676"/>
      <c r="M2" s="1676"/>
    </row>
    <row r="3" spans="1:29" ht="12.75" hidden="1" customHeight="1">
      <c r="A3" s="1676"/>
      <c r="B3" s="1676"/>
      <c r="C3" s="1676"/>
      <c r="D3" s="1676"/>
      <c r="E3" s="1676"/>
      <c r="F3" s="1676"/>
      <c r="G3" s="1676"/>
      <c r="H3" s="1676"/>
      <c r="I3" s="1676"/>
      <c r="J3" s="1676"/>
      <c r="K3" s="1676"/>
      <c r="L3" s="1676"/>
      <c r="M3" s="1676"/>
    </row>
    <row r="4" spans="1:29" ht="20.25">
      <c r="A4" s="825" t="s">
        <v>164</v>
      </c>
      <c r="B4" s="826"/>
      <c r="C4" s="826"/>
      <c r="D4" s="826"/>
    </row>
    <row r="6" spans="1:29" ht="13.5" customHeight="1" thickBot="1">
      <c r="A6" s="8">
        <v>2003</v>
      </c>
      <c r="B6" s="9"/>
      <c r="C6" s="9"/>
      <c r="D6" s="9"/>
      <c r="E6" s="9"/>
      <c r="F6" s="9"/>
      <c r="G6" s="9"/>
      <c r="H6" s="9"/>
      <c r="I6" s="9"/>
      <c r="J6" s="9"/>
      <c r="K6" s="9"/>
      <c r="L6" s="10" t="s">
        <v>165</v>
      </c>
      <c r="M6" s="9"/>
      <c r="N6" s="9"/>
      <c r="O6" s="9"/>
      <c r="P6" s="8">
        <v>2003</v>
      </c>
      <c r="Q6" s="1675" t="s">
        <v>166</v>
      </c>
      <c r="R6" s="1675"/>
      <c r="S6" s="1675"/>
      <c r="T6" s="673"/>
      <c r="U6" s="8">
        <v>2003</v>
      </c>
      <c r="V6" s="1675" t="s">
        <v>167</v>
      </c>
      <c r="W6" s="1677"/>
      <c r="X6" s="673"/>
      <c r="Y6" s="9"/>
      <c r="Z6" s="8" t="s">
        <v>168</v>
      </c>
      <c r="AB6" s="11"/>
      <c r="AC6" s="11"/>
    </row>
    <row r="7" spans="1:29" ht="15.75" thickBot="1">
      <c r="A7" s="12"/>
      <c r="B7" s="13" t="s">
        <v>169</v>
      </c>
      <c r="C7" s="13" t="s">
        <v>170</v>
      </c>
      <c r="D7" s="13" t="s">
        <v>171</v>
      </c>
      <c r="E7" s="13" t="s">
        <v>172</v>
      </c>
      <c r="F7" s="13" t="s">
        <v>173</v>
      </c>
      <c r="G7" s="13" t="s">
        <v>174</v>
      </c>
      <c r="H7" s="13" t="s">
        <v>175</v>
      </c>
      <c r="I7" s="13" t="s">
        <v>176</v>
      </c>
      <c r="J7" s="13" t="s">
        <v>177</v>
      </c>
      <c r="K7" s="13" t="s">
        <v>178</v>
      </c>
      <c r="L7" s="13" t="s">
        <v>179</v>
      </c>
      <c r="M7" s="14" t="s">
        <v>180</v>
      </c>
      <c r="N7" s="9"/>
      <c r="O7" s="12"/>
      <c r="P7" s="13" t="s">
        <v>181</v>
      </c>
      <c r="Q7" s="13" t="s">
        <v>182</v>
      </c>
      <c r="R7" s="13" t="s">
        <v>183</v>
      </c>
      <c r="S7" s="14" t="s">
        <v>184</v>
      </c>
      <c r="T7" s="9"/>
      <c r="U7" s="12"/>
      <c r="V7" s="13" t="s">
        <v>185</v>
      </c>
      <c r="W7" s="14" t="s">
        <v>186</v>
      </c>
      <c r="X7" s="9"/>
      <c r="Y7" s="12"/>
      <c r="Z7" s="15" t="s">
        <v>187</v>
      </c>
      <c r="AB7" s="11"/>
      <c r="AC7" s="11"/>
    </row>
    <row r="8" spans="1:29" ht="15.75" thickBot="1">
      <c r="A8" s="16" t="s">
        <v>188</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188</v>
      </c>
      <c r="P8" s="17">
        <v>5309.9</v>
      </c>
      <c r="Q8" s="17">
        <v>5287.9</v>
      </c>
      <c r="R8" s="17">
        <v>4999.3999999999996</v>
      </c>
      <c r="S8" s="19">
        <v>5196</v>
      </c>
      <c r="T8" s="9"/>
      <c r="U8" s="16" t="s">
        <v>188</v>
      </c>
      <c r="V8" s="17">
        <v>5298.6</v>
      </c>
      <c r="W8" s="19">
        <v>5104.3999999999996</v>
      </c>
      <c r="X8" s="9"/>
      <c r="Y8" s="16" t="s">
        <v>188</v>
      </c>
      <c r="Z8" s="20">
        <v>5204.4530000000004</v>
      </c>
      <c r="AB8" s="11"/>
      <c r="AC8" s="11"/>
    </row>
    <row r="9" spans="1:29" ht="15">
      <c r="A9" s="21" t="s">
        <v>189</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189</v>
      </c>
      <c r="P9" s="22">
        <v>6386.7020000000002</v>
      </c>
      <c r="Q9" s="22">
        <v>6376.3119999999999</v>
      </c>
      <c r="R9" s="22">
        <v>6237.076</v>
      </c>
      <c r="S9" s="23">
        <v>6105.6329999999998</v>
      </c>
      <c r="T9" s="9"/>
      <c r="U9" s="21" t="s">
        <v>189</v>
      </c>
      <c r="V9" s="22">
        <v>6381.2060000000001</v>
      </c>
      <c r="W9" s="23">
        <v>6165.3609999999999</v>
      </c>
      <c r="X9" s="9"/>
      <c r="Y9" s="21" t="s">
        <v>189</v>
      </c>
      <c r="Z9" s="24">
        <v>6283.1679999999997</v>
      </c>
      <c r="AB9" s="11"/>
      <c r="AC9" s="11"/>
    </row>
    <row r="10" spans="1:29" ht="15">
      <c r="A10" s="21" t="s">
        <v>190</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190</v>
      </c>
      <c r="P10" s="22">
        <v>6129.0010000000002</v>
      </c>
      <c r="Q10" s="22">
        <v>5958.2240000000002</v>
      </c>
      <c r="R10" s="22">
        <v>6265.2190000000001</v>
      </c>
      <c r="S10" s="23">
        <v>5987.5950000000003</v>
      </c>
      <c r="T10" s="9"/>
      <c r="U10" s="21" t="s">
        <v>190</v>
      </c>
      <c r="V10" s="22">
        <v>6075.4960000000001</v>
      </c>
      <c r="W10" s="23">
        <v>6143.8389999999999</v>
      </c>
      <c r="X10" s="9"/>
      <c r="Y10" s="21" t="s">
        <v>190</v>
      </c>
      <c r="Z10" s="25">
        <v>6119.2340000000004</v>
      </c>
      <c r="AB10" s="11"/>
      <c r="AC10" s="11"/>
    </row>
    <row r="11" spans="1:29" ht="15">
      <c r="A11" s="21" t="s">
        <v>191</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191</v>
      </c>
      <c r="P11" s="22">
        <v>6251.92</v>
      </c>
      <c r="Q11" s="22">
        <v>6164.6360000000004</v>
      </c>
      <c r="R11" s="22">
        <v>6044.4030000000002</v>
      </c>
      <c r="S11" s="23">
        <v>5818.7359999999999</v>
      </c>
      <c r="T11" s="9"/>
      <c r="U11" s="21" t="s">
        <v>191</v>
      </c>
      <c r="V11" s="22">
        <v>6223.5659999999998</v>
      </c>
      <c r="W11" s="23">
        <v>5835.3829999999998</v>
      </c>
      <c r="X11" s="9"/>
      <c r="Y11" s="21" t="s">
        <v>191</v>
      </c>
      <c r="Z11" s="25">
        <v>5993.1120000000001</v>
      </c>
      <c r="AB11" s="11"/>
      <c r="AC11" s="11"/>
    </row>
    <row r="12" spans="1:29" ht="15">
      <c r="A12" s="21" t="s">
        <v>73</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73</v>
      </c>
      <c r="P12" s="22">
        <v>3476.96</v>
      </c>
      <c r="Q12" s="22">
        <v>3350.4960000000001</v>
      </c>
      <c r="R12" s="22">
        <v>3552.92</v>
      </c>
      <c r="S12" s="23">
        <v>3991.2750000000001</v>
      </c>
      <c r="T12" s="9"/>
      <c r="U12" s="21" t="s">
        <v>73</v>
      </c>
      <c r="V12" s="22">
        <v>3413.306</v>
      </c>
      <c r="W12" s="23">
        <v>3773.232</v>
      </c>
      <c r="X12" s="9"/>
      <c r="Y12" s="21" t="s">
        <v>73</v>
      </c>
      <c r="Z12" s="25">
        <v>3603.2739999999999</v>
      </c>
      <c r="AB12" s="11"/>
      <c r="AC12" s="11"/>
    </row>
    <row r="13" spans="1:29" ht="15.75" thickBot="1">
      <c r="A13" s="16" t="s">
        <v>192</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192</v>
      </c>
      <c r="P13" s="17">
        <v>6061.1719999999996</v>
      </c>
      <c r="Q13" s="17">
        <v>5991.1279999999997</v>
      </c>
      <c r="R13" s="17">
        <v>5767.7259999999997</v>
      </c>
      <c r="S13" s="19">
        <v>5656.4979999999996</v>
      </c>
      <c r="T13" s="9"/>
      <c r="U13" s="16" t="s">
        <v>192</v>
      </c>
      <c r="V13" s="17">
        <v>6025.3019999999997</v>
      </c>
      <c r="W13" s="19">
        <v>5704.72</v>
      </c>
      <c r="X13" s="9"/>
      <c r="Y13" s="16" t="s">
        <v>192</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165</v>
      </c>
      <c r="M15" s="9"/>
      <c r="N15" s="9"/>
      <c r="O15" s="8">
        <v>2004</v>
      </c>
      <c r="P15" s="1675" t="s">
        <v>166</v>
      </c>
      <c r="Q15" s="1675"/>
      <c r="R15" s="1675"/>
      <c r="S15" s="1675"/>
      <c r="T15" s="9"/>
      <c r="U15" s="8">
        <v>2004</v>
      </c>
      <c r="V15" s="1675" t="s">
        <v>167</v>
      </c>
      <c r="W15" s="1675"/>
      <c r="X15" s="9"/>
      <c r="Y15" s="8">
        <v>2004</v>
      </c>
      <c r="Z15" s="9"/>
      <c r="AB15" s="11"/>
      <c r="AC15" s="11"/>
    </row>
    <row r="16" spans="1:29" ht="15.75" thickBot="1">
      <c r="A16" s="12"/>
      <c r="B16" s="13" t="s">
        <v>169</v>
      </c>
      <c r="C16" s="13" t="s">
        <v>170</v>
      </c>
      <c r="D16" s="13" t="s">
        <v>171</v>
      </c>
      <c r="E16" s="13" t="s">
        <v>172</v>
      </c>
      <c r="F16" s="13" t="s">
        <v>173</v>
      </c>
      <c r="G16" s="13" t="s">
        <v>174</v>
      </c>
      <c r="H16" s="13" t="s">
        <v>175</v>
      </c>
      <c r="I16" s="13" t="s">
        <v>176</v>
      </c>
      <c r="J16" s="13" t="s">
        <v>177</v>
      </c>
      <c r="K16" s="13" t="s">
        <v>178</v>
      </c>
      <c r="L16" s="13" t="s">
        <v>179</v>
      </c>
      <c r="M16" s="14" t="s">
        <v>180</v>
      </c>
      <c r="N16" s="9"/>
      <c r="O16" s="12"/>
      <c r="P16" s="13" t="s">
        <v>181</v>
      </c>
      <c r="Q16" s="13" t="s">
        <v>182</v>
      </c>
      <c r="R16" s="13" t="s">
        <v>183</v>
      </c>
      <c r="S16" s="14" t="s">
        <v>184</v>
      </c>
      <c r="T16" s="9"/>
      <c r="U16" s="12"/>
      <c r="V16" s="13" t="s">
        <v>185</v>
      </c>
      <c r="W16" s="14" t="s">
        <v>186</v>
      </c>
      <c r="X16" s="9"/>
      <c r="Y16" s="12"/>
      <c r="Z16" s="15" t="s">
        <v>187</v>
      </c>
      <c r="AB16" s="11"/>
      <c r="AC16" s="11"/>
    </row>
    <row r="17" spans="1:37" ht="15.75" thickBot="1">
      <c r="A17" s="27" t="s">
        <v>188</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188</v>
      </c>
      <c r="P17" s="17">
        <v>5633</v>
      </c>
      <c r="Q17" s="17">
        <v>7248.1</v>
      </c>
      <c r="R17" s="17">
        <v>7547.7</v>
      </c>
      <c r="S17" s="19">
        <v>7451.7</v>
      </c>
      <c r="T17" s="9"/>
      <c r="U17" s="16" t="s">
        <v>188</v>
      </c>
      <c r="V17" s="17">
        <v>6394.6</v>
      </c>
      <c r="W17" s="19">
        <v>7499.9</v>
      </c>
      <c r="X17" s="9"/>
      <c r="Y17" s="16" t="s">
        <v>188</v>
      </c>
      <c r="Z17" s="20">
        <v>7081.6170000000002</v>
      </c>
      <c r="AB17" s="11"/>
      <c r="AC17" s="11"/>
    </row>
    <row r="18" spans="1:37" ht="15">
      <c r="A18" s="21" t="s">
        <v>189</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189</v>
      </c>
      <c r="P18" s="22">
        <v>6333.0810000000001</v>
      </c>
      <c r="Q18" s="22">
        <v>8121.3630000000003</v>
      </c>
      <c r="R18" s="22">
        <v>8347.5439999999999</v>
      </c>
      <c r="S18" s="23">
        <v>8342.2970000000005</v>
      </c>
      <c r="T18" s="9"/>
      <c r="U18" s="21" t="s">
        <v>189</v>
      </c>
      <c r="V18" s="22">
        <v>7136.482</v>
      </c>
      <c r="W18" s="23">
        <v>8345.0130000000008</v>
      </c>
      <c r="X18" s="9"/>
      <c r="Y18" s="21" t="s">
        <v>189</v>
      </c>
      <c r="Z18" s="24">
        <v>7881.8980000000001</v>
      </c>
      <c r="AB18" s="11"/>
      <c r="AC18" s="11"/>
    </row>
    <row r="19" spans="1:37" ht="15">
      <c r="A19" s="21" t="s">
        <v>190</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190</v>
      </c>
      <c r="P19" s="22">
        <v>6378.8959999999997</v>
      </c>
      <c r="Q19" s="22">
        <v>8087.4610000000002</v>
      </c>
      <c r="R19" s="22">
        <v>8275.6200000000008</v>
      </c>
      <c r="S19" s="23">
        <v>8364.2489999999998</v>
      </c>
      <c r="T19" s="9"/>
      <c r="U19" s="21" t="s">
        <v>190</v>
      </c>
      <c r="V19" s="22">
        <v>7199.1760000000004</v>
      </c>
      <c r="W19" s="23">
        <v>8307.7579999999998</v>
      </c>
      <c r="X19" s="9"/>
      <c r="Y19" s="21" t="s">
        <v>190</v>
      </c>
      <c r="Z19" s="25">
        <v>8058.64</v>
      </c>
      <c r="AB19" s="11"/>
      <c r="AC19" s="11"/>
    </row>
    <row r="20" spans="1:37" ht="15">
      <c r="A20" s="21" t="s">
        <v>191</v>
      </c>
      <c r="B20" s="22"/>
      <c r="C20" s="22"/>
      <c r="D20" s="22">
        <v>6061</v>
      </c>
      <c r="E20" s="22"/>
      <c r="F20" s="22"/>
      <c r="G20" s="22">
        <v>8042.3649999999998</v>
      </c>
      <c r="H20" s="22"/>
      <c r="I20" s="22">
        <v>8670</v>
      </c>
      <c r="J20" s="22">
        <v>6566</v>
      </c>
      <c r="K20" s="22">
        <v>7349.0829999999996</v>
      </c>
      <c r="L20" s="22">
        <v>7004.7650000000003</v>
      </c>
      <c r="M20" s="23">
        <v>6830</v>
      </c>
      <c r="N20" s="9"/>
      <c r="O20" s="21" t="s">
        <v>191</v>
      </c>
      <c r="P20" s="22">
        <v>6061</v>
      </c>
      <c r="Q20" s="22">
        <v>8042.3649999999998</v>
      </c>
      <c r="R20" s="22">
        <v>7768.2860000000001</v>
      </c>
      <c r="S20" s="23">
        <v>7091.7820000000002</v>
      </c>
      <c r="T20" s="9"/>
      <c r="U20" s="21" t="s">
        <v>191</v>
      </c>
      <c r="V20" s="22">
        <v>7403.2150000000001</v>
      </c>
      <c r="W20" s="23">
        <v>7186.5919999999996</v>
      </c>
      <c r="X20" s="9"/>
      <c r="Y20" s="21" t="s">
        <v>191</v>
      </c>
      <c r="Z20" s="25">
        <v>7199.8770000000004</v>
      </c>
      <c r="AB20" s="11"/>
      <c r="AC20" s="11"/>
    </row>
    <row r="21" spans="1:37" ht="15">
      <c r="A21" s="21" t="s">
        <v>73</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73</v>
      </c>
      <c r="P21" s="22">
        <v>4477.7640000000001</v>
      </c>
      <c r="Q21" s="22">
        <v>6526.1570000000002</v>
      </c>
      <c r="R21" s="22">
        <v>6840.5690000000004</v>
      </c>
      <c r="S21" s="23">
        <v>6704.6850000000004</v>
      </c>
      <c r="T21" s="9"/>
      <c r="U21" s="21" t="s">
        <v>73</v>
      </c>
      <c r="V21" s="22">
        <v>5595.8459999999995</v>
      </c>
      <c r="W21" s="23">
        <v>6771.0429999999997</v>
      </c>
      <c r="X21" s="9"/>
      <c r="Y21" s="21" t="s">
        <v>73</v>
      </c>
      <c r="Z21" s="25">
        <v>6379.8519999999999</v>
      </c>
      <c r="AB21" s="11"/>
      <c r="AC21" s="11"/>
    </row>
    <row r="22" spans="1:37" ht="15.75" thickBot="1">
      <c r="A22" s="16" t="s">
        <v>192</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192</v>
      </c>
      <c r="P22" s="17">
        <v>5808.893</v>
      </c>
      <c r="Q22" s="17">
        <v>7013.26</v>
      </c>
      <c r="R22" s="17">
        <v>7270.2150000000001</v>
      </c>
      <c r="S22" s="19">
        <v>7323.0540000000001</v>
      </c>
      <c r="T22" s="9"/>
      <c r="U22" s="16" t="s">
        <v>192</v>
      </c>
      <c r="V22" s="17">
        <v>6292.33</v>
      </c>
      <c r="W22" s="19">
        <v>7297.3760000000002</v>
      </c>
      <c r="X22" s="9"/>
      <c r="Y22" s="16" t="s">
        <v>192</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165</v>
      </c>
      <c r="M24" s="9"/>
      <c r="N24" s="9"/>
      <c r="O24" s="8">
        <v>2005</v>
      </c>
      <c r="P24" s="1675" t="s">
        <v>166</v>
      </c>
      <c r="Q24" s="1675"/>
      <c r="R24" s="1675"/>
      <c r="S24" s="1675"/>
      <c r="T24" s="9"/>
      <c r="U24" s="8">
        <v>2005</v>
      </c>
      <c r="V24" s="1675" t="s">
        <v>167</v>
      </c>
      <c r="W24" s="1675"/>
      <c r="X24" s="9"/>
      <c r="Y24" s="8">
        <v>2005</v>
      </c>
      <c r="Z24" s="9"/>
      <c r="AA24" s="29"/>
      <c r="AB24" s="11"/>
      <c r="AC24" s="11"/>
      <c r="AE24" s="29"/>
      <c r="AF24" s="29"/>
      <c r="AI24" s="29"/>
      <c r="AJ24" s="29"/>
      <c r="AK24" s="29"/>
    </row>
    <row r="25" spans="1:37" ht="15.75" thickBot="1">
      <c r="A25" s="12"/>
      <c r="B25" s="13" t="s">
        <v>169</v>
      </c>
      <c r="C25" s="13" t="s">
        <v>170</v>
      </c>
      <c r="D25" s="13" t="s">
        <v>171</v>
      </c>
      <c r="E25" s="13" t="s">
        <v>172</v>
      </c>
      <c r="F25" s="13" t="s">
        <v>173</v>
      </c>
      <c r="G25" s="13" t="s">
        <v>174</v>
      </c>
      <c r="H25" s="13" t="s">
        <v>175</v>
      </c>
      <c r="I25" s="13" t="s">
        <v>176</v>
      </c>
      <c r="J25" s="13" t="s">
        <v>177</v>
      </c>
      <c r="K25" s="13" t="s">
        <v>178</v>
      </c>
      <c r="L25" s="13" t="s">
        <v>179</v>
      </c>
      <c r="M25" s="14" t="s">
        <v>180</v>
      </c>
      <c r="N25" s="9"/>
      <c r="O25" s="12"/>
      <c r="P25" s="13" t="s">
        <v>181</v>
      </c>
      <c r="Q25" s="13" t="s">
        <v>182</v>
      </c>
      <c r="R25" s="13" t="s">
        <v>183</v>
      </c>
      <c r="S25" s="14" t="s">
        <v>184</v>
      </c>
      <c r="T25" s="9"/>
      <c r="U25" s="12"/>
      <c r="V25" s="13" t="s">
        <v>185</v>
      </c>
      <c r="W25" s="14" t="s">
        <v>186</v>
      </c>
      <c r="X25" s="9"/>
      <c r="Y25" s="12"/>
      <c r="Z25" s="15" t="s">
        <v>187</v>
      </c>
      <c r="AA25" s="29"/>
      <c r="AB25" s="11"/>
      <c r="AC25" s="11"/>
      <c r="AE25" s="29"/>
      <c r="AF25" s="29"/>
      <c r="AI25" s="29"/>
      <c r="AJ25" s="29"/>
      <c r="AK25" s="29"/>
    </row>
    <row r="26" spans="1:37" ht="15.75" thickBot="1">
      <c r="A26" s="27" t="s">
        <v>188</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188</v>
      </c>
      <c r="P26" s="17">
        <v>8055.9</v>
      </c>
      <c r="Q26" s="17">
        <v>8302.9</v>
      </c>
      <c r="R26" s="17">
        <v>8290</v>
      </c>
      <c r="S26" s="19">
        <v>7748.1</v>
      </c>
      <c r="T26" s="9"/>
      <c r="U26" s="16" t="s">
        <v>188</v>
      </c>
      <c r="V26" s="17">
        <v>8203.7999999999993</v>
      </c>
      <c r="W26" s="19">
        <v>8056.2</v>
      </c>
      <c r="X26" s="9"/>
      <c r="Y26" s="16" t="s">
        <v>188</v>
      </c>
      <c r="Z26" s="31">
        <v>8129.49</v>
      </c>
      <c r="AA26" s="29"/>
      <c r="AB26" s="11"/>
      <c r="AC26" s="11"/>
      <c r="AE26" s="29"/>
      <c r="AF26" s="29"/>
      <c r="AI26" s="29"/>
      <c r="AJ26" s="29"/>
      <c r="AK26" s="29"/>
    </row>
    <row r="27" spans="1:37" ht="15">
      <c r="A27" s="21" t="s">
        <v>189</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189</v>
      </c>
      <c r="P27" s="22">
        <v>8866.0679999999993</v>
      </c>
      <c r="Q27" s="22">
        <v>9021.6550000000007</v>
      </c>
      <c r="R27" s="22">
        <v>8983.1489999999994</v>
      </c>
      <c r="S27" s="23">
        <v>8787.4599999999991</v>
      </c>
      <c r="T27" s="9"/>
      <c r="U27" s="21" t="s">
        <v>189</v>
      </c>
      <c r="V27" s="22">
        <v>8960.4989999999998</v>
      </c>
      <c r="W27" s="23">
        <v>8903.625</v>
      </c>
      <c r="X27" s="9"/>
      <c r="Y27" s="21" t="s">
        <v>189</v>
      </c>
      <c r="Z27" s="33">
        <v>8931.1440000000002</v>
      </c>
      <c r="AA27" s="29"/>
      <c r="AB27" s="11"/>
      <c r="AC27" s="11"/>
      <c r="AE27" s="29"/>
      <c r="AF27" s="29"/>
      <c r="AI27" s="29"/>
      <c r="AJ27" s="29"/>
      <c r="AK27" s="29"/>
    </row>
    <row r="28" spans="1:37" ht="15">
      <c r="A28" s="21" t="s">
        <v>190</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190</v>
      </c>
      <c r="P28" s="22">
        <v>8699.5630000000001</v>
      </c>
      <c r="Q28" s="22">
        <v>8920.2129999999997</v>
      </c>
      <c r="R28" s="22">
        <v>8830.0310000000009</v>
      </c>
      <c r="S28" s="23">
        <v>8712.2240000000002</v>
      </c>
      <c r="T28" s="9"/>
      <c r="U28" s="21" t="s">
        <v>190</v>
      </c>
      <c r="V28" s="22">
        <v>8833.0990000000002</v>
      </c>
      <c r="W28" s="23">
        <v>8795.5149999999994</v>
      </c>
      <c r="X28" s="9"/>
      <c r="Y28" s="21" t="s">
        <v>190</v>
      </c>
      <c r="Z28" s="34">
        <v>8811.6419999999998</v>
      </c>
      <c r="AA28" s="29"/>
      <c r="AB28" s="11"/>
      <c r="AC28" s="11"/>
      <c r="AE28" s="29"/>
      <c r="AF28" s="29"/>
      <c r="AI28" s="29"/>
      <c r="AJ28" s="29"/>
      <c r="AK28" s="29"/>
    </row>
    <row r="29" spans="1:37" ht="15">
      <c r="A29" s="21" t="s">
        <v>191</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191</v>
      </c>
      <c r="P29" s="22">
        <v>6299.4570000000003</v>
      </c>
      <c r="Q29" s="22">
        <v>8689.1820000000007</v>
      </c>
      <c r="R29" s="22">
        <v>7628.55</v>
      </c>
      <c r="S29" s="23">
        <v>7898.2669999999998</v>
      </c>
      <c r="T29" s="9"/>
      <c r="U29" s="21" t="s">
        <v>191</v>
      </c>
      <c r="V29" s="22">
        <v>6564.4780000000001</v>
      </c>
      <c r="W29" s="23">
        <v>7632.3490000000002</v>
      </c>
      <c r="X29" s="9"/>
      <c r="Y29" s="21" t="s">
        <v>191</v>
      </c>
      <c r="Z29" s="34">
        <v>7388.0020000000004</v>
      </c>
      <c r="AA29" s="29"/>
      <c r="AB29" s="11"/>
      <c r="AC29" s="11"/>
      <c r="AE29" s="29"/>
      <c r="AF29" s="29"/>
      <c r="AI29" s="29"/>
      <c r="AJ29" s="29"/>
      <c r="AK29" s="29"/>
    </row>
    <row r="30" spans="1:37" ht="15">
      <c r="A30" s="21" t="s">
        <v>73</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73</v>
      </c>
      <c r="P30" s="22">
        <v>7286.0680000000002</v>
      </c>
      <c r="Q30" s="22">
        <v>7597.6509999999998</v>
      </c>
      <c r="R30" s="22">
        <v>7489.6289999999999</v>
      </c>
      <c r="S30" s="23">
        <v>6604.1360000000004</v>
      </c>
      <c r="T30" s="9"/>
      <c r="U30" s="21" t="s">
        <v>73</v>
      </c>
      <c r="V30" s="22">
        <v>7472.567</v>
      </c>
      <c r="W30" s="23">
        <v>7092.7120000000004</v>
      </c>
      <c r="X30" s="9"/>
      <c r="Y30" s="21" t="s">
        <v>73</v>
      </c>
      <c r="Z30" s="34">
        <v>7287.0119999999997</v>
      </c>
      <c r="AA30" s="29"/>
      <c r="AB30" s="11"/>
      <c r="AC30" s="11"/>
      <c r="AE30" s="29"/>
      <c r="AF30" s="29"/>
      <c r="AI30" s="29"/>
      <c r="AJ30" s="29"/>
      <c r="AK30" s="29"/>
    </row>
    <row r="31" spans="1:37" ht="15.75" thickBot="1">
      <c r="A31" s="16" t="s">
        <v>192</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192</v>
      </c>
      <c r="P31" s="17">
        <v>7689.5330000000004</v>
      </c>
      <c r="Q31" s="17">
        <v>7910.9639999999999</v>
      </c>
      <c r="R31" s="17">
        <v>7820.2250000000004</v>
      </c>
      <c r="S31" s="19">
        <v>7584.9589999999998</v>
      </c>
      <c r="T31" s="9"/>
      <c r="U31" s="16" t="s">
        <v>192</v>
      </c>
      <c r="V31" s="17">
        <v>7816.9279999999999</v>
      </c>
      <c r="W31" s="19">
        <v>7704.9870000000001</v>
      </c>
      <c r="X31" s="9"/>
      <c r="Y31" s="16" t="s">
        <v>192</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165</v>
      </c>
      <c r="M33" s="9"/>
      <c r="N33" s="9"/>
      <c r="O33" s="8">
        <v>2006</v>
      </c>
      <c r="P33" s="1675" t="s">
        <v>166</v>
      </c>
      <c r="Q33" s="1675"/>
      <c r="R33" s="1675"/>
      <c r="S33" s="1675"/>
      <c r="T33" s="9"/>
      <c r="U33" s="8">
        <v>2006</v>
      </c>
      <c r="V33" s="1675" t="s">
        <v>167</v>
      </c>
      <c r="W33" s="1675"/>
      <c r="X33" s="9"/>
      <c r="Y33" s="8">
        <v>2006</v>
      </c>
      <c r="Z33" s="9"/>
      <c r="AA33" s="29"/>
      <c r="AB33" s="11"/>
      <c r="AC33" s="11"/>
      <c r="AE33" s="29"/>
      <c r="AF33" s="29"/>
      <c r="AI33" s="29"/>
      <c r="AJ33" s="29"/>
      <c r="AK33" s="29"/>
    </row>
    <row r="34" spans="1:37" ht="12.75" customHeight="1" thickBot="1">
      <c r="A34" s="12"/>
      <c r="B34" s="13" t="s">
        <v>169</v>
      </c>
      <c r="C34" s="13" t="s">
        <v>170</v>
      </c>
      <c r="D34" s="13" t="s">
        <v>171</v>
      </c>
      <c r="E34" s="13" t="s">
        <v>172</v>
      </c>
      <c r="F34" s="13" t="s">
        <v>173</v>
      </c>
      <c r="G34" s="13" t="s">
        <v>174</v>
      </c>
      <c r="H34" s="13" t="s">
        <v>175</v>
      </c>
      <c r="I34" s="13" t="s">
        <v>176</v>
      </c>
      <c r="J34" s="13" t="s">
        <v>177</v>
      </c>
      <c r="K34" s="13" t="s">
        <v>178</v>
      </c>
      <c r="L34" s="13" t="s">
        <v>179</v>
      </c>
      <c r="M34" s="14" t="s">
        <v>180</v>
      </c>
      <c r="N34" s="9"/>
      <c r="O34" s="12"/>
      <c r="P34" s="13" t="s">
        <v>181</v>
      </c>
      <c r="Q34" s="13" t="s">
        <v>182</v>
      </c>
      <c r="R34" s="13" t="s">
        <v>183</v>
      </c>
      <c r="S34" s="14" t="s">
        <v>184</v>
      </c>
      <c r="T34" s="9"/>
      <c r="U34" s="12"/>
      <c r="V34" s="13" t="s">
        <v>185</v>
      </c>
      <c r="W34" s="14" t="s">
        <v>186</v>
      </c>
      <c r="X34" s="9"/>
      <c r="Y34" s="12"/>
      <c r="Z34" s="15" t="s">
        <v>187</v>
      </c>
      <c r="AA34" s="29"/>
      <c r="AB34" s="11"/>
      <c r="AC34" s="11"/>
      <c r="AE34" s="29"/>
      <c r="AF34" s="29"/>
      <c r="AI34" s="29"/>
      <c r="AJ34" s="29"/>
      <c r="AK34" s="29"/>
    </row>
    <row r="35" spans="1:37" ht="12.75" customHeight="1" thickBot="1">
      <c r="A35" s="27" t="s">
        <v>188</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188</v>
      </c>
      <c r="P35" s="17">
        <v>8206.1</v>
      </c>
      <c r="Q35" s="17">
        <v>8527.4</v>
      </c>
      <c r="R35" s="17">
        <v>8392.7000000000007</v>
      </c>
      <c r="S35" s="19">
        <v>8121.2</v>
      </c>
      <c r="T35" s="9"/>
      <c r="U35" s="16" t="s">
        <v>188</v>
      </c>
      <c r="V35" s="17">
        <v>8369.7999999999993</v>
      </c>
      <c r="W35" s="19">
        <v>8256.9</v>
      </c>
      <c r="X35" s="9"/>
      <c r="Y35" s="16" t="s">
        <v>188</v>
      </c>
      <c r="Z35" s="31">
        <v>8316.9359999999997</v>
      </c>
      <c r="AA35" s="29"/>
      <c r="AB35" s="11"/>
      <c r="AC35" s="11"/>
      <c r="AE35" s="29"/>
      <c r="AF35" s="29"/>
      <c r="AI35" s="29"/>
      <c r="AJ35" s="29"/>
      <c r="AK35" s="29"/>
    </row>
    <row r="36" spans="1:37" ht="15">
      <c r="A36" s="21" t="s">
        <v>189</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189</v>
      </c>
      <c r="P36" s="22">
        <v>9318.6010000000006</v>
      </c>
      <c r="Q36" s="22">
        <v>9563.7929999999997</v>
      </c>
      <c r="R36" s="22">
        <v>9383.7450000000008</v>
      </c>
      <c r="S36" s="23">
        <v>9165.3009999999995</v>
      </c>
      <c r="T36" s="9"/>
      <c r="U36" s="21" t="s">
        <v>189</v>
      </c>
      <c r="V36" s="22">
        <v>9445.6299999999992</v>
      </c>
      <c r="W36" s="23">
        <v>9277.3549999999996</v>
      </c>
      <c r="X36" s="9"/>
      <c r="Y36" s="21" t="s">
        <v>189</v>
      </c>
      <c r="Z36" s="33">
        <v>9366.3709999999992</v>
      </c>
      <c r="AA36" s="29"/>
      <c r="AB36" s="11"/>
      <c r="AC36" s="11"/>
      <c r="AE36" s="29"/>
      <c r="AF36" s="29"/>
      <c r="AI36" s="29"/>
      <c r="AJ36" s="29"/>
      <c r="AK36" s="29"/>
    </row>
    <row r="37" spans="1:37" ht="15">
      <c r="A37" s="21" t="s">
        <v>190</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190</v>
      </c>
      <c r="P37" s="22">
        <v>9140.8739999999998</v>
      </c>
      <c r="Q37" s="22">
        <v>9496.5499999999993</v>
      </c>
      <c r="R37" s="22">
        <v>9475.1759999999995</v>
      </c>
      <c r="S37" s="23">
        <v>9200.3580000000002</v>
      </c>
      <c r="T37" s="9"/>
      <c r="U37" s="21" t="s">
        <v>190</v>
      </c>
      <c r="V37" s="22">
        <v>9368.2420000000002</v>
      </c>
      <c r="W37" s="23">
        <v>9341.1450000000004</v>
      </c>
      <c r="X37" s="9"/>
      <c r="Y37" s="21" t="s">
        <v>190</v>
      </c>
      <c r="Z37" s="34">
        <v>9354.9879999999994</v>
      </c>
      <c r="AA37" s="29"/>
      <c r="AB37" s="11"/>
      <c r="AC37" s="11"/>
      <c r="AE37" s="29"/>
      <c r="AF37" s="29"/>
      <c r="AI37" s="29"/>
      <c r="AJ37" s="29"/>
      <c r="AK37" s="29"/>
    </row>
    <row r="38" spans="1:37" ht="15">
      <c r="A38" s="21" t="s">
        <v>191</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191</v>
      </c>
      <c r="P38" s="22">
        <v>6838.3789999999999</v>
      </c>
      <c r="Q38" s="22">
        <v>7944.933</v>
      </c>
      <c r="R38" s="22">
        <v>7446.5559999999996</v>
      </c>
      <c r="S38" s="23">
        <v>7585.8919999999998</v>
      </c>
      <c r="T38" s="9"/>
      <c r="U38" s="21" t="s">
        <v>191</v>
      </c>
      <c r="V38" s="22">
        <v>7110.4449999999997</v>
      </c>
      <c r="W38" s="23">
        <v>7554.1469999999999</v>
      </c>
      <c r="X38" s="9"/>
      <c r="Y38" s="21" t="s">
        <v>191</v>
      </c>
      <c r="Z38" s="34">
        <v>7365.4369999999999</v>
      </c>
      <c r="AA38" s="29"/>
      <c r="AB38" s="11"/>
      <c r="AC38" s="11"/>
      <c r="AE38" s="29"/>
      <c r="AF38" s="29"/>
      <c r="AI38" s="29"/>
      <c r="AJ38" s="29"/>
      <c r="AK38" s="29"/>
    </row>
    <row r="39" spans="1:37" ht="15">
      <c r="A39" s="21" t="s">
        <v>73</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73</v>
      </c>
      <c r="P39" s="22">
        <v>7087.5280000000002</v>
      </c>
      <c r="Q39" s="22">
        <v>7432.6040000000003</v>
      </c>
      <c r="R39" s="22">
        <v>7254.61</v>
      </c>
      <c r="S39" s="23">
        <v>6993.99</v>
      </c>
      <c r="T39" s="9"/>
      <c r="U39" s="21" t="s">
        <v>73</v>
      </c>
      <c r="V39" s="22">
        <v>7257.67</v>
      </c>
      <c r="W39" s="23">
        <v>7121.8339999999998</v>
      </c>
      <c r="X39" s="9"/>
      <c r="Y39" s="21" t="s">
        <v>73</v>
      </c>
      <c r="Z39" s="34">
        <v>7195.6329999999998</v>
      </c>
      <c r="AA39" s="29"/>
      <c r="AB39" s="11"/>
      <c r="AC39" s="11"/>
      <c r="AE39" s="29"/>
      <c r="AF39" s="29"/>
      <c r="AI39" s="29"/>
      <c r="AJ39" s="29"/>
      <c r="AK39" s="29"/>
    </row>
    <row r="40" spans="1:37" ht="15.75" thickBot="1">
      <c r="A40" s="16" t="s">
        <v>192</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192</v>
      </c>
      <c r="P40" s="17">
        <v>7866.26</v>
      </c>
      <c r="Q40" s="17">
        <v>8044.9210000000003</v>
      </c>
      <c r="R40" s="17">
        <v>8008.317</v>
      </c>
      <c r="S40" s="19">
        <v>7835.326</v>
      </c>
      <c r="T40" s="9"/>
      <c r="U40" s="16" t="s">
        <v>192</v>
      </c>
      <c r="V40" s="17">
        <v>7958.9030000000002</v>
      </c>
      <c r="W40" s="19">
        <v>7918.7650000000003</v>
      </c>
      <c r="X40" s="9"/>
      <c r="Y40" s="16" t="s">
        <v>192</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165</v>
      </c>
      <c r="M42" s="9"/>
      <c r="N42" s="9"/>
      <c r="O42" s="8">
        <v>2007</v>
      </c>
      <c r="P42" s="1675" t="s">
        <v>166</v>
      </c>
      <c r="Q42" s="1675"/>
      <c r="R42" s="1675"/>
      <c r="S42" s="1675"/>
      <c r="T42" s="9"/>
      <c r="U42" s="8">
        <v>2007</v>
      </c>
      <c r="V42" s="1675" t="s">
        <v>167</v>
      </c>
      <c r="W42" s="1675"/>
      <c r="X42" s="9"/>
      <c r="Y42" s="8">
        <v>2007</v>
      </c>
      <c r="Z42" s="9"/>
      <c r="AA42" s="29"/>
      <c r="AB42" s="11"/>
      <c r="AC42" s="11"/>
      <c r="AE42" s="29"/>
      <c r="AF42" s="29"/>
      <c r="AI42" s="29"/>
      <c r="AJ42" s="29"/>
      <c r="AK42" s="29"/>
    </row>
    <row r="43" spans="1:37" ht="15.75" thickBot="1">
      <c r="A43" s="12"/>
      <c r="B43" s="13" t="s">
        <v>169</v>
      </c>
      <c r="C43" s="13" t="s">
        <v>170</v>
      </c>
      <c r="D43" s="13" t="s">
        <v>171</v>
      </c>
      <c r="E43" s="13" t="s">
        <v>172</v>
      </c>
      <c r="F43" s="13" t="s">
        <v>173</v>
      </c>
      <c r="G43" s="13" t="s">
        <v>174</v>
      </c>
      <c r="H43" s="13" t="s">
        <v>175</v>
      </c>
      <c r="I43" s="13" t="s">
        <v>176</v>
      </c>
      <c r="J43" s="13" t="s">
        <v>177</v>
      </c>
      <c r="K43" s="13" t="s">
        <v>178</v>
      </c>
      <c r="L43" s="13" t="s">
        <v>179</v>
      </c>
      <c r="M43" s="14" t="s">
        <v>180</v>
      </c>
      <c r="N43" s="9"/>
      <c r="O43" s="12"/>
      <c r="P43" s="13" t="s">
        <v>181</v>
      </c>
      <c r="Q43" s="13" t="s">
        <v>182</v>
      </c>
      <c r="R43" s="13" t="s">
        <v>183</v>
      </c>
      <c r="S43" s="14" t="s">
        <v>184</v>
      </c>
      <c r="T43" s="9"/>
      <c r="U43" s="12"/>
      <c r="V43" s="13" t="s">
        <v>185</v>
      </c>
      <c r="W43" s="14" t="s">
        <v>186</v>
      </c>
      <c r="X43" s="9"/>
      <c r="Y43" s="12"/>
      <c r="Z43" s="15" t="s">
        <v>187</v>
      </c>
      <c r="AA43" s="29"/>
      <c r="AB43" s="11"/>
      <c r="AC43" s="11"/>
      <c r="AE43" s="29"/>
      <c r="AF43" s="29"/>
      <c r="AI43" s="29"/>
      <c r="AJ43" s="29"/>
      <c r="AK43" s="29"/>
    </row>
    <row r="44" spans="1:37" ht="15.75" thickBot="1">
      <c r="A44" s="27" t="s">
        <v>188</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188</v>
      </c>
      <c r="P44" s="17">
        <v>8381.69</v>
      </c>
      <c r="Q44" s="17">
        <v>8029.51</v>
      </c>
      <c r="R44" s="17">
        <v>8063.45</v>
      </c>
      <c r="S44" s="19">
        <v>7761.8850000000002</v>
      </c>
      <c r="T44" s="9"/>
      <c r="U44" s="16" t="s">
        <v>188</v>
      </c>
      <c r="V44" s="17">
        <v>8203.5300000000007</v>
      </c>
      <c r="W44" s="19">
        <v>7910.0129999999999</v>
      </c>
      <c r="X44" s="9"/>
      <c r="Y44" s="16" t="s">
        <v>188</v>
      </c>
      <c r="Z44" s="20">
        <v>8051.7579999999998</v>
      </c>
      <c r="AA44" s="29"/>
      <c r="AB44" s="11"/>
      <c r="AC44" s="11"/>
      <c r="AE44" s="29"/>
      <c r="AF44" s="29"/>
      <c r="AI44" s="29"/>
      <c r="AJ44" s="29"/>
      <c r="AK44" s="29"/>
    </row>
    <row r="45" spans="1:37" ht="15">
      <c r="A45" s="21" t="s">
        <v>189</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189</v>
      </c>
      <c r="P45" s="22">
        <v>9288.7070000000003</v>
      </c>
      <c r="Q45" s="22">
        <v>8870.2569999999996</v>
      </c>
      <c r="R45" s="22">
        <v>8793.7739999999994</v>
      </c>
      <c r="S45" s="23">
        <v>8567.6569999999992</v>
      </c>
      <c r="T45" s="9"/>
      <c r="U45" s="21" t="s">
        <v>189</v>
      </c>
      <c r="V45" s="22">
        <v>9086.6129999999994</v>
      </c>
      <c r="W45" s="23">
        <v>8680.4789999999994</v>
      </c>
      <c r="X45" s="9"/>
      <c r="Y45" s="21" t="s">
        <v>189</v>
      </c>
      <c r="Z45" s="24">
        <v>8881.634</v>
      </c>
      <c r="AA45" s="29"/>
      <c r="AB45" s="11"/>
      <c r="AC45" s="11"/>
      <c r="AE45" s="29"/>
      <c r="AF45" s="29"/>
      <c r="AI45" s="29"/>
      <c r="AJ45" s="29"/>
      <c r="AK45" s="29"/>
    </row>
    <row r="46" spans="1:37" ht="15">
      <c r="A46" s="21" t="s">
        <v>190</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190</v>
      </c>
      <c r="P46" s="22">
        <v>9255.1720000000005</v>
      </c>
      <c r="Q46" s="22">
        <v>8827.6630000000005</v>
      </c>
      <c r="R46" s="22">
        <v>8873.5319999999992</v>
      </c>
      <c r="S46" s="23">
        <v>8468.1129999999994</v>
      </c>
      <c r="T46" s="9"/>
      <c r="U46" s="21" t="s">
        <v>190</v>
      </c>
      <c r="V46" s="22">
        <v>9027.6849999999995</v>
      </c>
      <c r="W46" s="23">
        <v>8705.9120000000003</v>
      </c>
      <c r="X46" s="9"/>
      <c r="Y46" s="21" t="s">
        <v>190</v>
      </c>
      <c r="Z46" s="25">
        <v>8865.4930000000004</v>
      </c>
      <c r="AA46" s="29"/>
      <c r="AB46" s="11"/>
      <c r="AC46" s="11"/>
      <c r="AE46" s="29"/>
      <c r="AF46" s="29"/>
      <c r="AI46" s="29"/>
      <c r="AJ46" s="29"/>
      <c r="AK46" s="29"/>
    </row>
    <row r="47" spans="1:37" ht="15">
      <c r="A47" s="21" t="s">
        <v>191</v>
      </c>
      <c r="B47" s="22"/>
      <c r="C47" s="22"/>
      <c r="D47" s="22">
        <v>7924.902</v>
      </c>
      <c r="E47" s="22">
        <v>8900.1</v>
      </c>
      <c r="F47" s="22">
        <v>7734.7860000000001</v>
      </c>
      <c r="G47" s="22">
        <v>6769.28</v>
      </c>
      <c r="H47" s="22"/>
      <c r="I47" s="22">
        <v>7315</v>
      </c>
      <c r="J47" s="38">
        <v>8061.22</v>
      </c>
      <c r="K47" s="22">
        <v>7595</v>
      </c>
      <c r="L47" s="22">
        <v>8331.7090000000007</v>
      </c>
      <c r="M47" s="23">
        <v>6490</v>
      </c>
      <c r="N47" s="41"/>
      <c r="O47" s="21" t="s">
        <v>191</v>
      </c>
      <c r="P47" s="22">
        <v>7924.902</v>
      </c>
      <c r="Q47" s="22">
        <v>7534.2439999999997</v>
      </c>
      <c r="R47" s="22">
        <v>7554.0029999999997</v>
      </c>
      <c r="S47" s="23">
        <v>7363.8029999999999</v>
      </c>
      <c r="T47" s="9"/>
      <c r="U47" s="21" t="s">
        <v>191</v>
      </c>
      <c r="V47" s="22">
        <v>7567.1090000000004</v>
      </c>
      <c r="W47" s="23">
        <v>7427.6570000000002</v>
      </c>
      <c r="X47" s="9"/>
      <c r="Y47" s="21" t="s">
        <v>191</v>
      </c>
      <c r="Z47" s="25">
        <v>7545.259</v>
      </c>
      <c r="AA47" s="29"/>
      <c r="AB47" s="11"/>
      <c r="AC47" s="11"/>
      <c r="AE47" s="29"/>
      <c r="AF47" s="29"/>
      <c r="AI47" s="29"/>
      <c r="AJ47" s="29"/>
      <c r="AK47" s="29"/>
    </row>
    <row r="48" spans="1:37" ht="15">
      <c r="A48" s="21" t="s">
        <v>73</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73</v>
      </c>
      <c r="P48" s="22">
        <v>7213.393</v>
      </c>
      <c r="Q48" s="22">
        <v>7132.7960000000003</v>
      </c>
      <c r="R48" s="22">
        <v>7255.4679999999998</v>
      </c>
      <c r="S48" s="23">
        <v>6861.848</v>
      </c>
      <c r="T48" s="9"/>
      <c r="U48" s="21" t="s">
        <v>73</v>
      </c>
      <c r="V48" s="22">
        <v>7169.8860000000004</v>
      </c>
      <c r="W48" s="23">
        <v>7052.7560000000003</v>
      </c>
      <c r="X48" s="9"/>
      <c r="Y48" s="21" t="s">
        <v>73</v>
      </c>
      <c r="Z48" s="25">
        <v>7107.0889999999999</v>
      </c>
      <c r="AA48" s="29"/>
      <c r="AB48" s="11"/>
      <c r="AC48" s="11"/>
      <c r="AE48" s="29"/>
      <c r="AF48" s="29"/>
      <c r="AI48" s="29"/>
      <c r="AJ48" s="29"/>
      <c r="AK48" s="29"/>
    </row>
    <row r="49" spans="1:37" ht="15.75" thickBot="1">
      <c r="A49" s="16" t="s">
        <v>192</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192</v>
      </c>
      <c r="P49" s="17">
        <v>7920.8</v>
      </c>
      <c r="Q49" s="17">
        <v>7701.4250000000002</v>
      </c>
      <c r="R49" s="17">
        <v>7796.5860000000002</v>
      </c>
      <c r="S49" s="19">
        <v>7645.5820000000003</v>
      </c>
      <c r="T49" s="9"/>
      <c r="U49" s="16" t="s">
        <v>192</v>
      </c>
      <c r="V49" s="17">
        <v>7811.8819999999996</v>
      </c>
      <c r="W49" s="19">
        <v>7717.9570000000003</v>
      </c>
      <c r="X49" s="9"/>
      <c r="Y49" s="16" t="s">
        <v>192</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165</v>
      </c>
      <c r="M51" s="9"/>
      <c r="N51" s="42"/>
      <c r="O51" s="8">
        <v>2008</v>
      </c>
      <c r="P51" s="1675" t="s">
        <v>166</v>
      </c>
      <c r="Q51" s="1675"/>
      <c r="R51" s="1675"/>
      <c r="S51" s="1675"/>
      <c r="T51" s="9"/>
      <c r="U51" s="8">
        <v>2008</v>
      </c>
      <c r="V51" s="1675" t="s">
        <v>167</v>
      </c>
      <c r="W51" s="1675"/>
      <c r="X51" s="9"/>
      <c r="Y51" s="8">
        <v>2008</v>
      </c>
      <c r="Z51" s="9"/>
      <c r="AA51" s="29"/>
      <c r="AB51" s="11"/>
      <c r="AC51" s="11"/>
      <c r="AE51" s="29"/>
      <c r="AF51" s="29"/>
      <c r="AI51" s="29"/>
      <c r="AJ51" s="29"/>
      <c r="AK51" s="29"/>
    </row>
    <row r="52" spans="1:37" ht="15.75" thickBot="1">
      <c r="A52" s="12"/>
      <c r="B52" s="13" t="s">
        <v>169</v>
      </c>
      <c r="C52" s="13" t="s">
        <v>170</v>
      </c>
      <c r="D52" s="13" t="s">
        <v>171</v>
      </c>
      <c r="E52" s="13" t="s">
        <v>172</v>
      </c>
      <c r="F52" s="13" t="s">
        <v>173</v>
      </c>
      <c r="G52" s="13" t="s">
        <v>174</v>
      </c>
      <c r="H52" s="13" t="s">
        <v>175</v>
      </c>
      <c r="I52" s="13" t="s">
        <v>176</v>
      </c>
      <c r="J52" s="13" t="s">
        <v>177</v>
      </c>
      <c r="K52" s="13" t="s">
        <v>178</v>
      </c>
      <c r="L52" s="13" t="s">
        <v>179</v>
      </c>
      <c r="M52" s="14" t="s">
        <v>180</v>
      </c>
      <c r="N52" s="42"/>
      <c r="O52" s="12"/>
      <c r="P52" s="13" t="s">
        <v>181</v>
      </c>
      <c r="Q52" s="13" t="s">
        <v>182</v>
      </c>
      <c r="R52" s="13" t="s">
        <v>183</v>
      </c>
      <c r="S52" s="14" t="s">
        <v>184</v>
      </c>
      <c r="T52" s="9"/>
      <c r="U52" s="12"/>
      <c r="V52" s="13" t="s">
        <v>185</v>
      </c>
      <c r="W52" s="14" t="s">
        <v>186</v>
      </c>
      <c r="X52" s="9"/>
      <c r="Y52" s="12"/>
      <c r="Z52" s="15" t="s">
        <v>187</v>
      </c>
      <c r="AA52" s="29"/>
      <c r="AB52" s="11"/>
      <c r="AC52" s="11"/>
      <c r="AD52" s="45"/>
      <c r="AE52" s="29"/>
      <c r="AF52" s="29"/>
      <c r="AI52" s="29"/>
      <c r="AJ52" s="29"/>
      <c r="AK52" s="29"/>
    </row>
    <row r="53" spans="1:37" ht="15.75" thickBot="1">
      <c r="A53" s="27" t="s">
        <v>188</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188</v>
      </c>
      <c r="P53" s="17">
        <v>8196.09</v>
      </c>
      <c r="Q53" s="17">
        <v>8299.3799999999992</v>
      </c>
      <c r="R53" s="17">
        <v>8147.9</v>
      </c>
      <c r="S53" s="19">
        <v>8269.1</v>
      </c>
      <c r="T53" s="9"/>
      <c r="U53" s="16" t="s">
        <v>188</v>
      </c>
      <c r="V53" s="17">
        <v>8250.0499999999993</v>
      </c>
      <c r="W53" s="19">
        <v>8212.5</v>
      </c>
      <c r="X53" s="9"/>
      <c r="Y53" s="16" t="s">
        <v>188</v>
      </c>
      <c r="Z53" s="20">
        <v>8231.74</v>
      </c>
      <c r="AA53" s="29"/>
      <c r="AB53" s="11"/>
      <c r="AC53" s="11"/>
      <c r="AD53" s="45"/>
      <c r="AE53" s="29"/>
      <c r="AF53" s="29"/>
      <c r="AI53" s="29"/>
      <c r="AJ53" s="29"/>
      <c r="AK53" s="29"/>
    </row>
    <row r="54" spans="1:37" ht="15">
      <c r="A54" s="21" t="s">
        <v>189</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189</v>
      </c>
      <c r="P54" s="22">
        <v>8919.33</v>
      </c>
      <c r="Q54" s="22">
        <v>8923.8700000000008</v>
      </c>
      <c r="R54" s="22">
        <v>8886.5360000000001</v>
      </c>
      <c r="S54" s="23">
        <v>9164.2129999999997</v>
      </c>
      <c r="T54" s="9"/>
      <c r="U54" s="21" t="s">
        <v>189</v>
      </c>
      <c r="V54" s="22">
        <v>8921.6650000000009</v>
      </c>
      <c r="W54" s="23">
        <v>9035.5820000000003</v>
      </c>
      <c r="X54" s="9"/>
      <c r="Y54" s="21" t="s">
        <v>189</v>
      </c>
      <c r="Z54" s="24">
        <v>8974.9009999999998</v>
      </c>
      <c r="AA54" s="29"/>
      <c r="AB54" s="11"/>
      <c r="AC54" s="11"/>
      <c r="AD54" s="45"/>
      <c r="AE54" s="29"/>
      <c r="AF54" s="29"/>
      <c r="AI54" s="29"/>
      <c r="AJ54" s="29"/>
      <c r="AK54" s="29"/>
    </row>
    <row r="55" spans="1:37" ht="15">
      <c r="A55" s="21" t="s">
        <v>190</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190</v>
      </c>
      <c r="P55" s="22">
        <v>8807.9699999999993</v>
      </c>
      <c r="Q55" s="22">
        <v>8962.6229999999996</v>
      </c>
      <c r="R55" s="22">
        <v>9054.0529999999999</v>
      </c>
      <c r="S55" s="23">
        <v>9150.9590000000007</v>
      </c>
      <c r="T55" s="9"/>
      <c r="U55" s="21" t="s">
        <v>190</v>
      </c>
      <c r="V55" s="22">
        <v>8893.0709999999999</v>
      </c>
      <c r="W55" s="23">
        <v>9091.5149999999994</v>
      </c>
      <c r="X55" s="9"/>
      <c r="Y55" s="21" t="s">
        <v>190</v>
      </c>
      <c r="Z55" s="25">
        <v>8992.7029999999995</v>
      </c>
      <c r="AA55" s="29"/>
      <c r="AB55" s="11"/>
      <c r="AC55" s="11"/>
      <c r="AD55" s="45"/>
      <c r="AE55" s="29"/>
      <c r="AF55" s="29"/>
      <c r="AI55" s="29"/>
      <c r="AJ55" s="29"/>
      <c r="AK55" s="29"/>
    </row>
    <row r="56" spans="1:37" ht="15">
      <c r="A56" s="21" t="s">
        <v>191</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191</v>
      </c>
      <c r="P56" s="22">
        <v>7675.18</v>
      </c>
      <c r="Q56" s="22">
        <v>6953.2830000000004</v>
      </c>
      <c r="R56" s="22">
        <v>7909.07</v>
      </c>
      <c r="S56" s="23">
        <v>7772.9669999999996</v>
      </c>
      <c r="T56" s="9"/>
      <c r="U56" s="21" t="s">
        <v>191</v>
      </c>
      <c r="V56" s="22">
        <v>7486.4110000000001</v>
      </c>
      <c r="W56" s="23">
        <v>7866.26</v>
      </c>
      <c r="X56" s="9"/>
      <c r="Y56" s="21" t="s">
        <v>191</v>
      </c>
      <c r="Z56" s="25">
        <v>7599.1949999999997</v>
      </c>
      <c r="AA56" s="29"/>
      <c r="AB56" s="11"/>
      <c r="AC56" s="11"/>
      <c r="AD56" s="45"/>
      <c r="AE56" s="29"/>
      <c r="AF56" s="29"/>
      <c r="AI56" s="29"/>
      <c r="AJ56" s="29"/>
      <c r="AK56" s="29"/>
    </row>
    <row r="57" spans="1:37" ht="15">
      <c r="A57" s="21" t="s">
        <v>73</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73</v>
      </c>
      <c r="P57" s="22">
        <v>7132.05</v>
      </c>
      <c r="Q57" s="22">
        <v>7459.0479999999998</v>
      </c>
      <c r="R57" s="22">
        <v>7279.085</v>
      </c>
      <c r="S57" s="23">
        <v>7189.6670000000004</v>
      </c>
      <c r="T57" s="9"/>
      <c r="U57" s="21" t="s">
        <v>73</v>
      </c>
      <c r="V57" s="22">
        <v>7305.5460000000003</v>
      </c>
      <c r="W57" s="23">
        <v>7231.9449999999997</v>
      </c>
      <c r="X57" s="9"/>
      <c r="Y57" s="21" t="s">
        <v>73</v>
      </c>
      <c r="Z57" s="25">
        <v>7267.7269999999999</v>
      </c>
      <c r="AA57" s="29"/>
      <c r="AB57" s="11"/>
      <c r="AC57" s="11"/>
      <c r="AD57" s="45"/>
      <c r="AE57" s="29"/>
      <c r="AF57" s="29"/>
      <c r="AI57" s="29"/>
      <c r="AJ57" s="29"/>
      <c r="AK57" s="29"/>
    </row>
    <row r="58" spans="1:37" ht="15.75" thickBot="1">
      <c r="A58" s="16" t="s">
        <v>192</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192</v>
      </c>
      <c r="P58" s="17">
        <v>7911.28</v>
      </c>
      <c r="Q58" s="17">
        <v>8009.1530000000002</v>
      </c>
      <c r="R58" s="17">
        <v>7889.34</v>
      </c>
      <c r="S58" s="19">
        <v>7973.6850000000004</v>
      </c>
      <c r="T58" s="9"/>
      <c r="U58" s="16" t="s">
        <v>192</v>
      </c>
      <c r="V58" s="17">
        <v>7963.2809999999999</v>
      </c>
      <c r="W58" s="19">
        <v>7935.1210000000001</v>
      </c>
      <c r="X58" s="9"/>
      <c r="Y58" s="16" t="s">
        <v>192</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165</v>
      </c>
      <c r="M60" s="9"/>
      <c r="N60" s="42"/>
      <c r="O60" s="8">
        <v>2009</v>
      </c>
      <c r="P60" s="1675" t="s">
        <v>166</v>
      </c>
      <c r="Q60" s="1675"/>
      <c r="R60" s="1675"/>
      <c r="S60" s="1675"/>
      <c r="T60" s="9"/>
      <c r="U60" s="8">
        <v>2009</v>
      </c>
      <c r="V60" s="1675" t="s">
        <v>167</v>
      </c>
      <c r="W60" s="1675"/>
      <c r="X60" s="9"/>
      <c r="Y60" s="8">
        <v>2009</v>
      </c>
      <c r="Z60" s="9"/>
      <c r="AA60" s="29"/>
      <c r="AB60" s="11"/>
      <c r="AC60" s="11"/>
      <c r="AD60" s="29"/>
      <c r="AE60" s="29"/>
      <c r="AF60" s="29"/>
      <c r="AI60" s="29"/>
      <c r="AJ60" s="29"/>
      <c r="AK60" s="29"/>
    </row>
    <row r="61" spans="1:37" ht="15.75" thickBot="1">
      <c r="A61" s="12"/>
      <c r="B61" s="13" t="s">
        <v>169</v>
      </c>
      <c r="C61" s="13" t="s">
        <v>170</v>
      </c>
      <c r="D61" s="13" t="s">
        <v>171</v>
      </c>
      <c r="E61" s="13" t="s">
        <v>172</v>
      </c>
      <c r="F61" s="13" t="s">
        <v>173</v>
      </c>
      <c r="G61" s="13" t="s">
        <v>174</v>
      </c>
      <c r="H61" s="13" t="s">
        <v>175</v>
      </c>
      <c r="I61" s="13" t="s">
        <v>176</v>
      </c>
      <c r="J61" s="13" t="s">
        <v>177</v>
      </c>
      <c r="K61" s="13" t="s">
        <v>178</v>
      </c>
      <c r="L61" s="13" t="s">
        <v>179</v>
      </c>
      <c r="M61" s="14" t="s">
        <v>180</v>
      </c>
      <c r="N61" s="42"/>
      <c r="O61" s="12"/>
      <c r="P61" s="13" t="s">
        <v>181</v>
      </c>
      <c r="Q61" s="13" t="s">
        <v>182</v>
      </c>
      <c r="R61" s="13" t="s">
        <v>183</v>
      </c>
      <c r="S61" s="14" t="s">
        <v>184</v>
      </c>
      <c r="T61" s="9"/>
      <c r="U61" s="12"/>
      <c r="V61" s="13" t="s">
        <v>185</v>
      </c>
      <c r="W61" s="14" t="s">
        <v>186</v>
      </c>
      <c r="X61" s="9"/>
      <c r="Y61" s="12"/>
      <c r="Z61" s="15" t="s">
        <v>187</v>
      </c>
      <c r="AA61" s="29"/>
      <c r="AB61" s="11"/>
      <c r="AC61" s="11"/>
      <c r="AD61" s="29"/>
      <c r="AE61" s="29"/>
      <c r="AF61" s="29"/>
      <c r="AI61" s="29"/>
      <c r="AJ61" s="29"/>
      <c r="AK61" s="29"/>
    </row>
    <row r="62" spans="1:37" ht="15.75" thickBot="1">
      <c r="A62" s="27" t="s">
        <v>188</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188</v>
      </c>
      <c r="P62" s="17">
        <v>9296.2800000000007</v>
      </c>
      <c r="Q62" s="17">
        <v>9648.41</v>
      </c>
      <c r="R62" s="17">
        <v>9497.59</v>
      </c>
      <c r="S62" s="19">
        <v>9119.51</v>
      </c>
      <c r="T62" s="9"/>
      <c r="U62" s="16" t="s">
        <v>188</v>
      </c>
      <c r="V62" s="17">
        <v>9483.0300000000007</v>
      </c>
      <c r="W62" s="19">
        <v>9315.18</v>
      </c>
      <c r="X62" s="9"/>
      <c r="Y62" s="16" t="s">
        <v>188</v>
      </c>
      <c r="Z62" s="20">
        <v>9399.41</v>
      </c>
      <c r="AA62" s="29"/>
      <c r="AB62" s="11"/>
      <c r="AC62" s="11"/>
      <c r="AD62" s="29"/>
      <c r="AE62" s="29"/>
      <c r="AF62" s="29"/>
      <c r="AI62" s="29"/>
      <c r="AJ62" s="29"/>
      <c r="AK62" s="29"/>
    </row>
    <row r="63" spans="1:37" ht="15">
      <c r="A63" s="21" t="s">
        <v>189</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189</v>
      </c>
      <c r="P63" s="22">
        <v>10120.120999999999</v>
      </c>
      <c r="Q63" s="22">
        <v>10539.700999999999</v>
      </c>
      <c r="R63" s="22">
        <v>10601.567999999999</v>
      </c>
      <c r="S63" s="23">
        <v>10397.913</v>
      </c>
      <c r="T63" s="9"/>
      <c r="U63" s="21" t="s">
        <v>189</v>
      </c>
      <c r="V63" s="22">
        <v>10331.672</v>
      </c>
      <c r="W63" s="23">
        <v>10504.382</v>
      </c>
      <c r="X63" s="9"/>
      <c r="Y63" s="21" t="s">
        <v>189</v>
      </c>
      <c r="Z63" s="24">
        <v>10413.302</v>
      </c>
      <c r="AA63" s="29"/>
      <c r="AB63" s="11"/>
      <c r="AC63" s="11"/>
      <c r="AD63" s="29"/>
      <c r="AE63" s="29"/>
      <c r="AF63" s="29"/>
      <c r="AI63" s="29"/>
      <c r="AJ63" s="29"/>
      <c r="AK63" s="29"/>
    </row>
    <row r="64" spans="1:37" ht="15">
      <c r="A64" s="21" t="s">
        <v>190</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190</v>
      </c>
      <c r="P64" s="22">
        <v>10329.626</v>
      </c>
      <c r="Q64" s="22">
        <v>10819.612999999999</v>
      </c>
      <c r="R64" s="22">
        <v>10892.304</v>
      </c>
      <c r="S64" s="23">
        <v>10678.39</v>
      </c>
      <c r="T64" s="9"/>
      <c r="U64" s="21" t="s">
        <v>190</v>
      </c>
      <c r="V64" s="22">
        <v>10592.543</v>
      </c>
      <c r="W64" s="23">
        <v>10782.306</v>
      </c>
      <c r="X64" s="9"/>
      <c r="Y64" s="21" t="s">
        <v>190</v>
      </c>
      <c r="Z64" s="25">
        <v>10700.875</v>
      </c>
      <c r="AA64" s="29"/>
      <c r="AB64" s="11"/>
      <c r="AC64" s="11"/>
      <c r="AD64" s="29"/>
      <c r="AE64" s="29"/>
      <c r="AF64" s="29"/>
      <c r="AI64" s="29"/>
      <c r="AJ64" s="29"/>
      <c r="AK64" s="29"/>
    </row>
    <row r="65" spans="1:41" ht="15">
      <c r="A65" s="21" t="s">
        <v>191</v>
      </c>
      <c r="B65" s="22">
        <v>7197</v>
      </c>
      <c r="C65" s="22">
        <v>8510.3250000000007</v>
      </c>
      <c r="D65" s="22"/>
      <c r="E65" s="22"/>
      <c r="F65" s="22">
        <v>8160</v>
      </c>
      <c r="G65" s="22"/>
      <c r="H65" s="22"/>
      <c r="I65" s="22"/>
      <c r="J65" s="38">
        <v>7601</v>
      </c>
      <c r="K65" s="22">
        <v>8630.4529999999995</v>
      </c>
      <c r="L65" s="22">
        <v>8517.34</v>
      </c>
      <c r="M65" s="23"/>
      <c r="N65" s="42"/>
      <c r="O65" s="21" t="s">
        <v>191</v>
      </c>
      <c r="P65" s="22">
        <v>8424.9680000000008</v>
      </c>
      <c r="Q65" s="22">
        <v>8160</v>
      </c>
      <c r="R65" s="22">
        <v>7601</v>
      </c>
      <c r="S65" s="23">
        <v>8617.9449999999997</v>
      </c>
      <c r="T65" s="9"/>
      <c r="U65" s="21" t="s">
        <v>191</v>
      </c>
      <c r="V65" s="22">
        <v>8341.134</v>
      </c>
      <c r="W65" s="23">
        <v>8006.2190000000001</v>
      </c>
      <c r="X65" s="9"/>
      <c r="Y65" s="21" t="s">
        <v>191</v>
      </c>
      <c r="Z65" s="25">
        <v>8291.0840000000007</v>
      </c>
      <c r="AA65" s="29"/>
      <c r="AB65" s="11"/>
      <c r="AC65" s="11"/>
      <c r="AD65" s="29"/>
      <c r="AE65" s="29"/>
      <c r="AF65" s="29"/>
      <c r="AI65" s="29"/>
      <c r="AJ65" s="29"/>
      <c r="AK65" s="29"/>
    </row>
    <row r="66" spans="1:41" ht="15">
      <c r="A66" s="21" t="s">
        <v>73</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73</v>
      </c>
      <c r="P66" s="22">
        <v>8063.9790000000003</v>
      </c>
      <c r="Q66" s="22">
        <v>8514.8850000000002</v>
      </c>
      <c r="R66" s="22">
        <v>8124.2190000000001</v>
      </c>
      <c r="S66" s="23">
        <v>7501.4089999999997</v>
      </c>
      <c r="T66" s="9"/>
      <c r="U66" s="21" t="s">
        <v>73</v>
      </c>
      <c r="V66" s="22">
        <v>8312.0540000000001</v>
      </c>
      <c r="W66" s="23">
        <v>7820.0029999999997</v>
      </c>
      <c r="X66" s="9"/>
      <c r="Y66" s="21" t="s">
        <v>73</v>
      </c>
      <c r="Z66" s="25">
        <v>8051.9030000000002</v>
      </c>
      <c r="AA66" s="29"/>
      <c r="AB66" s="11"/>
      <c r="AC66" s="11"/>
      <c r="AD66" s="29"/>
      <c r="AE66" s="29"/>
      <c r="AF66" s="29"/>
      <c r="AI66" s="29"/>
      <c r="AJ66" s="29"/>
      <c r="AK66" s="29"/>
    </row>
    <row r="67" spans="1:41" ht="15.75" thickBot="1">
      <c r="A67" s="16" t="s">
        <v>192</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192</v>
      </c>
      <c r="P67" s="17">
        <v>8739.8780000000006</v>
      </c>
      <c r="Q67" s="17">
        <v>9135.3809999999994</v>
      </c>
      <c r="R67" s="17">
        <v>9183.9339999999993</v>
      </c>
      <c r="S67" s="19">
        <v>8990.2430000000004</v>
      </c>
      <c r="T67" s="9"/>
      <c r="U67" s="16" t="s">
        <v>192</v>
      </c>
      <c r="V67" s="17">
        <v>8952.7620000000006</v>
      </c>
      <c r="W67" s="19">
        <v>9090.4519999999993</v>
      </c>
      <c r="X67" s="9"/>
      <c r="Y67" s="16" t="s">
        <v>192</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165</v>
      </c>
      <c r="M69" s="9"/>
      <c r="N69" s="42"/>
      <c r="O69" s="8">
        <v>2010</v>
      </c>
      <c r="P69" s="1675" t="s">
        <v>166</v>
      </c>
      <c r="Q69" s="1675"/>
      <c r="R69" s="1675"/>
      <c r="S69" s="1675"/>
      <c r="T69" s="9"/>
      <c r="U69" s="8">
        <v>2010</v>
      </c>
      <c r="V69" s="1675" t="s">
        <v>167</v>
      </c>
      <c r="W69" s="1675"/>
      <c r="X69" s="9"/>
      <c r="Y69" s="8">
        <v>2010</v>
      </c>
      <c r="Z69" s="9"/>
      <c r="AA69" s="29"/>
      <c r="AB69" s="11"/>
      <c r="AC69" s="11"/>
      <c r="AD69" s="29"/>
      <c r="AE69" s="29"/>
      <c r="AF69" s="29"/>
      <c r="AI69" s="29"/>
      <c r="AJ69" s="29"/>
      <c r="AK69" s="29"/>
      <c r="AL69" s="29"/>
      <c r="AM69" s="29"/>
      <c r="AN69" s="29"/>
      <c r="AO69" s="29"/>
    </row>
    <row r="70" spans="1:41" ht="15.75" thickBot="1">
      <c r="A70" s="47"/>
      <c r="B70" s="48" t="s">
        <v>169</v>
      </c>
      <c r="C70" s="48" t="s">
        <v>170</v>
      </c>
      <c r="D70" s="48" t="s">
        <v>171</v>
      </c>
      <c r="E70" s="48" t="s">
        <v>172</v>
      </c>
      <c r="F70" s="48" t="s">
        <v>173</v>
      </c>
      <c r="G70" s="48" t="s">
        <v>174</v>
      </c>
      <c r="H70" s="48" t="s">
        <v>175</v>
      </c>
      <c r="I70" s="48" t="s">
        <v>176</v>
      </c>
      <c r="J70" s="48" t="s">
        <v>177</v>
      </c>
      <c r="K70" s="48" t="s">
        <v>178</v>
      </c>
      <c r="L70" s="48" t="s">
        <v>179</v>
      </c>
      <c r="M70" s="49" t="s">
        <v>180</v>
      </c>
      <c r="N70" s="42"/>
      <c r="O70" s="12"/>
      <c r="P70" s="13" t="s">
        <v>181</v>
      </c>
      <c r="Q70" s="13" t="s">
        <v>182</v>
      </c>
      <c r="R70" s="13" t="s">
        <v>183</v>
      </c>
      <c r="S70" s="14" t="s">
        <v>184</v>
      </c>
      <c r="T70" s="9"/>
      <c r="U70" s="12"/>
      <c r="V70" s="13" t="s">
        <v>185</v>
      </c>
      <c r="W70" s="14" t="s">
        <v>186</v>
      </c>
      <c r="X70" s="9"/>
      <c r="Y70" s="12"/>
      <c r="Z70" s="50" t="s">
        <v>187</v>
      </c>
      <c r="AA70" s="29"/>
      <c r="AB70" s="11"/>
      <c r="AC70" s="11"/>
      <c r="AD70" s="29"/>
      <c r="AE70" s="29"/>
      <c r="AF70" s="29"/>
      <c r="AI70" s="29"/>
      <c r="AJ70" s="29"/>
      <c r="AK70" s="29"/>
      <c r="AL70" s="29"/>
      <c r="AM70" s="29"/>
      <c r="AN70" s="29"/>
      <c r="AO70" s="29"/>
    </row>
    <row r="71" spans="1:41" ht="15.75" thickBot="1">
      <c r="A71" s="51" t="s">
        <v>188</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188</v>
      </c>
      <c r="P71" s="18">
        <v>9354.92</v>
      </c>
      <c r="Q71" s="18">
        <v>8708.4599999999991</v>
      </c>
      <c r="R71" s="18">
        <v>8671.94</v>
      </c>
      <c r="S71" s="28">
        <v>9562.0480000000007</v>
      </c>
      <c r="T71" s="9"/>
      <c r="U71" s="16" t="s">
        <v>188</v>
      </c>
      <c r="V71" s="17">
        <v>9007.6299999999992</v>
      </c>
      <c r="W71" s="19">
        <v>9136.4240000000009</v>
      </c>
      <c r="X71" s="9"/>
      <c r="Y71" s="16" t="s">
        <v>188</v>
      </c>
      <c r="Z71" s="20">
        <v>9074.7279999999992</v>
      </c>
      <c r="AA71" s="56"/>
      <c r="AB71" s="11"/>
      <c r="AC71" s="11"/>
      <c r="AD71" s="29"/>
      <c r="AE71" s="29"/>
      <c r="AF71" s="29"/>
      <c r="AI71" s="29"/>
      <c r="AJ71" s="29"/>
      <c r="AK71" s="29"/>
      <c r="AL71" s="29"/>
      <c r="AM71" s="29"/>
      <c r="AN71" s="29"/>
      <c r="AO71" s="29"/>
    </row>
    <row r="72" spans="1:41" ht="15">
      <c r="A72" s="57" t="s">
        <v>189</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189</v>
      </c>
      <c r="P72" s="77">
        <v>10480.446</v>
      </c>
      <c r="Q72" s="77">
        <v>9332.8070000000007</v>
      </c>
      <c r="R72" s="77">
        <v>9293.8410000000003</v>
      </c>
      <c r="S72" s="77">
        <v>10703.331</v>
      </c>
      <c r="T72" s="9"/>
      <c r="U72" s="61" t="s">
        <v>189</v>
      </c>
      <c r="V72" s="62">
        <v>9849.9439999999995</v>
      </c>
      <c r="W72" s="63">
        <v>10038.436</v>
      </c>
      <c r="X72" s="9"/>
      <c r="Y72" s="61" t="s">
        <v>189</v>
      </c>
      <c r="Z72" s="60">
        <v>9950.1260000000002</v>
      </c>
      <c r="AB72" s="11"/>
      <c r="AC72" s="11"/>
      <c r="AD72" s="29"/>
      <c r="AE72" s="29"/>
      <c r="AF72" s="29"/>
      <c r="AI72" s="29"/>
      <c r="AJ72" s="29"/>
      <c r="AK72" s="29"/>
      <c r="AL72" s="29"/>
      <c r="AM72" s="29"/>
      <c r="AN72" s="29"/>
      <c r="AO72" s="29"/>
    </row>
    <row r="73" spans="1:41" ht="15">
      <c r="A73" s="64" t="s">
        <v>190</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190</v>
      </c>
      <c r="P73" s="65">
        <v>10659.19</v>
      </c>
      <c r="Q73" s="65">
        <v>9437.0759999999991</v>
      </c>
      <c r="R73" s="65">
        <v>9449.7870000000003</v>
      </c>
      <c r="S73" s="65">
        <v>10934.93</v>
      </c>
      <c r="T73" s="9"/>
      <c r="U73" s="21" t="s">
        <v>190</v>
      </c>
      <c r="V73" s="22">
        <v>9861.3310000000001</v>
      </c>
      <c r="W73" s="23">
        <v>10131.093000000001</v>
      </c>
      <c r="X73" s="9"/>
      <c r="Y73" s="21" t="s">
        <v>190</v>
      </c>
      <c r="Z73" s="34">
        <v>10031.679</v>
      </c>
      <c r="AB73" s="11"/>
      <c r="AC73" s="11"/>
      <c r="AD73" s="29"/>
      <c r="AE73" s="29"/>
      <c r="AF73" s="29"/>
      <c r="AI73" s="29"/>
      <c r="AJ73" s="29"/>
      <c r="AK73" s="29"/>
      <c r="AL73" s="29"/>
      <c r="AM73" s="29"/>
      <c r="AN73" s="29"/>
      <c r="AO73" s="29"/>
    </row>
    <row r="74" spans="1:41" ht="15">
      <c r="A74" s="64" t="s">
        <v>191</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191</v>
      </c>
      <c r="P74" s="65">
        <v>9550.9989999999998</v>
      </c>
      <c r="Q74" s="65">
        <v>8410.6730000000007</v>
      </c>
      <c r="R74" s="65">
        <v>8318.6119999999992</v>
      </c>
      <c r="S74" s="65">
        <v>8253.6659999999993</v>
      </c>
      <c r="T74" s="9"/>
      <c r="U74" s="21" t="s">
        <v>191</v>
      </c>
      <c r="V74" s="22">
        <v>8759.7520000000004</v>
      </c>
      <c r="W74" s="23">
        <v>8270.3209999999999</v>
      </c>
      <c r="X74" s="9"/>
      <c r="Y74" s="21" t="s">
        <v>191</v>
      </c>
      <c r="Z74" s="34">
        <v>8459.8729999999996</v>
      </c>
      <c r="AB74" s="11"/>
      <c r="AC74" s="11"/>
      <c r="AD74" s="29"/>
      <c r="AE74" s="29"/>
      <c r="AF74" s="29"/>
      <c r="AI74" s="29"/>
      <c r="AJ74" s="29"/>
      <c r="AK74" s="29"/>
      <c r="AL74" s="29"/>
      <c r="AM74" s="29"/>
      <c r="AN74" s="29"/>
      <c r="AO74" s="29"/>
    </row>
    <row r="75" spans="1:41" ht="15">
      <c r="A75" s="64" t="s">
        <v>73</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73</v>
      </c>
      <c r="P75" s="65">
        <v>7861.1409999999996</v>
      </c>
      <c r="Q75" s="65">
        <v>7789.0619999999999</v>
      </c>
      <c r="R75" s="65">
        <v>7683.9449999999997</v>
      </c>
      <c r="S75" s="65">
        <v>7830.8789999999999</v>
      </c>
      <c r="T75" s="9"/>
      <c r="U75" s="21" t="s">
        <v>73</v>
      </c>
      <c r="V75" s="22">
        <v>7824.2079999999996</v>
      </c>
      <c r="W75" s="23">
        <v>7760.3609999999999</v>
      </c>
      <c r="X75" s="9"/>
      <c r="Y75" s="21" t="s">
        <v>73</v>
      </c>
      <c r="Z75" s="34">
        <v>7792.1589999999997</v>
      </c>
      <c r="AB75" s="11"/>
      <c r="AC75" s="11"/>
      <c r="AD75" s="29"/>
      <c r="AE75" s="29"/>
      <c r="AF75" s="29"/>
      <c r="AI75" s="29"/>
      <c r="AJ75" s="29"/>
      <c r="AK75" s="29"/>
      <c r="AL75" s="29"/>
      <c r="AM75" s="29"/>
      <c r="AN75" s="29"/>
      <c r="AO75" s="29"/>
    </row>
    <row r="76" spans="1:41" ht="15.75" thickBot="1">
      <c r="A76" s="67" t="s">
        <v>192</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192</v>
      </c>
      <c r="P76" s="65">
        <v>9121.7870000000003</v>
      </c>
      <c r="Q76" s="65">
        <v>8450.5249999999996</v>
      </c>
      <c r="R76" s="65">
        <v>8451.7019999999993</v>
      </c>
      <c r="S76" s="65">
        <v>8880.3670000000002</v>
      </c>
      <c r="T76" s="9"/>
      <c r="U76" s="16" t="s">
        <v>192</v>
      </c>
      <c r="V76" s="17">
        <v>8758.4639999999999</v>
      </c>
      <c r="W76" s="19">
        <v>8670.9570000000003</v>
      </c>
      <c r="X76" s="9"/>
      <c r="Y76" s="16" t="s">
        <v>192</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165</v>
      </c>
      <c r="M78" s="9"/>
      <c r="N78" s="42"/>
      <c r="O78" s="8">
        <v>2011</v>
      </c>
      <c r="P78" s="1675" t="s">
        <v>166</v>
      </c>
      <c r="Q78" s="1675"/>
      <c r="R78" s="1675"/>
      <c r="S78" s="1675"/>
      <c r="T78" s="9"/>
      <c r="U78" s="8">
        <v>2011</v>
      </c>
      <c r="V78" s="1675" t="s">
        <v>167</v>
      </c>
      <c r="W78" s="1675"/>
      <c r="X78" s="9"/>
      <c r="Y78" s="8">
        <v>2011</v>
      </c>
      <c r="Z78" s="9"/>
      <c r="AB78" s="11"/>
      <c r="AC78" s="11"/>
      <c r="AD78" s="29"/>
      <c r="AE78" s="29"/>
      <c r="AF78" s="29"/>
      <c r="AI78" s="29"/>
      <c r="AJ78" s="29"/>
      <c r="AK78" s="29"/>
      <c r="AL78" s="29"/>
      <c r="AM78" s="29"/>
      <c r="AN78" s="70"/>
      <c r="AO78" s="29"/>
    </row>
    <row r="79" spans="1:41" ht="15.75" thickBot="1">
      <c r="A79" s="47"/>
      <c r="B79" s="48" t="s">
        <v>169</v>
      </c>
      <c r="C79" s="48" t="s">
        <v>170</v>
      </c>
      <c r="D79" s="48" t="s">
        <v>171</v>
      </c>
      <c r="E79" s="48" t="s">
        <v>172</v>
      </c>
      <c r="F79" s="48" t="s">
        <v>173</v>
      </c>
      <c r="G79" s="48" t="s">
        <v>174</v>
      </c>
      <c r="H79" s="48" t="s">
        <v>175</v>
      </c>
      <c r="I79" s="48" t="s">
        <v>176</v>
      </c>
      <c r="J79" s="48" t="s">
        <v>177</v>
      </c>
      <c r="K79" s="48" t="s">
        <v>178</v>
      </c>
      <c r="L79" s="48" t="s">
        <v>179</v>
      </c>
      <c r="M79" s="49" t="s">
        <v>180</v>
      </c>
      <c r="N79" s="42"/>
      <c r="O79" s="12"/>
      <c r="P79" s="13" t="s">
        <v>181</v>
      </c>
      <c r="Q79" s="13" t="s">
        <v>182</v>
      </c>
      <c r="R79" s="13" t="s">
        <v>183</v>
      </c>
      <c r="S79" s="14" t="s">
        <v>184</v>
      </c>
      <c r="T79" s="9"/>
      <c r="U79" s="12"/>
      <c r="V79" s="13" t="s">
        <v>185</v>
      </c>
      <c r="W79" s="14" t="s">
        <v>186</v>
      </c>
      <c r="X79" s="9"/>
      <c r="Y79" s="12"/>
      <c r="Z79" s="50" t="s">
        <v>187</v>
      </c>
      <c r="AB79" s="11"/>
      <c r="AC79" s="11"/>
      <c r="AD79" s="29"/>
      <c r="AE79" s="29"/>
      <c r="AF79" s="29"/>
      <c r="AI79" s="29"/>
      <c r="AJ79" s="29"/>
      <c r="AK79" s="29"/>
      <c r="AL79" s="29"/>
      <c r="AM79" s="29"/>
      <c r="AN79" s="70"/>
      <c r="AO79" s="29"/>
    </row>
    <row r="80" spans="1:41" ht="15.75" thickBot="1">
      <c r="A80" s="51" t="s">
        <v>188</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188</v>
      </c>
      <c r="P80" s="22">
        <v>10499.366</v>
      </c>
      <c r="Q80" s="22">
        <v>10936.13</v>
      </c>
      <c r="R80" s="62">
        <v>11532.64</v>
      </c>
      <c r="S80" s="63">
        <v>12283.11</v>
      </c>
      <c r="T80" s="9"/>
      <c r="U80" s="16" t="s">
        <v>188</v>
      </c>
      <c r="V80" s="17">
        <v>10704.59</v>
      </c>
      <c r="W80" s="19">
        <v>11926.72</v>
      </c>
      <c r="X80" s="9"/>
      <c r="Y80" s="21" t="s">
        <v>188</v>
      </c>
      <c r="Z80" s="75">
        <v>11321.66</v>
      </c>
      <c r="AA80" s="76"/>
      <c r="AB80" s="11"/>
      <c r="AC80" s="11"/>
      <c r="AD80" s="29"/>
      <c r="AE80" s="29"/>
      <c r="AF80" s="29"/>
      <c r="AI80" s="29"/>
      <c r="AJ80" s="29"/>
      <c r="AK80" s="29"/>
      <c r="AL80" s="29"/>
      <c r="AM80" s="29"/>
      <c r="AN80" s="70"/>
      <c r="AO80" s="29"/>
    </row>
    <row r="81" spans="1:41" ht="15">
      <c r="A81" s="57" t="s">
        <v>189</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189</v>
      </c>
      <c r="P81" s="65">
        <v>11725.120999999999</v>
      </c>
      <c r="Q81" s="65">
        <v>11968.618</v>
      </c>
      <c r="R81" s="66">
        <v>12742.805</v>
      </c>
      <c r="S81" s="65">
        <v>13720.031999999999</v>
      </c>
      <c r="T81" s="9"/>
      <c r="U81" s="61" t="s">
        <v>189</v>
      </c>
      <c r="V81" s="62">
        <v>11837.380999999999</v>
      </c>
      <c r="W81" s="63">
        <v>13238.317999999999</v>
      </c>
      <c r="X81" s="9"/>
      <c r="Y81" s="61" t="s">
        <v>189</v>
      </c>
      <c r="Z81" s="60">
        <v>12494.724</v>
      </c>
      <c r="AA81" s="76"/>
      <c r="AB81" s="11"/>
      <c r="AC81" s="11"/>
      <c r="AD81" s="78"/>
      <c r="AE81" s="78"/>
      <c r="AF81" s="78"/>
      <c r="AI81" s="78"/>
      <c r="AJ81" s="78"/>
      <c r="AK81" s="78"/>
      <c r="AL81" s="78"/>
      <c r="AM81" s="78"/>
      <c r="AN81" s="79"/>
      <c r="AO81" s="29"/>
    </row>
    <row r="82" spans="1:41" ht="15.75" customHeight="1">
      <c r="A82" s="64" t="s">
        <v>190</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190</v>
      </c>
      <c r="P82" s="65">
        <v>11816.867</v>
      </c>
      <c r="Q82" s="65">
        <v>11971.101000000001</v>
      </c>
      <c r="R82" s="66">
        <v>12980.359</v>
      </c>
      <c r="S82" s="65">
        <v>13817.498</v>
      </c>
      <c r="T82" s="9"/>
      <c r="U82" s="21" t="s">
        <v>190</v>
      </c>
      <c r="V82" s="22">
        <v>11883.707</v>
      </c>
      <c r="W82" s="23">
        <v>13553.108</v>
      </c>
      <c r="X82" s="9"/>
      <c r="Y82" s="21" t="s">
        <v>190</v>
      </c>
      <c r="Z82" s="34">
        <v>13052.855</v>
      </c>
      <c r="AA82" s="76"/>
      <c r="AB82" s="11"/>
      <c r="AC82" s="11"/>
      <c r="AD82" s="80"/>
      <c r="AE82" s="80"/>
      <c r="AF82" s="80"/>
      <c r="AI82" s="80"/>
      <c r="AJ82" s="80"/>
      <c r="AK82" s="80"/>
      <c r="AL82" s="80"/>
      <c r="AM82" s="80"/>
      <c r="AN82" s="81"/>
      <c r="AO82" s="29"/>
    </row>
    <row r="83" spans="1:41" ht="15">
      <c r="A83" s="64" t="s">
        <v>191</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191</v>
      </c>
      <c r="P83" s="65">
        <v>8385.3490000000002</v>
      </c>
      <c r="Q83" s="65">
        <v>9498.5409999999993</v>
      </c>
      <c r="R83" s="66">
        <v>10182.108</v>
      </c>
      <c r="S83" s="65">
        <v>10847.27</v>
      </c>
      <c r="T83" s="9"/>
      <c r="U83" s="21" t="s">
        <v>191</v>
      </c>
      <c r="V83" s="22">
        <v>9004.9380000000001</v>
      </c>
      <c r="W83" s="23">
        <v>10772.62</v>
      </c>
      <c r="X83" s="9"/>
      <c r="Y83" s="21" t="s">
        <v>191</v>
      </c>
      <c r="Z83" s="34">
        <v>10166.495000000001</v>
      </c>
      <c r="AA83" s="76"/>
      <c r="AB83" s="11"/>
      <c r="AC83" s="11"/>
      <c r="AD83" s="29"/>
      <c r="AE83" s="29"/>
      <c r="AF83" s="29"/>
      <c r="AI83" s="29"/>
      <c r="AJ83" s="29"/>
      <c r="AK83" s="29"/>
      <c r="AL83" s="29"/>
      <c r="AM83" s="29"/>
      <c r="AN83" s="70"/>
      <c r="AO83" s="29"/>
    </row>
    <row r="84" spans="1:41" ht="15">
      <c r="A84" s="64" t="s">
        <v>73</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73</v>
      </c>
      <c r="P84" s="65">
        <v>8630.8140000000003</v>
      </c>
      <c r="Q84" s="65">
        <v>9528.8790000000008</v>
      </c>
      <c r="R84" s="65">
        <v>10044.304</v>
      </c>
      <c r="S84" s="65">
        <v>10598.55</v>
      </c>
      <c r="T84" s="9"/>
      <c r="U84" s="21" t="s">
        <v>73</v>
      </c>
      <c r="V84" s="22">
        <v>9059.7000000000007</v>
      </c>
      <c r="W84" s="23">
        <v>10341.557000000001</v>
      </c>
      <c r="X84" s="9"/>
      <c r="Y84" s="21" t="s">
        <v>73</v>
      </c>
      <c r="Z84" s="34">
        <v>9757.5409999999993</v>
      </c>
      <c r="AA84" s="76"/>
      <c r="AB84" s="11"/>
      <c r="AC84" s="11"/>
      <c r="AD84" s="29"/>
      <c r="AE84" s="29"/>
      <c r="AF84" s="29"/>
      <c r="AI84" s="29"/>
      <c r="AJ84" s="29"/>
      <c r="AK84" s="29"/>
      <c r="AL84" s="29"/>
      <c r="AM84" s="29"/>
      <c r="AN84" s="70"/>
      <c r="AO84" s="29"/>
    </row>
    <row r="85" spans="1:41" ht="15.75" thickBot="1">
      <c r="A85" s="67" t="s">
        <v>192</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192</v>
      </c>
      <c r="P85" s="65">
        <v>9647.5759999999991</v>
      </c>
      <c r="Q85" s="65">
        <v>10174.273999999999</v>
      </c>
      <c r="R85" s="66">
        <v>10942.609</v>
      </c>
      <c r="S85" s="65">
        <v>11734.944</v>
      </c>
      <c r="T85" s="9"/>
      <c r="U85" s="16" t="s">
        <v>192</v>
      </c>
      <c r="V85" s="17">
        <v>9905.3729999999996</v>
      </c>
      <c r="W85" s="19">
        <v>11356.097</v>
      </c>
      <c r="X85" s="9"/>
      <c r="Y85" s="16" t="s">
        <v>192</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165</v>
      </c>
      <c r="M87" s="9"/>
      <c r="N87" s="42"/>
      <c r="O87" s="8">
        <v>2012</v>
      </c>
      <c r="P87" s="1675" t="s">
        <v>166</v>
      </c>
      <c r="Q87" s="1675"/>
      <c r="R87" s="1675"/>
      <c r="S87" s="1675"/>
      <c r="T87" s="9"/>
      <c r="U87" s="8">
        <v>2012</v>
      </c>
      <c r="V87" s="1675" t="s">
        <v>167</v>
      </c>
      <c r="W87" s="1675"/>
      <c r="X87" s="9"/>
      <c r="Y87" s="8">
        <v>2012</v>
      </c>
      <c r="Z87" s="9"/>
      <c r="AB87" s="11"/>
      <c r="AC87" s="11"/>
      <c r="AD87" s="29"/>
      <c r="AE87" s="29"/>
      <c r="AF87" s="29"/>
      <c r="AI87" s="29"/>
      <c r="AJ87" s="29"/>
      <c r="AK87" s="29"/>
      <c r="AL87" s="29"/>
      <c r="AM87" s="29"/>
      <c r="AN87" s="70"/>
      <c r="AO87" s="29"/>
    </row>
    <row r="88" spans="1:41" ht="15.75" thickBot="1">
      <c r="A88" s="47"/>
      <c r="B88" s="48" t="s">
        <v>169</v>
      </c>
      <c r="C88" s="48" t="s">
        <v>170</v>
      </c>
      <c r="D88" s="48" t="s">
        <v>171</v>
      </c>
      <c r="E88" s="48" t="s">
        <v>172</v>
      </c>
      <c r="F88" s="48" t="s">
        <v>173</v>
      </c>
      <c r="G88" s="48" t="s">
        <v>174</v>
      </c>
      <c r="H88" s="48" t="s">
        <v>175</v>
      </c>
      <c r="I88" s="48" t="s">
        <v>176</v>
      </c>
      <c r="J88" s="48" t="s">
        <v>177</v>
      </c>
      <c r="K88" s="48" t="s">
        <v>178</v>
      </c>
      <c r="L88" s="48" t="s">
        <v>179</v>
      </c>
      <c r="M88" s="49" t="s">
        <v>180</v>
      </c>
      <c r="N88" s="42"/>
      <c r="O88" s="12"/>
      <c r="P88" s="13" t="s">
        <v>181</v>
      </c>
      <c r="Q88" s="13" t="s">
        <v>182</v>
      </c>
      <c r="R88" s="13" t="s">
        <v>183</v>
      </c>
      <c r="S88" s="14" t="s">
        <v>184</v>
      </c>
      <c r="T88" s="9"/>
      <c r="U88" s="12"/>
      <c r="V88" s="13" t="s">
        <v>185</v>
      </c>
      <c r="W88" s="14" t="s">
        <v>186</v>
      </c>
      <c r="X88" s="9"/>
      <c r="Y88" s="12"/>
      <c r="Z88" s="50" t="s">
        <v>187</v>
      </c>
      <c r="AB88" s="11"/>
      <c r="AC88" s="11"/>
      <c r="AD88" s="78"/>
      <c r="AE88" s="78"/>
      <c r="AF88" s="78"/>
      <c r="AI88" s="78"/>
      <c r="AJ88" s="78"/>
      <c r="AK88" s="78"/>
      <c r="AL88" s="78"/>
      <c r="AM88" s="78"/>
      <c r="AN88" s="79"/>
      <c r="AO88" s="29"/>
    </row>
    <row r="89" spans="1:41" ht="15.75" thickBot="1">
      <c r="A89" s="51" t="s">
        <v>188</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188</v>
      </c>
      <c r="P89" s="22">
        <v>13051.11</v>
      </c>
      <c r="Q89" s="22">
        <v>12617.89</v>
      </c>
      <c r="R89" s="62">
        <v>12990.66</v>
      </c>
      <c r="S89" s="63">
        <v>12790.87</v>
      </c>
      <c r="T89" s="9"/>
      <c r="U89" s="16" t="s">
        <v>188</v>
      </c>
      <c r="V89" s="17">
        <v>12824.85</v>
      </c>
      <c r="W89" s="19">
        <v>12886.01</v>
      </c>
      <c r="X89" s="9"/>
      <c r="Y89" s="16" t="s">
        <v>188</v>
      </c>
      <c r="Z89" s="20">
        <v>12855.2</v>
      </c>
      <c r="AA89" s="76"/>
      <c r="AB89" s="11"/>
      <c r="AC89" s="11"/>
      <c r="AD89" s="80"/>
      <c r="AE89" s="80"/>
      <c r="AF89" s="80"/>
      <c r="AI89" s="80"/>
      <c r="AJ89" s="80"/>
      <c r="AK89" s="80"/>
      <c r="AL89" s="80"/>
      <c r="AM89" s="80"/>
      <c r="AN89" s="85"/>
      <c r="AO89" s="29"/>
    </row>
    <row r="90" spans="1:41" ht="15">
      <c r="A90" s="57" t="s">
        <v>189</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189</v>
      </c>
      <c r="P90" s="65">
        <v>14083.177</v>
      </c>
      <c r="Q90" s="66">
        <v>13290.346</v>
      </c>
      <c r="R90" s="66">
        <v>13895.43</v>
      </c>
      <c r="S90" s="65">
        <v>13790.508</v>
      </c>
      <c r="T90" s="9"/>
      <c r="U90" s="61" t="s">
        <v>189</v>
      </c>
      <c r="V90" s="89">
        <v>13675.227000000001</v>
      </c>
      <c r="W90" s="63">
        <v>13840.869000000001</v>
      </c>
      <c r="X90" s="9"/>
      <c r="Y90" s="61" t="s">
        <v>189</v>
      </c>
      <c r="Z90" s="60">
        <v>13754.084000000001</v>
      </c>
      <c r="AA90" s="76"/>
      <c r="AB90" s="11"/>
      <c r="AC90" s="11"/>
      <c r="AD90" s="29"/>
      <c r="AE90" s="70"/>
      <c r="AF90" s="70"/>
      <c r="AI90" s="70"/>
      <c r="AJ90" s="70"/>
      <c r="AK90" s="70"/>
      <c r="AL90" s="70"/>
      <c r="AM90" s="70"/>
      <c r="AN90" s="29"/>
      <c r="AO90" s="29"/>
    </row>
    <row r="91" spans="1:41" ht="15">
      <c r="A91" s="64" t="s">
        <v>190</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190</v>
      </c>
      <c r="P91" s="65">
        <v>14128.061</v>
      </c>
      <c r="Q91" s="65">
        <v>13257.698</v>
      </c>
      <c r="R91" s="66">
        <v>13855.38</v>
      </c>
      <c r="S91" s="65">
        <v>13840.532999999999</v>
      </c>
      <c r="T91" s="9"/>
      <c r="U91" s="21" t="s">
        <v>190</v>
      </c>
      <c r="V91" s="89">
        <v>13646.156999999999</v>
      </c>
      <c r="W91" s="23">
        <v>13847.771000000001</v>
      </c>
      <c r="X91" s="9"/>
      <c r="Y91" s="21" t="s">
        <v>190</v>
      </c>
      <c r="Z91" s="34">
        <v>13738.742</v>
      </c>
      <c r="AA91" s="76"/>
      <c r="AB91" s="11"/>
      <c r="AC91" s="11"/>
      <c r="AD91" s="29"/>
      <c r="AE91" s="29"/>
      <c r="AF91" s="29"/>
      <c r="AI91" s="29"/>
      <c r="AJ91" s="29"/>
      <c r="AK91" s="29"/>
      <c r="AL91" s="29"/>
      <c r="AM91" s="29"/>
      <c r="AN91" s="29"/>
      <c r="AO91" s="29"/>
    </row>
    <row r="92" spans="1:41" ht="15">
      <c r="A92" s="64" t="s">
        <v>191</v>
      </c>
      <c r="B92" s="65">
        <v>12570.06</v>
      </c>
      <c r="C92" s="65"/>
      <c r="D92" s="65">
        <v>12039.62</v>
      </c>
      <c r="E92" s="66">
        <v>10518.26</v>
      </c>
      <c r="F92" s="90"/>
      <c r="G92" s="91"/>
      <c r="H92" s="65"/>
      <c r="I92" s="65"/>
      <c r="J92" s="65"/>
      <c r="K92" s="65">
        <v>12452.91</v>
      </c>
      <c r="L92" s="65"/>
      <c r="M92" s="34"/>
      <c r="N92" s="42"/>
      <c r="O92" s="66" t="s">
        <v>191</v>
      </c>
      <c r="P92" s="65">
        <v>12207.474</v>
      </c>
      <c r="Q92" s="66">
        <v>10518.26</v>
      </c>
      <c r="R92" s="66"/>
      <c r="S92" s="65">
        <v>12452.91</v>
      </c>
      <c r="T92" s="9"/>
      <c r="U92" s="21" t="s">
        <v>191</v>
      </c>
      <c r="V92" s="89">
        <v>12162.141</v>
      </c>
      <c r="W92" s="23">
        <v>12452.91</v>
      </c>
      <c r="X92" s="9"/>
      <c r="Y92" s="21" t="s">
        <v>191</v>
      </c>
      <c r="Z92" s="34">
        <v>12181.700999999999</v>
      </c>
      <c r="AA92" s="76"/>
      <c r="AB92" s="11"/>
      <c r="AC92" s="11"/>
      <c r="AD92" s="29"/>
      <c r="AE92" s="29"/>
      <c r="AF92" s="29"/>
      <c r="AI92" s="29"/>
      <c r="AJ92" s="29"/>
      <c r="AK92" s="29"/>
      <c r="AL92" s="29"/>
      <c r="AM92" s="29"/>
      <c r="AN92" s="29"/>
      <c r="AO92" s="29"/>
    </row>
    <row r="93" spans="1:41" ht="15">
      <c r="A93" s="64" t="s">
        <v>73</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73</v>
      </c>
      <c r="P93" s="65">
        <v>11416.651</v>
      </c>
      <c r="Q93" s="66">
        <v>11477.989</v>
      </c>
      <c r="R93" s="65">
        <v>11739.33</v>
      </c>
      <c r="S93" s="65">
        <v>11364.995000000001</v>
      </c>
      <c r="T93" s="9"/>
      <c r="U93" s="21" t="s">
        <v>73</v>
      </c>
      <c r="V93" s="89">
        <v>11448.459000000001</v>
      </c>
      <c r="W93" s="23">
        <v>11541.852000000001</v>
      </c>
      <c r="X93" s="9"/>
      <c r="Y93" s="21" t="s">
        <v>73</v>
      </c>
      <c r="Z93" s="34">
        <v>11498.072</v>
      </c>
      <c r="AA93" s="76"/>
      <c r="AB93" s="11"/>
      <c r="AC93" s="11"/>
      <c r="AD93" s="29"/>
      <c r="AE93" s="29"/>
      <c r="AF93" s="29"/>
      <c r="AI93" s="29"/>
      <c r="AJ93" s="29"/>
      <c r="AK93" s="29"/>
      <c r="AL93" s="29"/>
      <c r="AM93" s="29"/>
      <c r="AN93" s="29"/>
      <c r="AO93" s="29"/>
    </row>
    <row r="94" spans="1:41" ht="15.75" thickBot="1">
      <c r="A94" s="67" t="s">
        <v>192</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192</v>
      </c>
      <c r="P94" s="65">
        <v>12433.442999999999</v>
      </c>
      <c r="Q94" s="66">
        <v>12432.771000000001</v>
      </c>
      <c r="R94" s="66">
        <v>12755.67</v>
      </c>
      <c r="S94" s="65">
        <v>12725.050999999999</v>
      </c>
      <c r="T94" s="9"/>
      <c r="U94" s="16" t="s">
        <v>192</v>
      </c>
      <c r="V94" s="82">
        <v>12433.075000000001</v>
      </c>
      <c r="W94" s="19">
        <v>12739.434999999999</v>
      </c>
      <c r="X94" s="9"/>
      <c r="Y94" s="16" t="s">
        <v>192</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165</v>
      </c>
      <c r="M96" s="9"/>
      <c r="N96" s="42"/>
      <c r="O96" s="8">
        <v>2013</v>
      </c>
      <c r="P96" s="1675" t="s">
        <v>166</v>
      </c>
      <c r="Q96" s="1675"/>
      <c r="R96" s="1675"/>
      <c r="S96" s="1675"/>
      <c r="T96" s="9"/>
      <c r="U96" s="8">
        <v>2013</v>
      </c>
      <c r="V96" s="1675" t="s">
        <v>167</v>
      </c>
      <c r="W96" s="1675"/>
      <c r="X96" s="9"/>
      <c r="Y96" s="94">
        <v>2013</v>
      </c>
      <c r="Z96" s="9"/>
      <c r="AB96" s="11"/>
      <c r="AC96" s="11"/>
      <c r="AD96" s="29"/>
      <c r="AE96" s="29"/>
      <c r="AF96" s="29"/>
      <c r="AI96" s="29"/>
      <c r="AJ96" s="29"/>
      <c r="AK96" s="29"/>
    </row>
    <row r="97" spans="1:37" ht="15.75" thickBot="1">
      <c r="A97" s="47"/>
      <c r="B97" s="48" t="s">
        <v>169</v>
      </c>
      <c r="C97" s="48" t="s">
        <v>170</v>
      </c>
      <c r="D97" s="48" t="s">
        <v>171</v>
      </c>
      <c r="E97" s="48" t="s">
        <v>172</v>
      </c>
      <c r="F97" s="48" t="s">
        <v>173</v>
      </c>
      <c r="G97" s="48" t="s">
        <v>174</v>
      </c>
      <c r="H97" s="48" t="s">
        <v>175</v>
      </c>
      <c r="I97" s="48" t="s">
        <v>176</v>
      </c>
      <c r="J97" s="48" t="s">
        <v>177</v>
      </c>
      <c r="K97" s="48" t="s">
        <v>178</v>
      </c>
      <c r="L97" s="48" t="s">
        <v>179</v>
      </c>
      <c r="M97" s="49" t="s">
        <v>180</v>
      </c>
      <c r="N97" s="42"/>
      <c r="O97" s="12"/>
      <c r="P97" s="13" t="s">
        <v>181</v>
      </c>
      <c r="Q97" s="13" t="s">
        <v>182</v>
      </c>
      <c r="R97" s="13" t="s">
        <v>183</v>
      </c>
      <c r="S97" s="14" t="s">
        <v>184</v>
      </c>
      <c r="T97" s="9"/>
      <c r="U97" s="12"/>
      <c r="V97" s="13" t="s">
        <v>185</v>
      </c>
      <c r="W97" s="14" t="s">
        <v>186</v>
      </c>
      <c r="X97" s="9"/>
      <c r="Y97" s="12"/>
      <c r="Z97" s="50" t="s">
        <v>187</v>
      </c>
      <c r="AB97" s="11"/>
      <c r="AC97" s="11"/>
      <c r="AE97" s="29"/>
      <c r="AF97" s="29"/>
      <c r="AI97" s="29"/>
      <c r="AJ97" s="29"/>
      <c r="AK97" s="29"/>
    </row>
    <row r="98" spans="1:37" ht="15.75" thickBot="1">
      <c r="A98" s="51" t="s">
        <v>188</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188</v>
      </c>
      <c r="P98" s="22">
        <v>12839.25</v>
      </c>
      <c r="Q98" s="22">
        <v>12237</v>
      </c>
      <c r="R98" s="62">
        <v>11932.69</v>
      </c>
      <c r="S98" s="63">
        <v>11817.72</v>
      </c>
      <c r="T98" s="9"/>
      <c r="U98" s="16" t="s">
        <v>188</v>
      </c>
      <c r="V98" s="17">
        <v>12519.4</v>
      </c>
      <c r="W98" s="19">
        <v>11874.81</v>
      </c>
      <c r="X98" s="9"/>
      <c r="Y98" s="16" t="s">
        <v>188</v>
      </c>
      <c r="Z98" s="20">
        <v>12191.59</v>
      </c>
      <c r="AB98" s="11"/>
      <c r="AC98" s="11"/>
      <c r="AE98" s="29"/>
      <c r="AF98" s="29"/>
      <c r="AI98" s="29"/>
      <c r="AJ98" s="29"/>
      <c r="AK98" s="29"/>
    </row>
    <row r="99" spans="1:37" ht="15">
      <c r="A99" s="57" t="s">
        <v>189</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189</v>
      </c>
      <c r="P99" s="65">
        <v>13604.328</v>
      </c>
      <c r="Q99" s="66">
        <v>12724.991</v>
      </c>
      <c r="R99" s="66">
        <v>12513.348</v>
      </c>
      <c r="S99" s="65">
        <v>12723.075000000001</v>
      </c>
      <c r="T99" s="9"/>
      <c r="U99" s="61" t="s">
        <v>189</v>
      </c>
      <c r="V99" s="89">
        <v>13141.316999999999</v>
      </c>
      <c r="W99" s="63">
        <v>12617.878000000001</v>
      </c>
      <c r="X99" s="9"/>
      <c r="Y99" s="61" t="s">
        <v>189</v>
      </c>
      <c r="Z99" s="60">
        <v>12882.257</v>
      </c>
      <c r="AB99" s="11"/>
      <c r="AC99" s="11"/>
      <c r="AE99" s="29"/>
      <c r="AF99" s="29"/>
      <c r="AI99" s="29"/>
      <c r="AJ99" s="29"/>
      <c r="AK99" s="29"/>
    </row>
    <row r="100" spans="1:37" ht="15">
      <c r="A100" s="64" t="s">
        <v>190</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190</v>
      </c>
      <c r="P100" s="65">
        <v>13549.269</v>
      </c>
      <c r="Q100" s="65">
        <v>12589.606</v>
      </c>
      <c r="R100" s="66">
        <v>12416.516</v>
      </c>
      <c r="S100" s="65">
        <v>12682.834000000001</v>
      </c>
      <c r="T100" s="9"/>
      <c r="U100" s="21" t="s">
        <v>190</v>
      </c>
      <c r="V100" s="89">
        <v>12963.39</v>
      </c>
      <c r="W100" s="23">
        <v>12543.721</v>
      </c>
      <c r="X100" s="9"/>
      <c r="Y100" s="21" t="s">
        <v>190</v>
      </c>
      <c r="Z100" s="34">
        <v>12753.98</v>
      </c>
      <c r="AB100" s="11"/>
      <c r="AC100" s="11"/>
      <c r="AE100" s="29"/>
      <c r="AF100" s="29"/>
      <c r="AI100" s="29"/>
      <c r="AJ100" s="29"/>
      <c r="AK100" s="29"/>
    </row>
    <row r="101" spans="1:37" ht="15">
      <c r="A101" s="64" t="s">
        <v>191</v>
      </c>
      <c r="B101" s="65">
        <v>11227.14</v>
      </c>
      <c r="C101" s="65">
        <v>12581.867</v>
      </c>
      <c r="D101" s="65">
        <v>11291.41</v>
      </c>
      <c r="E101" s="65">
        <v>12040.82</v>
      </c>
      <c r="F101" s="90"/>
      <c r="G101" s="91">
        <v>11433.05</v>
      </c>
      <c r="H101" s="65"/>
      <c r="I101" s="65"/>
      <c r="J101" s="65">
        <v>13468.82</v>
      </c>
      <c r="K101" s="65"/>
      <c r="L101" s="65">
        <v>10377.209999999999</v>
      </c>
      <c r="M101" s="34"/>
      <c r="N101" s="42"/>
      <c r="O101" s="66" t="s">
        <v>191</v>
      </c>
      <c r="P101" s="65">
        <v>12197.204</v>
      </c>
      <c r="Q101" s="66">
        <v>11574.862999999999</v>
      </c>
      <c r="R101" s="66">
        <v>13468.82</v>
      </c>
      <c r="S101" s="65">
        <v>10377.209999999999</v>
      </c>
      <c r="T101" s="9"/>
      <c r="U101" s="21" t="s">
        <v>191</v>
      </c>
      <c r="V101" s="89">
        <v>12162.163</v>
      </c>
      <c r="W101" s="23">
        <v>12111.441000000001</v>
      </c>
      <c r="X101" s="9"/>
      <c r="Y101" s="21" t="s">
        <v>191</v>
      </c>
      <c r="Z101" s="34">
        <v>12142.186</v>
      </c>
      <c r="AB101" s="11"/>
      <c r="AC101" s="11"/>
      <c r="AE101" s="29"/>
      <c r="AF101" s="29"/>
      <c r="AI101" s="29"/>
      <c r="AJ101" s="29"/>
      <c r="AK101" s="29"/>
    </row>
    <row r="102" spans="1:37" ht="15">
      <c r="A102" s="64" t="s">
        <v>73</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73</v>
      </c>
      <c r="P102" s="65">
        <v>11423.664000000001</v>
      </c>
      <c r="Q102" s="66">
        <v>11141.698</v>
      </c>
      <c r="R102" s="65">
        <v>10745.8</v>
      </c>
      <c r="S102" s="65">
        <v>10056.209999999999</v>
      </c>
      <c r="T102" s="9"/>
      <c r="U102" s="21" t="s">
        <v>73</v>
      </c>
      <c r="V102" s="89">
        <v>11279.069</v>
      </c>
      <c r="W102" s="23">
        <v>10392.713</v>
      </c>
      <c r="X102" s="9"/>
      <c r="Y102" s="21" t="s">
        <v>73</v>
      </c>
      <c r="Z102" s="34">
        <v>10810.186</v>
      </c>
      <c r="AB102" s="11"/>
      <c r="AC102" s="11"/>
      <c r="AD102" s="29"/>
      <c r="AE102" s="29"/>
      <c r="AF102" s="29"/>
      <c r="AI102" s="29"/>
      <c r="AJ102" s="29"/>
      <c r="AK102" s="29"/>
    </row>
    <row r="103" spans="1:37" ht="15.75" thickBot="1">
      <c r="A103" s="67" t="s">
        <v>192</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192</v>
      </c>
      <c r="P103" s="65">
        <v>12863.279</v>
      </c>
      <c r="Q103" s="66">
        <v>12485.816999999999</v>
      </c>
      <c r="R103" s="66">
        <v>12309.191000000001</v>
      </c>
      <c r="S103" s="65">
        <v>12379.001</v>
      </c>
      <c r="T103" s="9"/>
      <c r="U103" s="16" t="s">
        <v>192</v>
      </c>
      <c r="V103" s="82">
        <v>12656.55</v>
      </c>
      <c r="W103" s="19">
        <v>12344.913</v>
      </c>
      <c r="X103" s="9"/>
      <c r="Y103" s="16" t="s">
        <v>192</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165</v>
      </c>
      <c r="M105" s="9"/>
      <c r="N105" s="42"/>
      <c r="O105" s="8">
        <v>2014</v>
      </c>
      <c r="P105" s="1675" t="s">
        <v>166</v>
      </c>
      <c r="Q105" s="1675"/>
      <c r="R105" s="1675"/>
      <c r="S105" s="1675"/>
      <c r="T105" s="9"/>
      <c r="U105" s="8">
        <v>2014</v>
      </c>
      <c r="V105" s="1675" t="s">
        <v>167</v>
      </c>
      <c r="W105" s="1675"/>
      <c r="X105" s="9"/>
      <c r="Y105" s="94">
        <v>2014</v>
      </c>
      <c r="Z105" s="9"/>
      <c r="AB105" s="11"/>
      <c r="AC105" s="11"/>
      <c r="AD105" s="29"/>
      <c r="AE105" s="29"/>
      <c r="AF105" s="29"/>
      <c r="AI105" s="29"/>
      <c r="AJ105" s="29"/>
      <c r="AK105" s="29"/>
    </row>
    <row r="106" spans="1:37" ht="15.75" thickBot="1">
      <c r="A106" s="47"/>
      <c r="B106" s="48" t="s">
        <v>169</v>
      </c>
      <c r="C106" s="48" t="s">
        <v>170</v>
      </c>
      <c r="D106" s="48" t="s">
        <v>171</v>
      </c>
      <c r="E106" s="48" t="s">
        <v>172</v>
      </c>
      <c r="F106" s="48" t="s">
        <v>173</v>
      </c>
      <c r="G106" s="48" t="s">
        <v>174</v>
      </c>
      <c r="H106" s="48" t="s">
        <v>175</v>
      </c>
      <c r="I106" s="48" t="s">
        <v>176</v>
      </c>
      <c r="J106" s="48" t="s">
        <v>177</v>
      </c>
      <c r="K106" s="48" t="s">
        <v>178</v>
      </c>
      <c r="L106" s="48" t="s">
        <v>179</v>
      </c>
      <c r="M106" s="49" t="s">
        <v>180</v>
      </c>
      <c r="N106" s="42"/>
      <c r="O106" s="12"/>
      <c r="P106" s="48" t="s">
        <v>181</v>
      </c>
      <c r="Q106" s="48" t="s">
        <v>182</v>
      </c>
      <c r="R106" s="48" t="s">
        <v>183</v>
      </c>
      <c r="S106" s="49" t="s">
        <v>184</v>
      </c>
      <c r="T106" s="9"/>
      <c r="U106" s="12"/>
      <c r="V106" s="48" t="s">
        <v>185</v>
      </c>
      <c r="W106" s="49" t="s">
        <v>186</v>
      </c>
      <c r="X106" s="9"/>
      <c r="Y106" s="12"/>
      <c r="Z106" s="50" t="s">
        <v>187</v>
      </c>
      <c r="AB106" s="11"/>
      <c r="AC106" s="11"/>
      <c r="AD106" s="29"/>
      <c r="AE106" s="29"/>
      <c r="AF106" s="29"/>
      <c r="AI106" s="29"/>
      <c r="AJ106" s="29"/>
      <c r="AK106" s="29"/>
    </row>
    <row r="107" spans="1:37" ht="15.75" thickBot="1">
      <c r="A107" s="51" t="s">
        <v>188</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188</v>
      </c>
      <c r="P107" s="101">
        <v>11920.05</v>
      </c>
      <c r="Q107" s="58">
        <v>11837.72</v>
      </c>
      <c r="R107" s="58">
        <v>11534.1</v>
      </c>
      <c r="S107" s="60">
        <v>11201.11</v>
      </c>
      <c r="T107" s="9"/>
      <c r="U107" s="27" t="s">
        <v>188</v>
      </c>
      <c r="V107" s="102">
        <v>11877.05</v>
      </c>
      <c r="W107" s="103">
        <v>11362.68</v>
      </c>
      <c r="X107" s="9"/>
      <c r="Y107" s="61" t="s">
        <v>188</v>
      </c>
      <c r="Z107" s="20">
        <v>11626.37</v>
      </c>
      <c r="AB107" s="11"/>
      <c r="AC107" s="11"/>
      <c r="AD107" s="29"/>
      <c r="AE107" s="29"/>
      <c r="AF107" s="29"/>
      <c r="AI107" s="29"/>
      <c r="AJ107" s="29"/>
      <c r="AK107" s="29"/>
    </row>
    <row r="108" spans="1:37" ht="15">
      <c r="A108" s="57" t="s">
        <v>193</v>
      </c>
      <c r="B108" s="104" t="s">
        <v>194</v>
      </c>
      <c r="C108" s="104" t="s">
        <v>194</v>
      </c>
      <c r="D108" s="104" t="s">
        <v>194</v>
      </c>
      <c r="E108" s="58">
        <v>12101.28</v>
      </c>
      <c r="F108" s="58">
        <v>11957.248</v>
      </c>
      <c r="G108" s="58">
        <v>12060.511</v>
      </c>
      <c r="H108" s="58">
        <v>12177.037</v>
      </c>
      <c r="I108" s="58">
        <v>11845.912</v>
      </c>
      <c r="J108" s="105">
        <v>12204.175999999999</v>
      </c>
      <c r="K108" s="58">
        <v>11706.241</v>
      </c>
      <c r="L108" s="58">
        <v>12257.598</v>
      </c>
      <c r="M108" s="60">
        <v>13314.346</v>
      </c>
      <c r="N108" s="42"/>
      <c r="O108" s="61" t="s">
        <v>193</v>
      </c>
      <c r="P108" s="106" t="s">
        <v>194</v>
      </c>
      <c r="Q108" s="65">
        <v>12016.449000000001</v>
      </c>
      <c r="R108" s="65">
        <v>12108.406999999999</v>
      </c>
      <c r="S108" s="34">
        <v>12191.858</v>
      </c>
      <c r="T108" s="9"/>
      <c r="U108" s="21" t="s">
        <v>193</v>
      </c>
      <c r="V108" s="107">
        <v>12016.449000000001</v>
      </c>
      <c r="W108" s="33">
        <v>12162.674000000001</v>
      </c>
      <c r="X108" s="9"/>
      <c r="Y108" s="61" t="s">
        <v>193</v>
      </c>
      <c r="Z108" s="108">
        <v>12134.194</v>
      </c>
      <c r="AA108" s="109"/>
      <c r="AB108" s="11"/>
      <c r="AC108" s="11"/>
      <c r="AD108" s="29"/>
      <c r="AE108" s="29"/>
      <c r="AF108" s="29"/>
      <c r="AI108" s="29"/>
      <c r="AJ108" s="29"/>
      <c r="AK108" s="29"/>
    </row>
    <row r="109" spans="1:37" ht="15">
      <c r="A109" s="64" t="s">
        <v>189</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189</v>
      </c>
      <c r="P109" s="110">
        <v>12697.923000000001</v>
      </c>
      <c r="Q109" s="66">
        <v>12402.263000000001</v>
      </c>
      <c r="R109" s="65">
        <v>12387.795</v>
      </c>
      <c r="S109" s="34">
        <v>12452.707</v>
      </c>
      <c r="T109" s="9"/>
      <c r="U109" s="21" t="s">
        <v>189</v>
      </c>
      <c r="V109" s="64">
        <v>12546.42</v>
      </c>
      <c r="W109" s="34">
        <v>12420.191999999999</v>
      </c>
      <c r="X109" s="9"/>
      <c r="Y109" s="21" t="s">
        <v>189</v>
      </c>
      <c r="Z109" s="111">
        <v>12489.870999999999</v>
      </c>
      <c r="AA109" s="76"/>
      <c r="AB109" s="11"/>
      <c r="AC109" s="11"/>
      <c r="AD109" s="29"/>
      <c r="AE109" s="29"/>
      <c r="AF109" s="29"/>
      <c r="AI109" s="29"/>
      <c r="AJ109" s="29"/>
      <c r="AK109" s="29"/>
    </row>
    <row r="110" spans="1:37" ht="15">
      <c r="A110" s="64" t="s">
        <v>190</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190</v>
      </c>
      <c r="P110" s="110">
        <v>12653.218999999999</v>
      </c>
      <c r="Q110" s="65">
        <v>12335.536</v>
      </c>
      <c r="R110" s="65">
        <v>12306.884</v>
      </c>
      <c r="S110" s="34">
        <v>12450.512000000001</v>
      </c>
      <c r="T110" s="9"/>
      <c r="U110" s="21" t="s">
        <v>190</v>
      </c>
      <c r="V110" s="64">
        <v>12469.76</v>
      </c>
      <c r="W110" s="34">
        <v>12374.039000000001</v>
      </c>
      <c r="X110" s="9"/>
      <c r="Y110" s="21" t="s">
        <v>190</v>
      </c>
      <c r="Z110" s="111">
        <v>12423.941000000001</v>
      </c>
      <c r="AA110" s="76"/>
      <c r="AB110" s="11"/>
      <c r="AC110" s="11"/>
      <c r="AD110" s="29"/>
      <c r="AE110" s="29"/>
      <c r="AF110" s="29"/>
      <c r="AI110" s="29"/>
      <c r="AJ110" s="29"/>
      <c r="AK110" s="29"/>
    </row>
    <row r="111" spans="1:37" ht="15">
      <c r="A111" s="64" t="s">
        <v>191</v>
      </c>
      <c r="B111" s="65"/>
      <c r="C111" s="65">
        <v>10799.307000000001</v>
      </c>
      <c r="D111" s="65">
        <v>12731.691999999999</v>
      </c>
      <c r="E111" s="65">
        <v>10859.71</v>
      </c>
      <c r="F111" s="66"/>
      <c r="G111" s="65"/>
      <c r="H111" s="65"/>
      <c r="I111" s="65">
        <v>13066.83</v>
      </c>
      <c r="J111" s="65">
        <v>13466.04</v>
      </c>
      <c r="K111" s="65"/>
      <c r="L111" s="65"/>
      <c r="M111" s="34"/>
      <c r="N111" s="42"/>
      <c r="O111" s="21" t="s">
        <v>191</v>
      </c>
      <c r="P111" s="110">
        <v>11744.342000000001</v>
      </c>
      <c r="Q111" s="66">
        <v>10859.71</v>
      </c>
      <c r="R111" s="65">
        <v>13147.343000000001</v>
      </c>
      <c r="S111" s="34"/>
      <c r="T111" s="9"/>
      <c r="U111" s="21" t="s">
        <v>191</v>
      </c>
      <c r="V111" s="64">
        <v>11552.25</v>
      </c>
      <c r="W111" s="34">
        <v>13147.343000000001</v>
      </c>
      <c r="X111" s="9"/>
      <c r="Y111" s="21" t="s">
        <v>191</v>
      </c>
      <c r="Z111" s="111">
        <v>12197.883</v>
      </c>
      <c r="AA111" s="76"/>
      <c r="AB111" s="11"/>
      <c r="AC111" s="11"/>
      <c r="AD111" s="29"/>
      <c r="AE111" s="29"/>
      <c r="AF111" s="29"/>
      <c r="AI111" s="29"/>
      <c r="AJ111" s="29"/>
      <c r="AK111" s="29"/>
    </row>
    <row r="112" spans="1:37" ht="15">
      <c r="A112" s="64" t="s">
        <v>73</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73</v>
      </c>
      <c r="P112" s="110">
        <v>10063.031999999999</v>
      </c>
      <c r="Q112" s="66">
        <v>10395.419</v>
      </c>
      <c r="R112" s="65">
        <v>9983.9290000000001</v>
      </c>
      <c r="S112" s="34">
        <v>9265.4609999999993</v>
      </c>
      <c r="T112" s="9"/>
      <c r="U112" s="21" t="s">
        <v>73</v>
      </c>
      <c r="V112" s="64">
        <v>10235.675999999999</v>
      </c>
      <c r="W112" s="34">
        <v>9596.3829999999998</v>
      </c>
      <c r="X112" s="9"/>
      <c r="Y112" s="21" t="s">
        <v>73</v>
      </c>
      <c r="Z112" s="111">
        <v>9887.7579999999998</v>
      </c>
      <c r="AA112" s="76"/>
      <c r="AB112" s="11"/>
      <c r="AC112" s="11"/>
      <c r="AD112" s="29"/>
      <c r="AE112" s="29"/>
      <c r="AF112" s="29"/>
      <c r="AI112" s="29"/>
      <c r="AJ112" s="29"/>
      <c r="AK112" s="29"/>
    </row>
    <row r="113" spans="1:37" ht="15.75" thickBot="1">
      <c r="A113" s="67" t="s">
        <v>192</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192</v>
      </c>
      <c r="P113" s="112">
        <v>12531.587</v>
      </c>
      <c r="Q113" s="68">
        <v>12434.102000000001</v>
      </c>
      <c r="R113" s="68">
        <v>12149.759</v>
      </c>
      <c r="S113" s="35">
        <v>12039.147999999999</v>
      </c>
      <c r="T113" s="9"/>
      <c r="U113" s="16" t="s">
        <v>192</v>
      </c>
      <c r="V113" s="67">
        <v>12480.138999999999</v>
      </c>
      <c r="W113" s="35">
        <v>12092.17</v>
      </c>
      <c r="X113" s="9"/>
      <c r="Y113" s="16" t="s">
        <v>192</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165</v>
      </c>
      <c r="M115" s="9"/>
      <c r="N115" s="42"/>
      <c r="O115" s="8">
        <v>2015</v>
      </c>
      <c r="P115" s="1675" t="s">
        <v>166</v>
      </c>
      <c r="Q115" s="1675"/>
      <c r="R115" s="1675"/>
      <c r="S115" s="1675"/>
      <c r="T115" s="9"/>
      <c r="U115" s="8">
        <v>2015</v>
      </c>
      <c r="V115" s="1675" t="s">
        <v>167</v>
      </c>
      <c r="W115" s="1675"/>
      <c r="X115" s="9"/>
      <c r="Y115" s="94">
        <v>2015</v>
      </c>
      <c r="Z115" s="9"/>
      <c r="AB115" s="11"/>
      <c r="AC115" s="11"/>
      <c r="AD115" s="29"/>
      <c r="AE115" s="29"/>
      <c r="AF115" s="29"/>
      <c r="AI115" s="29"/>
      <c r="AJ115" s="29"/>
      <c r="AK115" s="29"/>
    </row>
    <row r="116" spans="1:37" ht="16.5" customHeight="1" thickBot="1">
      <c r="A116" s="47"/>
      <c r="B116" s="48" t="s">
        <v>169</v>
      </c>
      <c r="C116" s="48" t="s">
        <v>170</v>
      </c>
      <c r="D116" s="48" t="s">
        <v>171</v>
      </c>
      <c r="E116" s="48" t="s">
        <v>172</v>
      </c>
      <c r="F116" s="48" t="s">
        <v>173</v>
      </c>
      <c r="G116" s="48" t="s">
        <v>174</v>
      </c>
      <c r="H116" s="48" t="s">
        <v>175</v>
      </c>
      <c r="I116" s="48" t="s">
        <v>176</v>
      </c>
      <c r="J116" s="48" t="s">
        <v>177</v>
      </c>
      <c r="K116" s="48" t="s">
        <v>178</v>
      </c>
      <c r="L116" s="48" t="s">
        <v>179</v>
      </c>
      <c r="M116" s="49" t="s">
        <v>180</v>
      </c>
      <c r="N116" s="42"/>
      <c r="O116" s="12"/>
      <c r="P116" s="48" t="s">
        <v>181</v>
      </c>
      <c r="Q116" s="48" t="s">
        <v>182</v>
      </c>
      <c r="R116" s="48" t="s">
        <v>183</v>
      </c>
      <c r="S116" s="49" t="s">
        <v>184</v>
      </c>
      <c r="T116" s="9"/>
      <c r="U116" s="12"/>
      <c r="V116" s="48" t="s">
        <v>185</v>
      </c>
      <c r="W116" s="49" t="s">
        <v>186</v>
      </c>
      <c r="X116" s="9"/>
      <c r="Y116" s="12"/>
      <c r="Z116" s="50" t="s">
        <v>187</v>
      </c>
      <c r="AB116" s="11"/>
      <c r="AC116" s="11"/>
      <c r="AD116" s="29"/>
      <c r="AE116" s="29"/>
      <c r="AF116" s="29"/>
      <c r="AI116" s="29"/>
      <c r="AJ116" s="29"/>
      <c r="AK116" s="29"/>
    </row>
    <row r="117" spans="1:37" ht="12.75" customHeight="1" thickBot="1">
      <c r="A117" s="51" t="s">
        <v>188</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188</v>
      </c>
      <c r="P117" s="101">
        <v>12143.16</v>
      </c>
      <c r="Q117" s="58">
        <v>12262.23</v>
      </c>
      <c r="R117" s="58">
        <v>11654.45</v>
      </c>
      <c r="S117" s="60">
        <v>12003.08</v>
      </c>
      <c r="T117" s="9"/>
      <c r="U117" s="27" t="s">
        <v>188</v>
      </c>
      <c r="V117" s="102">
        <v>12208.73</v>
      </c>
      <c r="W117" s="103">
        <v>11820.63</v>
      </c>
      <c r="X117" s="9"/>
      <c r="Y117" s="27" t="s">
        <v>188</v>
      </c>
      <c r="Z117" s="20">
        <v>12003.29</v>
      </c>
      <c r="AB117" s="11"/>
      <c r="AC117" s="11"/>
      <c r="AD117" s="29"/>
      <c r="AE117" s="29"/>
      <c r="AF117" s="29"/>
      <c r="AI117" s="29"/>
      <c r="AJ117" s="29"/>
      <c r="AK117" s="29"/>
    </row>
    <row r="118" spans="1:37" ht="12.75" customHeight="1">
      <c r="A118" s="57" t="s">
        <v>193</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193</v>
      </c>
      <c r="P118" s="106">
        <v>12925.656999999999</v>
      </c>
      <c r="Q118" s="65">
        <v>12602.73</v>
      </c>
      <c r="R118" s="65">
        <v>12404.32</v>
      </c>
      <c r="S118" s="34">
        <v>12704.91</v>
      </c>
      <c r="T118" s="9"/>
      <c r="U118" s="21" t="s">
        <v>193</v>
      </c>
      <c r="V118" s="107">
        <v>12770.56</v>
      </c>
      <c r="W118" s="33">
        <v>12552.2</v>
      </c>
      <c r="X118" s="9"/>
      <c r="Y118" s="21" t="s">
        <v>193</v>
      </c>
      <c r="Z118" s="108">
        <v>12641.46</v>
      </c>
      <c r="AB118" s="11"/>
      <c r="AC118" s="11"/>
      <c r="AD118" s="29"/>
      <c r="AE118" s="29"/>
      <c r="AF118" s="29"/>
      <c r="AI118" s="29"/>
      <c r="AJ118" s="29"/>
      <c r="AK118" s="29"/>
    </row>
    <row r="119" spans="1:37" ht="12.75" customHeight="1">
      <c r="A119" s="64" t="s">
        <v>189</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189</v>
      </c>
      <c r="P119" s="110">
        <v>13144.050999999999</v>
      </c>
      <c r="Q119" s="65">
        <v>12969.47</v>
      </c>
      <c r="R119" s="65">
        <v>12775.63</v>
      </c>
      <c r="S119" s="34">
        <v>13387.53</v>
      </c>
      <c r="T119" s="9"/>
      <c r="U119" s="21" t="s">
        <v>189</v>
      </c>
      <c r="V119" s="64">
        <v>13059.42</v>
      </c>
      <c r="W119" s="34">
        <v>13072.8</v>
      </c>
      <c r="X119" s="9"/>
      <c r="Y119" s="21" t="s">
        <v>189</v>
      </c>
      <c r="Z119" s="111">
        <v>13066.19</v>
      </c>
      <c r="AB119" s="11"/>
      <c r="AC119" s="11"/>
      <c r="AD119" s="85"/>
      <c r="AE119" s="29"/>
      <c r="AF119" s="29"/>
      <c r="AI119" s="29"/>
      <c r="AJ119" s="29"/>
      <c r="AK119" s="29"/>
    </row>
    <row r="120" spans="1:37" ht="12.75" customHeight="1">
      <c r="A120" s="64" t="s">
        <v>190</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190</v>
      </c>
      <c r="P120" s="110">
        <v>13083.304</v>
      </c>
      <c r="Q120" s="65">
        <v>12908.56</v>
      </c>
      <c r="R120" s="65">
        <v>12712.11</v>
      </c>
      <c r="S120" s="34">
        <v>13262.23</v>
      </c>
      <c r="T120" s="9"/>
      <c r="U120" s="21" t="s">
        <v>190</v>
      </c>
      <c r="V120" s="64">
        <v>12985.84</v>
      </c>
      <c r="W120" s="34">
        <v>12947.67</v>
      </c>
      <c r="X120" s="9"/>
      <c r="Y120" s="21" t="s">
        <v>190</v>
      </c>
      <c r="Z120" s="111">
        <v>12969.38</v>
      </c>
      <c r="AB120" s="11"/>
      <c r="AC120" s="11"/>
      <c r="AD120" s="85"/>
      <c r="AE120" s="29"/>
      <c r="AF120" s="29"/>
      <c r="AI120" s="29"/>
      <c r="AJ120" s="29"/>
      <c r="AK120" s="29"/>
    </row>
    <row r="121" spans="1:37" ht="12.75" customHeight="1">
      <c r="A121" s="64" t="s">
        <v>191</v>
      </c>
      <c r="B121" s="65">
        <v>11477</v>
      </c>
      <c r="C121" s="117"/>
      <c r="D121" s="65"/>
      <c r="E121" s="65">
        <v>11000</v>
      </c>
      <c r="F121" s="66">
        <v>12579.6</v>
      </c>
      <c r="G121" s="65">
        <v>11964.66</v>
      </c>
      <c r="H121" s="65"/>
      <c r="I121" s="65"/>
      <c r="J121" s="65">
        <v>9122.91</v>
      </c>
      <c r="K121" s="65"/>
      <c r="L121" s="65"/>
      <c r="M121" s="34">
        <v>10796.28</v>
      </c>
      <c r="N121" s="42"/>
      <c r="O121" s="21" t="s">
        <v>191</v>
      </c>
      <c r="P121" s="110">
        <v>11477</v>
      </c>
      <c r="Q121" s="65">
        <v>12019.6</v>
      </c>
      <c r="R121" s="65">
        <v>9122.91</v>
      </c>
      <c r="S121" s="34">
        <v>10796.28</v>
      </c>
      <c r="T121" s="9"/>
      <c r="U121" s="21" t="s">
        <v>191</v>
      </c>
      <c r="V121" s="64">
        <v>11684.29</v>
      </c>
      <c r="W121" s="34">
        <v>9920.9789999999994</v>
      </c>
      <c r="X121" s="9"/>
      <c r="Y121" s="21" t="s">
        <v>191</v>
      </c>
      <c r="Z121" s="111">
        <v>11462.51</v>
      </c>
      <c r="AB121" s="11"/>
      <c r="AC121" s="11"/>
      <c r="AD121" s="85"/>
      <c r="AE121" s="29"/>
      <c r="AF121" s="29"/>
      <c r="AI121" s="29"/>
      <c r="AJ121" s="29"/>
      <c r="AK121" s="29"/>
    </row>
    <row r="122" spans="1:37" ht="12.75" customHeight="1">
      <c r="A122" s="64" t="s">
        <v>73</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73</v>
      </c>
      <c r="P122" s="110">
        <v>10255.244000000001</v>
      </c>
      <c r="Q122" s="65">
        <v>10656.66</v>
      </c>
      <c r="R122" s="65">
        <v>9844.5969999999998</v>
      </c>
      <c r="S122" s="34">
        <v>9922.8670000000002</v>
      </c>
      <c r="T122" s="9"/>
      <c r="U122" s="21" t="s">
        <v>73</v>
      </c>
      <c r="V122" s="64">
        <v>10435.59</v>
      </c>
      <c r="W122" s="34">
        <v>9882.2790000000005</v>
      </c>
      <c r="X122" s="9"/>
      <c r="Y122" s="21" t="s">
        <v>73</v>
      </c>
      <c r="Z122" s="111">
        <v>10120.16</v>
      </c>
      <c r="AB122" s="11"/>
      <c r="AC122" s="11"/>
      <c r="AD122" s="85"/>
      <c r="AE122" s="29"/>
      <c r="AF122" s="29"/>
      <c r="AI122" s="29"/>
      <c r="AJ122" s="29"/>
      <c r="AK122" s="29"/>
    </row>
    <row r="123" spans="1:37" ht="13.5" customHeight="1" thickBot="1">
      <c r="A123" s="67" t="s">
        <v>192</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192</v>
      </c>
      <c r="P123" s="112">
        <v>12588.155000000001</v>
      </c>
      <c r="Q123" s="68">
        <v>12496.19</v>
      </c>
      <c r="R123" s="68">
        <v>12099.12</v>
      </c>
      <c r="S123" s="35">
        <v>12361.02</v>
      </c>
      <c r="T123" s="9"/>
      <c r="U123" s="16" t="s">
        <v>192</v>
      </c>
      <c r="V123" s="67">
        <v>12540.11</v>
      </c>
      <c r="W123" s="35">
        <v>12220.94</v>
      </c>
      <c r="X123" s="9"/>
      <c r="Y123" s="16" t="s">
        <v>192</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165</v>
      </c>
      <c r="M125" s="9"/>
      <c r="N125" s="42"/>
      <c r="O125" s="8">
        <v>2016</v>
      </c>
      <c r="P125" s="1675" t="s">
        <v>166</v>
      </c>
      <c r="Q125" s="1675"/>
      <c r="R125" s="1675"/>
      <c r="S125" s="1675"/>
      <c r="T125" s="9"/>
      <c r="U125" s="8">
        <v>2016</v>
      </c>
      <c r="V125" s="1675" t="s">
        <v>167</v>
      </c>
      <c r="W125" s="1675"/>
      <c r="X125" s="9"/>
      <c r="Y125" s="94">
        <v>2016</v>
      </c>
      <c r="Z125" s="9"/>
      <c r="AB125" s="11"/>
      <c r="AC125" s="11"/>
      <c r="AD125" s="85"/>
      <c r="AE125" s="29"/>
      <c r="AF125" s="29"/>
      <c r="AI125" s="29"/>
      <c r="AJ125" s="29"/>
      <c r="AK125" s="29"/>
    </row>
    <row r="126" spans="1:37" ht="15.75" thickBot="1">
      <c r="A126" s="47"/>
      <c r="B126" s="48" t="s">
        <v>169</v>
      </c>
      <c r="C126" s="48" t="s">
        <v>170</v>
      </c>
      <c r="D126" s="48" t="s">
        <v>171</v>
      </c>
      <c r="E126" s="48" t="s">
        <v>172</v>
      </c>
      <c r="F126" s="48" t="s">
        <v>173</v>
      </c>
      <c r="G126" s="48" t="s">
        <v>174</v>
      </c>
      <c r="H126" s="48" t="s">
        <v>175</v>
      </c>
      <c r="I126" s="48" t="s">
        <v>176</v>
      </c>
      <c r="J126" s="48" t="s">
        <v>177</v>
      </c>
      <c r="K126" s="48" t="s">
        <v>178</v>
      </c>
      <c r="L126" s="48" t="s">
        <v>179</v>
      </c>
      <c r="M126" s="49" t="s">
        <v>180</v>
      </c>
      <c r="N126" s="42"/>
      <c r="O126" s="12"/>
      <c r="P126" s="48" t="s">
        <v>181</v>
      </c>
      <c r="Q126" s="48" t="s">
        <v>182</v>
      </c>
      <c r="R126" s="48" t="s">
        <v>183</v>
      </c>
      <c r="S126" s="49" t="s">
        <v>184</v>
      </c>
      <c r="T126" s="9"/>
      <c r="U126" s="12"/>
      <c r="V126" s="48" t="s">
        <v>185</v>
      </c>
      <c r="W126" s="49" t="s">
        <v>186</v>
      </c>
      <c r="X126" s="9"/>
      <c r="Y126" s="12"/>
      <c r="Z126" s="50" t="s">
        <v>187</v>
      </c>
      <c r="AB126" s="11"/>
      <c r="AC126" s="11"/>
      <c r="AD126" s="29"/>
      <c r="AE126" s="29"/>
      <c r="AF126" s="29"/>
      <c r="AI126" s="29"/>
      <c r="AJ126" s="29"/>
      <c r="AK126" s="29"/>
    </row>
    <row r="127" spans="1:37" ht="15.75" thickBot="1">
      <c r="A127" s="119" t="s">
        <v>188</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188</v>
      </c>
      <c r="P127" s="84">
        <v>12152.78</v>
      </c>
      <c r="Q127" s="121">
        <v>12225.97</v>
      </c>
      <c r="R127" s="121">
        <v>12082.059769684131</v>
      </c>
      <c r="S127" s="103">
        <v>12366.839518176304</v>
      </c>
      <c r="T127" s="9"/>
      <c r="U127" s="27" t="s">
        <v>188</v>
      </c>
      <c r="V127" s="102">
        <v>12190.71</v>
      </c>
      <c r="W127" s="103">
        <v>12225.751205460605</v>
      </c>
      <c r="X127" s="9"/>
      <c r="Y127" s="27" t="s">
        <v>188</v>
      </c>
      <c r="Z127" s="20">
        <v>12207.946673194167</v>
      </c>
      <c r="AA127" s="29"/>
      <c r="AB127" s="11"/>
      <c r="AC127" s="11"/>
      <c r="AD127" s="29"/>
      <c r="AE127" s="29"/>
      <c r="AF127" s="29"/>
      <c r="AI127" s="29"/>
      <c r="AJ127" s="29"/>
      <c r="AK127" s="29"/>
    </row>
    <row r="128" spans="1:37" ht="15">
      <c r="A128" s="122" t="s">
        <v>193</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193</v>
      </c>
      <c r="P128" s="127">
        <v>12685.28</v>
      </c>
      <c r="Q128" s="77">
        <v>12845.67</v>
      </c>
      <c r="R128" s="77">
        <v>13428.616490709284</v>
      </c>
      <c r="S128" s="33">
        <v>13531.977640418832</v>
      </c>
      <c r="T128" s="9"/>
      <c r="U128" s="21" t="s">
        <v>193</v>
      </c>
      <c r="V128" s="107">
        <v>12782.87</v>
      </c>
      <c r="W128" s="33">
        <v>13455.603332892944</v>
      </c>
      <c r="X128" s="9"/>
      <c r="Y128" s="21" t="s">
        <v>193</v>
      </c>
      <c r="Z128" s="108">
        <v>13272.776656428781</v>
      </c>
      <c r="AA128" s="29"/>
      <c r="AB128" s="11"/>
      <c r="AC128" s="11"/>
      <c r="AD128" s="29"/>
      <c r="AE128" s="29"/>
      <c r="AF128" s="29"/>
      <c r="AI128" s="29"/>
      <c r="AJ128" s="29"/>
      <c r="AK128" s="29"/>
    </row>
    <row r="129" spans="1:37" ht="15">
      <c r="A129" s="64" t="s">
        <v>189</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189</v>
      </c>
      <c r="P129" s="110">
        <v>13237.8</v>
      </c>
      <c r="Q129" s="65">
        <v>13137.85</v>
      </c>
      <c r="R129" s="65">
        <v>13303.820441907194</v>
      </c>
      <c r="S129" s="34">
        <v>13580.867494712533</v>
      </c>
      <c r="T129" s="9"/>
      <c r="U129" s="21" t="s">
        <v>189</v>
      </c>
      <c r="V129" s="64">
        <v>13186.21</v>
      </c>
      <c r="W129" s="34">
        <v>13445.611192040464</v>
      </c>
      <c r="X129" s="9"/>
      <c r="Y129" s="21" t="s">
        <v>189</v>
      </c>
      <c r="Z129" s="111">
        <v>13307.574818969679</v>
      </c>
      <c r="AA129" s="78"/>
      <c r="AB129" s="11"/>
      <c r="AC129" s="11"/>
      <c r="AD129" s="29"/>
      <c r="AE129" s="29"/>
      <c r="AF129" s="29"/>
      <c r="AI129" s="29"/>
      <c r="AJ129" s="29"/>
      <c r="AK129" s="29"/>
    </row>
    <row r="130" spans="1:37" ht="15">
      <c r="A130" s="64" t="s">
        <v>190</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190</v>
      </c>
      <c r="P130" s="110">
        <v>13145.57</v>
      </c>
      <c r="Q130" s="65">
        <v>13131.9</v>
      </c>
      <c r="R130" s="65">
        <v>13385.95734361502</v>
      </c>
      <c r="S130" s="34">
        <v>13674.388084607981</v>
      </c>
      <c r="T130" s="9"/>
      <c r="U130" s="21" t="s">
        <v>190</v>
      </c>
      <c r="V130" s="64">
        <v>13137.29</v>
      </c>
      <c r="W130" s="34">
        <v>13542.675543275338</v>
      </c>
      <c r="X130" s="9"/>
      <c r="Y130" s="21" t="s">
        <v>190</v>
      </c>
      <c r="Z130" s="111">
        <v>13344.209551712014</v>
      </c>
      <c r="AA130" s="29"/>
      <c r="AB130" s="11"/>
      <c r="AC130" s="11"/>
      <c r="AD130" s="29"/>
      <c r="AE130" s="29"/>
      <c r="AF130" s="29"/>
      <c r="AI130" s="29"/>
      <c r="AJ130" s="29"/>
      <c r="AK130" s="29"/>
    </row>
    <row r="131" spans="1:37" ht="15">
      <c r="A131" s="64" t="s">
        <v>191</v>
      </c>
      <c r="B131" s="65"/>
      <c r="C131" s="117"/>
      <c r="D131" s="65">
        <v>12464</v>
      </c>
      <c r="E131" s="65">
        <v>11726.57</v>
      </c>
      <c r="F131" s="66"/>
      <c r="G131" s="65">
        <v>10243</v>
      </c>
      <c r="H131" s="65">
        <v>11134.15</v>
      </c>
      <c r="I131" s="65">
        <v>12171.677</v>
      </c>
      <c r="J131" s="65">
        <v>10879.68</v>
      </c>
      <c r="K131" s="65">
        <v>7850</v>
      </c>
      <c r="L131" s="65"/>
      <c r="M131" s="34"/>
      <c r="N131" s="42"/>
      <c r="O131" s="21" t="s">
        <v>191</v>
      </c>
      <c r="P131" s="110">
        <v>12464</v>
      </c>
      <c r="Q131" s="65">
        <v>11348.18</v>
      </c>
      <c r="R131" s="65">
        <v>11241.419178255373</v>
      </c>
      <c r="S131" s="34">
        <v>7850</v>
      </c>
      <c r="T131" s="9"/>
      <c r="U131" s="21" t="s">
        <v>191</v>
      </c>
      <c r="V131" s="110">
        <v>11419.4</v>
      </c>
      <c r="W131" s="34">
        <v>10860.788518518519</v>
      </c>
      <c r="X131" s="9"/>
      <c r="Y131" s="21" t="s">
        <v>191</v>
      </c>
      <c r="Z131" s="111">
        <v>10937.11086886305</v>
      </c>
      <c r="AA131" s="29"/>
      <c r="AB131" s="11"/>
      <c r="AC131" s="29"/>
      <c r="AD131" s="29"/>
      <c r="AE131" s="29"/>
      <c r="AH131" s="29"/>
      <c r="AI131" s="29"/>
      <c r="AJ131" s="29"/>
    </row>
    <row r="132" spans="1:37" ht="15">
      <c r="A132" s="64" t="s">
        <v>73</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73</v>
      </c>
      <c r="P132" s="110">
        <v>10164.120000000001</v>
      </c>
      <c r="Q132" s="65">
        <v>10308.92</v>
      </c>
      <c r="R132" s="65">
        <v>9947.5882658706196</v>
      </c>
      <c r="S132" s="34">
        <v>10111.714201959694</v>
      </c>
      <c r="T132" s="9"/>
      <c r="U132" s="21" t="s">
        <v>73</v>
      </c>
      <c r="V132" s="64">
        <v>10236.09</v>
      </c>
      <c r="W132" s="34">
        <v>10028.231741046997</v>
      </c>
      <c r="X132" s="9"/>
      <c r="Y132" s="21" t="s">
        <v>73</v>
      </c>
      <c r="Z132" s="111">
        <v>10130.56944599095</v>
      </c>
      <c r="AA132" s="29"/>
      <c r="AB132" s="11"/>
      <c r="AC132" s="29"/>
      <c r="AD132" s="29"/>
      <c r="AG132" s="29"/>
      <c r="AH132" s="29"/>
      <c r="AI132" s="29"/>
    </row>
    <row r="133" spans="1:37" ht="15.75" thickBot="1">
      <c r="A133" s="67" t="s">
        <v>192</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192</v>
      </c>
      <c r="P133" s="112">
        <v>12371.26</v>
      </c>
      <c r="Q133" s="68">
        <v>12389.76</v>
      </c>
      <c r="R133" s="68">
        <v>12373.418265654967</v>
      </c>
      <c r="S133" s="35">
        <v>12559.108406347166</v>
      </c>
      <c r="T133" s="9"/>
      <c r="U133" s="16" t="s">
        <v>192</v>
      </c>
      <c r="V133" s="67">
        <v>12380.72</v>
      </c>
      <c r="W133" s="35">
        <v>12466.373631178893</v>
      </c>
      <c r="X133" s="9"/>
      <c r="Y133" s="16" t="s">
        <v>192</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165</v>
      </c>
      <c r="M135" s="9"/>
      <c r="N135" s="42"/>
      <c r="O135" s="8">
        <v>2017</v>
      </c>
      <c r="P135" s="1675" t="s">
        <v>166</v>
      </c>
      <c r="Q135" s="1675"/>
      <c r="R135" s="1675"/>
      <c r="S135" s="1675"/>
      <c r="T135" s="9"/>
      <c r="U135" s="8">
        <v>2017</v>
      </c>
      <c r="V135" s="1675" t="s">
        <v>167</v>
      </c>
      <c r="W135" s="1675"/>
      <c r="X135" s="9"/>
      <c r="Y135" s="94">
        <v>2017</v>
      </c>
      <c r="Z135" s="9"/>
      <c r="AA135" s="29"/>
      <c r="AB135" s="11"/>
      <c r="AC135" s="29"/>
      <c r="AD135" s="29"/>
      <c r="AG135" s="29"/>
      <c r="AH135" s="29"/>
      <c r="AI135" s="29"/>
    </row>
    <row r="136" spans="1:37" ht="15.75" thickBot="1">
      <c r="A136" s="47"/>
      <c r="B136" s="48" t="s">
        <v>169</v>
      </c>
      <c r="C136" s="48" t="s">
        <v>170</v>
      </c>
      <c r="D136" s="48" t="s">
        <v>171</v>
      </c>
      <c r="E136" s="48" t="s">
        <v>172</v>
      </c>
      <c r="F136" s="48" t="s">
        <v>173</v>
      </c>
      <c r="G136" s="48" t="s">
        <v>174</v>
      </c>
      <c r="H136" s="48" t="s">
        <v>175</v>
      </c>
      <c r="I136" s="48" t="s">
        <v>176</v>
      </c>
      <c r="J136" s="48" t="s">
        <v>177</v>
      </c>
      <c r="K136" s="48" t="s">
        <v>178</v>
      </c>
      <c r="L136" s="48" t="s">
        <v>179</v>
      </c>
      <c r="M136" s="49" t="s">
        <v>180</v>
      </c>
      <c r="N136" s="42"/>
      <c r="O136" s="12"/>
      <c r="P136" s="48" t="s">
        <v>181</v>
      </c>
      <c r="Q136" s="48" t="s">
        <v>182</v>
      </c>
      <c r="R136" s="48" t="s">
        <v>183</v>
      </c>
      <c r="S136" s="49" t="s">
        <v>184</v>
      </c>
      <c r="T136" s="9"/>
      <c r="U136" s="12"/>
      <c r="V136" s="48" t="s">
        <v>185</v>
      </c>
      <c r="W136" s="49" t="s">
        <v>186</v>
      </c>
      <c r="X136" s="9"/>
      <c r="Y136" s="12"/>
      <c r="Z136" s="50" t="s">
        <v>187</v>
      </c>
      <c r="AA136" s="29"/>
      <c r="AB136" s="11"/>
      <c r="AC136" s="29"/>
      <c r="AD136" s="29"/>
      <c r="AG136" s="29"/>
      <c r="AH136" s="29"/>
      <c r="AI136" s="29"/>
    </row>
    <row r="137" spans="1:37" ht="13.5" thickBot="1">
      <c r="A137" s="119" t="s">
        <v>188</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188</v>
      </c>
      <c r="P137" s="84">
        <v>12718.796365669239</v>
      </c>
      <c r="Q137" s="54">
        <v>12646.578483793441</v>
      </c>
      <c r="R137" s="54">
        <v>12777.268682127358</v>
      </c>
      <c r="S137" s="54">
        <v>13407.303040860694</v>
      </c>
      <c r="T137" s="9"/>
      <c r="U137" s="27" t="s">
        <v>188</v>
      </c>
      <c r="V137" s="54">
        <v>12682.785318126484</v>
      </c>
      <c r="W137" s="54">
        <v>13087.097030796682</v>
      </c>
      <c r="X137" s="9"/>
      <c r="Y137" s="27" t="s">
        <v>188</v>
      </c>
      <c r="Z137" s="54">
        <v>12883.037993972786</v>
      </c>
      <c r="AA137" s="78"/>
      <c r="AC137" s="3"/>
      <c r="AD137" s="3"/>
    </row>
    <row r="138" spans="1:37" ht="13.5">
      <c r="A138" s="122" t="s">
        <v>193</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193</v>
      </c>
      <c r="P138" s="127">
        <v>12822.743393423903</v>
      </c>
      <c r="Q138" s="77">
        <v>12483.2722737722</v>
      </c>
      <c r="R138" s="77">
        <v>13101.790843794055</v>
      </c>
      <c r="S138" s="33">
        <v>13654.934987951818</v>
      </c>
      <c r="T138" s="9"/>
      <c r="U138" s="21" t="s">
        <v>193</v>
      </c>
      <c r="V138" s="107">
        <v>12694.4564476386</v>
      </c>
      <c r="W138" s="33">
        <v>13339.243151482651</v>
      </c>
      <c r="X138" s="9"/>
      <c r="Y138" s="21" t="s">
        <v>193</v>
      </c>
      <c r="Z138" s="108">
        <v>13128.627909400457</v>
      </c>
      <c r="AA138" s="136"/>
      <c r="AC138" s="3"/>
      <c r="AD138" s="3"/>
    </row>
    <row r="139" spans="1:37">
      <c r="A139" s="64" t="s">
        <v>189</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189</v>
      </c>
      <c r="P139" s="110">
        <v>13614.902012968638</v>
      </c>
      <c r="Q139" s="65">
        <v>13336.906054025294</v>
      </c>
      <c r="R139" s="65">
        <v>13655.182457196601</v>
      </c>
      <c r="S139" s="34">
        <v>14417.587930170597</v>
      </c>
      <c r="T139" s="9"/>
      <c r="U139" s="21" t="s">
        <v>189</v>
      </c>
      <c r="V139" s="64">
        <v>13478.621281095424</v>
      </c>
      <c r="W139" s="34">
        <v>14036.005608185502</v>
      </c>
      <c r="X139" s="9"/>
      <c r="Y139" s="21" t="s">
        <v>189</v>
      </c>
      <c r="Z139" s="111">
        <v>13752.414156674904</v>
      </c>
      <c r="AA139" s="29"/>
      <c r="AC139"/>
      <c r="AD139" s="3"/>
    </row>
    <row r="140" spans="1:37">
      <c r="A140" s="64" t="s">
        <v>190</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190</v>
      </c>
      <c r="P140" s="110">
        <v>13554.711796658656</v>
      </c>
      <c r="Q140" s="65">
        <v>13216.315719793231</v>
      </c>
      <c r="R140" s="65">
        <v>13507.948106278058</v>
      </c>
      <c r="S140" s="34">
        <v>14253.544478738901</v>
      </c>
      <c r="T140" s="9"/>
      <c r="U140" s="21" t="s">
        <v>190</v>
      </c>
      <c r="V140" s="64">
        <v>13376.38577862732</v>
      </c>
      <c r="W140" s="34">
        <v>13835.644931031207</v>
      </c>
      <c r="X140" s="9"/>
      <c r="Y140" s="21" t="s">
        <v>190</v>
      </c>
      <c r="Z140" s="111">
        <v>13580.19772767119</v>
      </c>
      <c r="AA140" s="29"/>
      <c r="AC140"/>
      <c r="AD140" s="3"/>
    </row>
    <row r="141" spans="1:37">
      <c r="A141" s="64" t="s">
        <v>191</v>
      </c>
      <c r="B141" s="65">
        <v>14796</v>
      </c>
      <c r="C141" s="482"/>
      <c r="D141" s="65">
        <v>12575.895061728392</v>
      </c>
      <c r="E141" s="65"/>
      <c r="F141" s="65">
        <v>13222.000000000002</v>
      </c>
      <c r="G141" s="65">
        <v>14074.756097560978</v>
      </c>
      <c r="H141" s="65"/>
      <c r="I141" s="65"/>
      <c r="J141" s="65"/>
      <c r="K141" s="65">
        <v>12369.75</v>
      </c>
      <c r="L141" s="65"/>
      <c r="M141" s="34"/>
      <c r="N141" s="42"/>
      <c r="O141" s="21" t="s">
        <v>191</v>
      </c>
      <c r="P141" s="110">
        <v>12893.052910052907</v>
      </c>
      <c r="Q141" s="65">
        <v>13820.681506849316</v>
      </c>
      <c r="R141" s="65"/>
      <c r="S141" s="34">
        <v>12369.75</v>
      </c>
      <c r="T141" s="9"/>
      <c r="U141" s="21" t="s">
        <v>191</v>
      </c>
      <c r="V141" s="110">
        <v>13456.187110187107</v>
      </c>
      <c r="W141" s="34">
        <v>12369.75</v>
      </c>
      <c r="X141" s="9"/>
      <c r="Y141" s="21" t="s">
        <v>191</v>
      </c>
      <c r="Z141" s="111">
        <v>13195.304897314374</v>
      </c>
      <c r="AA141" s="29"/>
      <c r="AC141"/>
      <c r="AD141" s="3"/>
    </row>
    <row r="142" spans="1:37" ht="15">
      <c r="A142" s="64" t="s">
        <v>73</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73</v>
      </c>
      <c r="P142" s="110">
        <v>10707.374965519417</v>
      </c>
      <c r="Q142" s="65">
        <v>11056.194955955716</v>
      </c>
      <c r="R142" s="65">
        <v>11121.266345630731</v>
      </c>
      <c r="S142" s="34">
        <v>11739.287340371855</v>
      </c>
      <c r="T142" s="9"/>
      <c r="U142" s="21" t="s">
        <v>73</v>
      </c>
      <c r="V142" s="64">
        <v>10880.171356109458</v>
      </c>
      <c r="W142" s="34">
        <v>11434.755968723699</v>
      </c>
      <c r="X142" s="9"/>
      <c r="Y142" s="21" t="s">
        <v>73</v>
      </c>
      <c r="Z142" s="111">
        <v>11174.456521616577</v>
      </c>
      <c r="AA142" s="29"/>
      <c r="AB142" s="11"/>
      <c r="AC142"/>
      <c r="AD142" s="3"/>
    </row>
    <row r="143" spans="1:37" ht="15.75" thickBot="1">
      <c r="A143" s="67" t="s">
        <v>192</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192</v>
      </c>
      <c r="P143" s="112">
        <v>12870.757534828081</v>
      </c>
      <c r="Q143" s="68">
        <v>12842.732401034815</v>
      </c>
      <c r="R143" s="68">
        <v>12915.653754092227</v>
      </c>
      <c r="S143" s="35">
        <v>13387.43110929996</v>
      </c>
      <c r="T143" s="9"/>
      <c r="U143" s="16" t="s">
        <v>192</v>
      </c>
      <c r="V143" s="67">
        <v>12856.615762096459</v>
      </c>
      <c r="W143" s="35">
        <v>13140.932318799365</v>
      </c>
      <c r="X143" s="9"/>
      <c r="Y143" s="16" t="s">
        <v>192</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165</v>
      </c>
      <c r="M145" s="9"/>
      <c r="N145" s="42"/>
      <c r="O145" s="8">
        <v>2018</v>
      </c>
      <c r="P145" s="1675" t="s">
        <v>166</v>
      </c>
      <c r="Q145" s="1675"/>
      <c r="R145" s="1675"/>
      <c r="S145" s="1675"/>
      <c r="T145" s="9"/>
      <c r="U145" s="8">
        <v>2018</v>
      </c>
      <c r="V145" s="1675" t="s">
        <v>167</v>
      </c>
      <c r="W145" s="1675"/>
      <c r="X145" s="9"/>
      <c r="Y145" s="94">
        <v>2018</v>
      </c>
      <c r="Z145" s="9"/>
      <c r="AA145" s="29"/>
      <c r="AB145" s="3"/>
      <c r="AC145"/>
      <c r="AD145" s="636"/>
      <c r="AE145" s="3"/>
    </row>
    <row r="146" spans="1:34" ht="14.25" thickBot="1">
      <c r="A146" s="47"/>
      <c r="B146" s="48" t="s">
        <v>169</v>
      </c>
      <c r="C146" s="48" t="s">
        <v>170</v>
      </c>
      <c r="D146" s="48" t="s">
        <v>171</v>
      </c>
      <c r="E146" s="48" t="s">
        <v>172</v>
      </c>
      <c r="F146" s="48" t="s">
        <v>173</v>
      </c>
      <c r="G146" s="48" t="s">
        <v>174</v>
      </c>
      <c r="H146" s="48" t="s">
        <v>175</v>
      </c>
      <c r="I146" s="48" t="s">
        <v>176</v>
      </c>
      <c r="J146" s="48" t="s">
        <v>177</v>
      </c>
      <c r="K146" s="48" t="s">
        <v>178</v>
      </c>
      <c r="L146" s="48" t="s">
        <v>179</v>
      </c>
      <c r="M146" s="49" t="s">
        <v>180</v>
      </c>
      <c r="N146" s="42"/>
      <c r="O146" s="12"/>
      <c r="P146" s="48" t="s">
        <v>181</v>
      </c>
      <c r="Q146" s="48" t="s">
        <v>182</v>
      </c>
      <c r="R146" s="48" t="s">
        <v>183</v>
      </c>
      <c r="S146" s="49" t="s">
        <v>184</v>
      </c>
      <c r="T146" s="9"/>
      <c r="U146" s="12"/>
      <c r="V146" s="48" t="s">
        <v>185</v>
      </c>
      <c r="W146" s="49" t="s">
        <v>186</v>
      </c>
      <c r="X146" s="9"/>
      <c r="Y146" s="12"/>
      <c r="Z146" s="50" t="s">
        <v>187</v>
      </c>
      <c r="AA146" s="29"/>
      <c r="AB146" s="3"/>
      <c r="AC146"/>
      <c r="AD146" s="3"/>
      <c r="AE146" s="3"/>
    </row>
    <row r="147" spans="1:34" ht="13.5" thickBot="1">
      <c r="A147" s="119" t="s">
        <v>188</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188</v>
      </c>
      <c r="P147" s="84">
        <v>13494.82543256972</v>
      </c>
      <c r="Q147" s="54">
        <v>13515.181916035323</v>
      </c>
      <c r="R147" s="54">
        <v>13242.381779647045</v>
      </c>
      <c r="S147" s="84">
        <v>13168.628653930869</v>
      </c>
      <c r="T147" s="9"/>
      <c r="U147" s="27" t="s">
        <v>188</v>
      </c>
      <c r="V147" s="84">
        <v>13505.006881893625</v>
      </c>
      <c r="W147" s="84">
        <v>13206.686872453876</v>
      </c>
      <c r="X147" s="9"/>
      <c r="Y147" s="27" t="s">
        <v>188</v>
      </c>
      <c r="Z147" s="84">
        <v>13362.90645387967</v>
      </c>
      <c r="AA147" s="29"/>
      <c r="AB147" s="3"/>
      <c r="AC147"/>
      <c r="AD147" s="3"/>
      <c r="AE147" s="3"/>
    </row>
    <row r="148" spans="1:34">
      <c r="A148" s="122" t="s">
        <v>193</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193</v>
      </c>
      <c r="P148" s="127">
        <v>13480.244994758916</v>
      </c>
      <c r="Q148" s="77">
        <v>13646.011715575618</v>
      </c>
      <c r="R148" s="77">
        <v>13387.682697752958</v>
      </c>
      <c r="S148" s="33">
        <v>13645.791400613958</v>
      </c>
      <c r="T148" s="9"/>
      <c r="U148" s="21" t="s">
        <v>193</v>
      </c>
      <c r="V148" s="107">
        <v>13556.472345003305</v>
      </c>
      <c r="W148" s="33">
        <v>13517.726768060838</v>
      </c>
      <c r="X148" s="9"/>
      <c r="Y148" s="21" t="s">
        <v>193</v>
      </c>
      <c r="Z148" s="108">
        <v>13533.449632381094</v>
      </c>
      <c r="AA148" s="29"/>
      <c r="AB148" s="3"/>
      <c r="AC148"/>
      <c r="AD148" s="3"/>
      <c r="AE148" s="3"/>
      <c r="AF148" s="3"/>
      <c r="AG148" s="3"/>
      <c r="AH148" s="3"/>
    </row>
    <row r="149" spans="1:34">
      <c r="A149" s="64" t="s">
        <v>189</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189</v>
      </c>
      <c r="P149" s="110">
        <v>14283.471633622017</v>
      </c>
      <c r="Q149" s="65">
        <v>14184.245280813526</v>
      </c>
      <c r="R149" s="65">
        <v>14162.296339843502</v>
      </c>
      <c r="S149" s="34">
        <v>14181.713643996154</v>
      </c>
      <c r="T149" s="9"/>
      <c r="U149" s="21" t="s">
        <v>189</v>
      </c>
      <c r="V149" s="64">
        <v>14235.11583391866</v>
      </c>
      <c r="W149" s="34">
        <v>14171.551629923279</v>
      </c>
      <c r="X149" s="9"/>
      <c r="Y149" s="21" t="s">
        <v>189</v>
      </c>
      <c r="Z149" s="111">
        <v>14206.427548159932</v>
      </c>
      <c r="AA149" s="29"/>
      <c r="AB149" s="3"/>
      <c r="AC149"/>
      <c r="AD149" s="3"/>
      <c r="AE149" s="3"/>
      <c r="AF149" s="3"/>
      <c r="AG149" s="3"/>
      <c r="AH149" s="3"/>
    </row>
    <row r="150" spans="1:34">
      <c r="A150" s="64" t="s">
        <v>190</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190</v>
      </c>
      <c r="P150" s="110">
        <v>14147.877504669799</v>
      </c>
      <c r="Q150" s="65">
        <v>14094.307272960828</v>
      </c>
      <c r="R150" s="65">
        <v>14072.65117395687</v>
      </c>
      <c r="S150" s="34">
        <v>14021.440438133233</v>
      </c>
      <c r="T150" s="9"/>
      <c r="U150" s="21" t="s">
        <v>190</v>
      </c>
      <c r="V150" s="64">
        <v>14119.018042711721</v>
      </c>
      <c r="W150" s="34">
        <v>14047.270979881589</v>
      </c>
      <c r="X150" s="9"/>
      <c r="Y150" s="21" t="s">
        <v>190</v>
      </c>
      <c r="Z150" s="111">
        <v>14086.589137149313</v>
      </c>
      <c r="AA150" s="29"/>
      <c r="AB150" s="3"/>
      <c r="AC150"/>
      <c r="AD150" s="3"/>
      <c r="AE150" s="3"/>
      <c r="AF150" s="3"/>
      <c r="AG150" s="3"/>
      <c r="AH150" s="3"/>
    </row>
    <row r="151" spans="1:34">
      <c r="A151" s="64" t="s">
        <v>191</v>
      </c>
      <c r="B151" s="65"/>
      <c r="C151" s="482">
        <v>11669.37</v>
      </c>
      <c r="D151" s="65"/>
      <c r="E151" s="65">
        <v>13911.63</v>
      </c>
      <c r="F151" s="65"/>
      <c r="G151" s="65"/>
      <c r="H151" s="65">
        <v>10275.299999999999</v>
      </c>
      <c r="I151" s="65">
        <v>10407.782857142856</v>
      </c>
      <c r="J151" s="65"/>
      <c r="K151" s="65"/>
      <c r="L151" s="65">
        <v>11869</v>
      </c>
      <c r="M151" s="34"/>
      <c r="N151" s="42"/>
      <c r="O151" s="21" t="s">
        <v>191</v>
      </c>
      <c r="P151" s="110">
        <v>11669.37</v>
      </c>
      <c r="Q151" s="65">
        <v>13911.63</v>
      </c>
      <c r="R151" s="65">
        <v>10365.881302325581</v>
      </c>
      <c r="S151" s="34">
        <v>11869</v>
      </c>
      <c r="T151" s="9"/>
      <c r="U151" s="21" t="s">
        <v>191</v>
      </c>
      <c r="V151" s="110">
        <v>12250.266373056995</v>
      </c>
      <c r="W151" s="34">
        <v>11657.500968586388</v>
      </c>
      <c r="X151" s="9"/>
      <c r="Y151" s="21" t="s">
        <v>191</v>
      </c>
      <c r="Z151" s="111">
        <v>11692.71294859957</v>
      </c>
      <c r="AA151" s="29"/>
      <c r="AB151" s="3"/>
      <c r="AC151"/>
      <c r="AD151" s="3"/>
      <c r="AE151" s="3"/>
      <c r="AF151" s="3"/>
      <c r="AG151" s="3"/>
      <c r="AH151" s="3"/>
    </row>
    <row r="152" spans="1:34">
      <c r="A152" s="64" t="s">
        <v>73</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73</v>
      </c>
      <c r="P152" s="110">
        <v>11854.183388340227</v>
      </c>
      <c r="Q152" s="65">
        <v>12001.99412981471</v>
      </c>
      <c r="R152" s="65">
        <v>11555.336527988868</v>
      </c>
      <c r="S152" s="34">
        <v>11325.458183837878</v>
      </c>
      <c r="T152" s="9"/>
      <c r="U152" s="21" t="s">
        <v>73</v>
      </c>
      <c r="V152" s="64">
        <v>11925.723918073871</v>
      </c>
      <c r="W152" s="34">
        <v>11441.589212356062</v>
      </c>
      <c r="X152" s="9"/>
      <c r="Y152" s="21" t="s">
        <v>73</v>
      </c>
      <c r="Z152" s="111">
        <v>11675.147054895662</v>
      </c>
      <c r="AA152" s="29"/>
      <c r="AB152" s="3"/>
      <c r="AC152"/>
      <c r="AD152" s="3"/>
      <c r="AE152" s="3"/>
      <c r="AF152" s="3"/>
      <c r="AG152" s="3"/>
      <c r="AH152" s="3"/>
    </row>
    <row r="153" spans="1:34" ht="13.5" thickBot="1">
      <c r="A153" s="67" t="s">
        <v>192</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192</v>
      </c>
      <c r="P153" s="112">
        <v>13502.493781732628</v>
      </c>
      <c r="Q153" s="68">
        <v>13568.182223844509</v>
      </c>
      <c r="R153" s="68">
        <v>13420.917935467203</v>
      </c>
      <c r="S153" s="35">
        <v>13547.741200622433</v>
      </c>
      <c r="T153" s="9"/>
      <c r="U153" s="16" t="s">
        <v>192</v>
      </c>
      <c r="V153" s="67">
        <v>13537.266183576934</v>
      </c>
      <c r="W153" s="35">
        <v>13481.254286659221</v>
      </c>
      <c r="X153" s="9"/>
      <c r="Y153" s="16" t="s">
        <v>192</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165</v>
      </c>
      <c r="M155" s="9"/>
      <c r="N155" s="42"/>
      <c r="O155" s="8">
        <v>2019</v>
      </c>
      <c r="P155" s="1675" t="s">
        <v>166</v>
      </c>
      <c r="Q155" s="1675"/>
      <c r="R155" s="1675"/>
      <c r="S155" s="1675"/>
      <c r="T155" s="9"/>
      <c r="U155" s="8">
        <v>2019</v>
      </c>
      <c r="V155" s="1675" t="s">
        <v>167</v>
      </c>
      <c r="W155" s="1675"/>
      <c r="X155" s="9"/>
      <c r="Y155" s="94">
        <v>2019</v>
      </c>
      <c r="Z155" s="9"/>
      <c r="AA155" s="3"/>
      <c r="AB155" s="3"/>
      <c r="AC155"/>
      <c r="AD155" s="3"/>
      <c r="AE155" s="3"/>
      <c r="AF155" s="3"/>
      <c r="AG155" s="3"/>
      <c r="AH155" s="3"/>
    </row>
    <row r="156" spans="1:34" ht="14.25" thickBot="1">
      <c r="A156" s="47"/>
      <c r="B156" s="48" t="s">
        <v>169</v>
      </c>
      <c r="C156" s="48" t="s">
        <v>170</v>
      </c>
      <c r="D156" s="48" t="s">
        <v>171</v>
      </c>
      <c r="E156" s="48" t="s">
        <v>172</v>
      </c>
      <c r="F156" s="48" t="s">
        <v>173</v>
      </c>
      <c r="G156" s="48" t="s">
        <v>174</v>
      </c>
      <c r="H156" s="48" t="s">
        <v>175</v>
      </c>
      <c r="I156" s="48" t="s">
        <v>176</v>
      </c>
      <c r="J156" s="48" t="s">
        <v>177</v>
      </c>
      <c r="K156" s="48" t="s">
        <v>178</v>
      </c>
      <c r="L156" s="48" t="s">
        <v>179</v>
      </c>
      <c r="M156" s="49" t="s">
        <v>180</v>
      </c>
      <c r="N156" s="42"/>
      <c r="O156" s="12"/>
      <c r="P156" s="48" t="s">
        <v>181</v>
      </c>
      <c r="Q156" s="48" t="s">
        <v>182</v>
      </c>
      <c r="R156" s="48" t="s">
        <v>183</v>
      </c>
      <c r="S156" s="49" t="s">
        <v>184</v>
      </c>
      <c r="T156" s="9"/>
      <c r="U156" s="12"/>
      <c r="V156" s="48" t="s">
        <v>185</v>
      </c>
      <c r="W156" s="49" t="s">
        <v>186</v>
      </c>
      <c r="X156" s="9"/>
      <c r="Y156" s="12"/>
      <c r="Z156" s="50" t="s">
        <v>187</v>
      </c>
      <c r="AA156" s="3"/>
      <c r="AB156" s="3"/>
      <c r="AC156"/>
      <c r="AD156" s="3"/>
      <c r="AE156" s="3"/>
      <c r="AF156" s="3"/>
      <c r="AG156" s="3"/>
      <c r="AH156" s="3"/>
    </row>
    <row r="157" spans="1:34" ht="13.5" thickBot="1">
      <c r="A157" s="119" t="s">
        <v>188</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188</v>
      </c>
      <c r="P157" s="84">
        <v>12598.899991992648</v>
      </c>
      <c r="Q157" s="54">
        <v>12261.047976022926</v>
      </c>
      <c r="R157" s="54">
        <v>11576.419047036832</v>
      </c>
      <c r="S157" s="55">
        <v>12029.522478885163</v>
      </c>
      <c r="T157" s="9"/>
      <c r="U157" s="27" t="s">
        <v>188</v>
      </c>
      <c r="V157" s="84">
        <v>12550.782190848724</v>
      </c>
      <c r="W157" s="55">
        <v>11830.444839180567</v>
      </c>
      <c r="X157" s="9"/>
      <c r="Y157" s="27" t="s">
        <v>188</v>
      </c>
      <c r="Z157" s="668">
        <v>12171.089276441808</v>
      </c>
      <c r="AA157" s="3"/>
      <c r="AB157" s="3"/>
      <c r="AC157"/>
      <c r="AD157" s="3"/>
      <c r="AE157" s="3"/>
      <c r="AF157" s="3"/>
      <c r="AG157" s="3"/>
      <c r="AH157" s="3"/>
    </row>
    <row r="158" spans="1:34">
      <c r="A158" s="122" t="s">
        <v>193</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193</v>
      </c>
      <c r="P158" s="127">
        <v>12584.9079795629</v>
      </c>
      <c r="Q158" s="77">
        <v>12238.655673608149</v>
      </c>
      <c r="R158" s="77">
        <v>11559.118447346602</v>
      </c>
      <c r="S158" s="33">
        <v>12115.200299922812</v>
      </c>
      <c r="T158" s="9"/>
      <c r="U158" s="21" t="s">
        <v>193</v>
      </c>
      <c r="V158" s="107">
        <v>12500.450973599327</v>
      </c>
      <c r="W158" s="33">
        <v>11911.125300152242</v>
      </c>
      <c r="X158" s="9"/>
      <c r="Y158" s="21" t="s">
        <v>193</v>
      </c>
      <c r="Z158" s="108">
        <v>12139.562253413582</v>
      </c>
      <c r="AA158" s="3"/>
      <c r="AB158" s="3"/>
      <c r="AC158"/>
      <c r="AD158" s="3"/>
      <c r="AE158" s="3"/>
      <c r="AF158" s="3"/>
      <c r="AG158" s="3"/>
      <c r="AH158" s="3"/>
    </row>
    <row r="159" spans="1:34">
      <c r="A159" s="64" t="s">
        <v>189</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189</v>
      </c>
      <c r="P159" s="110">
        <v>13365.473623968906</v>
      </c>
      <c r="Q159" s="65">
        <v>12634.788533296382</v>
      </c>
      <c r="R159" s="65">
        <v>12003.240343302372</v>
      </c>
      <c r="S159" s="34">
        <v>12674.947473913029</v>
      </c>
      <c r="T159" s="9"/>
      <c r="U159" s="21" t="s">
        <v>189</v>
      </c>
      <c r="V159" s="64">
        <v>13139.509553109532</v>
      </c>
      <c r="W159" s="34">
        <v>12326.726573586902</v>
      </c>
      <c r="X159" s="9"/>
      <c r="Y159" s="21" t="s">
        <v>189</v>
      </c>
      <c r="Z159" s="111">
        <v>12736.926723981092</v>
      </c>
      <c r="AA159" s="3"/>
      <c r="AB159" s="3"/>
      <c r="AC159"/>
      <c r="AD159" s="3"/>
      <c r="AE159" s="3"/>
      <c r="AF159" s="3"/>
      <c r="AG159" s="3"/>
      <c r="AH159" s="3"/>
    </row>
    <row r="160" spans="1:34">
      <c r="A160" s="64" t="s">
        <v>190</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190</v>
      </c>
      <c r="P160" s="110">
        <v>13188.197147760482</v>
      </c>
      <c r="Q160" s="65">
        <v>12335.540878643409</v>
      </c>
      <c r="R160" s="65">
        <v>11693.340922488851</v>
      </c>
      <c r="S160" s="34">
        <v>12607.299368863194</v>
      </c>
      <c r="T160" s="9"/>
      <c r="U160" s="21" t="s">
        <v>190</v>
      </c>
      <c r="V160" s="64">
        <v>12848.949299748068</v>
      </c>
      <c r="W160" s="34">
        <v>12071.325694703102</v>
      </c>
      <c r="X160" s="9"/>
      <c r="Y160" s="21" t="s">
        <v>190</v>
      </c>
      <c r="Z160" s="111">
        <v>12496.86604352695</v>
      </c>
      <c r="AA160" s="3"/>
      <c r="AB160" s="3"/>
      <c r="AC160"/>
      <c r="AD160" s="636"/>
      <c r="AE160" s="3"/>
      <c r="AF160" s="3"/>
      <c r="AG160" s="3"/>
      <c r="AH160" s="3"/>
    </row>
    <row r="161" spans="1:34">
      <c r="A161" s="64" t="s">
        <v>191</v>
      </c>
      <c r="B161" s="65"/>
      <c r="C161" s="482"/>
      <c r="D161" s="65"/>
      <c r="E161" s="65"/>
      <c r="F161" s="65"/>
      <c r="G161" s="65">
        <v>11847.259206798866</v>
      </c>
      <c r="H161" s="65">
        <v>10212.64</v>
      </c>
      <c r="I161" s="65">
        <v>11431</v>
      </c>
      <c r="J161" s="65"/>
      <c r="K161" s="65"/>
      <c r="L161" s="65"/>
      <c r="M161" s="34"/>
      <c r="N161" s="42"/>
      <c r="O161" s="21" t="s">
        <v>191</v>
      </c>
      <c r="P161" s="110">
        <v>13064.125629609642</v>
      </c>
      <c r="Q161" s="65">
        <v>12075.168972332016</v>
      </c>
      <c r="R161" s="65">
        <v>11249.852949640286</v>
      </c>
      <c r="S161" s="34"/>
      <c r="T161" s="9"/>
      <c r="U161" s="21" t="s">
        <v>191</v>
      </c>
      <c r="V161" s="110">
        <v>12653.835934182589</v>
      </c>
      <c r="W161" s="34">
        <v>11523.728805194805</v>
      </c>
      <c r="X161" s="9"/>
      <c r="Y161" s="21" t="s">
        <v>191</v>
      </c>
      <c r="Z161" s="111">
        <v>12223.033208241355</v>
      </c>
      <c r="AA161" s="3"/>
      <c r="AB161" s="3"/>
      <c r="AC161"/>
      <c r="AD161" s="636"/>
      <c r="AE161" s="3"/>
      <c r="AF161" s="3"/>
      <c r="AG161" s="3"/>
      <c r="AH161" s="3"/>
    </row>
    <row r="162" spans="1:34">
      <c r="A162" s="64" t="s">
        <v>73</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73</v>
      </c>
      <c r="P162" s="110">
        <v>10675.031172748293</v>
      </c>
      <c r="Q162" s="65">
        <v>10801.296964065661</v>
      </c>
      <c r="R162" s="65">
        <v>10053.896409200683</v>
      </c>
      <c r="S162" s="34">
        <v>10255.094126886201</v>
      </c>
      <c r="T162" s="9"/>
      <c r="U162" s="21" t="s">
        <v>73</v>
      </c>
      <c r="V162" s="64">
        <v>10845.317601245089</v>
      </c>
      <c r="W162" s="34">
        <v>10225.392940483716</v>
      </c>
      <c r="X162" s="9"/>
      <c r="Y162" s="21" t="s">
        <v>73</v>
      </c>
      <c r="Z162" s="111">
        <v>10479.725608941915</v>
      </c>
      <c r="AA162" s="3"/>
      <c r="AB162" s="3"/>
      <c r="AC162"/>
      <c r="AD162" s="636"/>
      <c r="AE162" s="3"/>
      <c r="AF162" s="3"/>
      <c r="AG162" s="3"/>
      <c r="AH162" s="3"/>
    </row>
    <row r="163" spans="1:34" ht="13.5" thickBot="1">
      <c r="A163" s="67" t="s">
        <v>192</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192</v>
      </c>
      <c r="P163" s="112">
        <v>13149.837234423143</v>
      </c>
      <c r="Q163" s="68">
        <v>13195.575193757533</v>
      </c>
      <c r="R163" s="68">
        <v>12653.605284927531</v>
      </c>
      <c r="S163" s="35">
        <v>13049.570101812467</v>
      </c>
      <c r="T163" s="9"/>
      <c r="U163" s="16" t="s">
        <v>192</v>
      </c>
      <c r="V163" s="67">
        <v>13296.575163892434</v>
      </c>
      <c r="W163" s="35">
        <v>12878.850407201366</v>
      </c>
      <c r="X163" s="9"/>
      <c r="Y163" s="16" t="s">
        <v>192</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165</v>
      </c>
      <c r="M165" s="9"/>
      <c r="N165" s="42"/>
      <c r="O165" s="8">
        <v>2020</v>
      </c>
      <c r="P165" s="1675" t="s">
        <v>166</v>
      </c>
      <c r="Q165" s="1675"/>
      <c r="R165" s="1675"/>
      <c r="S165" s="1675"/>
      <c r="T165" s="9"/>
      <c r="U165" s="8">
        <v>2020</v>
      </c>
      <c r="V165" s="1675" t="s">
        <v>167</v>
      </c>
      <c r="W165" s="1675"/>
      <c r="X165" s="9"/>
      <c r="Y165" s="94">
        <v>2021</v>
      </c>
      <c r="Z165" s="9"/>
      <c r="AA165" s="3"/>
      <c r="AB165"/>
      <c r="AC165"/>
      <c r="AD165" s="636"/>
      <c r="AE165" s="3"/>
      <c r="AF165" s="3"/>
      <c r="AG165" s="3"/>
      <c r="AH165" s="3"/>
    </row>
    <row r="166" spans="1:34" ht="14.25" thickBot="1">
      <c r="A166" s="47"/>
      <c r="B166" s="48" t="s">
        <v>169</v>
      </c>
      <c r="C166" s="48" t="s">
        <v>170</v>
      </c>
      <c r="D166" s="48" t="s">
        <v>171</v>
      </c>
      <c r="E166" s="48" t="s">
        <v>172</v>
      </c>
      <c r="F166" s="48" t="s">
        <v>173</v>
      </c>
      <c r="G166" s="48" t="s">
        <v>174</v>
      </c>
      <c r="H166" s="48" t="s">
        <v>175</v>
      </c>
      <c r="I166" s="48" t="s">
        <v>176</v>
      </c>
      <c r="J166" s="48" t="s">
        <v>177</v>
      </c>
      <c r="K166" s="48" t="s">
        <v>178</v>
      </c>
      <c r="L166" s="48" t="s">
        <v>179</v>
      </c>
      <c r="M166" s="49" t="s">
        <v>180</v>
      </c>
      <c r="N166" s="42"/>
      <c r="O166" s="12"/>
      <c r="P166" s="48" t="s">
        <v>181</v>
      </c>
      <c r="Q166" s="48" t="s">
        <v>182</v>
      </c>
      <c r="R166" s="48" t="s">
        <v>183</v>
      </c>
      <c r="S166" s="49" t="s">
        <v>184</v>
      </c>
      <c r="T166" s="9"/>
      <c r="U166" s="12"/>
      <c r="V166" s="48" t="s">
        <v>185</v>
      </c>
      <c r="W166" s="49" t="s">
        <v>186</v>
      </c>
      <c r="X166" s="9"/>
      <c r="Y166" s="12"/>
      <c r="Z166" s="50" t="s">
        <v>187</v>
      </c>
      <c r="AA166" s="3"/>
      <c r="AB166"/>
      <c r="AC166"/>
      <c r="AD166"/>
      <c r="AE166"/>
      <c r="AF166"/>
      <c r="AG166" s="3"/>
      <c r="AH166" s="3"/>
    </row>
    <row r="167" spans="1:34" ht="13.5" thickBot="1">
      <c r="A167" s="119" t="s">
        <v>188</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188</v>
      </c>
      <c r="P167" s="84">
        <v>12264.243973304463</v>
      </c>
      <c r="Q167" s="54">
        <v>11765.417869178715</v>
      </c>
      <c r="R167" s="54">
        <v>12193.611318325507</v>
      </c>
      <c r="S167" s="55">
        <v>12445.675174961532</v>
      </c>
      <c r="T167" s="9"/>
      <c r="U167" s="27" t="s">
        <v>188</v>
      </c>
      <c r="V167" s="84">
        <v>12028.089251978899</v>
      </c>
      <c r="W167" s="55">
        <v>12308.25330200759</v>
      </c>
      <c r="X167" s="9"/>
      <c r="Y167" s="27" t="s">
        <v>188</v>
      </c>
      <c r="Z167" s="668">
        <v>12170.057750049617</v>
      </c>
      <c r="AA167" s="3"/>
      <c r="AB167"/>
      <c r="AC167"/>
      <c r="AD167"/>
      <c r="AE167"/>
      <c r="AF167"/>
      <c r="AG167" s="3"/>
      <c r="AH167" s="3"/>
    </row>
    <row r="168" spans="1:34">
      <c r="A168" s="57" t="s">
        <v>193</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193</v>
      </c>
      <c r="P168" s="127">
        <v>12230.426937043945</v>
      </c>
      <c r="Q168" s="77">
        <v>11414.214538334702</v>
      </c>
      <c r="R168" s="77">
        <v>12488.169155707263</v>
      </c>
      <c r="S168" s="33">
        <v>12816.041806517827</v>
      </c>
      <c r="T168" s="9"/>
      <c r="U168" s="21" t="s">
        <v>193</v>
      </c>
      <c r="V168" s="107">
        <v>11861.858993020014</v>
      </c>
      <c r="W168" s="33">
        <v>12632.097031822015</v>
      </c>
      <c r="X168" s="9"/>
      <c r="Y168" s="21" t="s">
        <v>193</v>
      </c>
      <c r="Z168" s="108">
        <v>12341.703778245606</v>
      </c>
      <c r="AA168" s="3"/>
      <c r="AB168"/>
      <c r="AC168"/>
      <c r="AD168"/>
      <c r="AE168"/>
      <c r="AF168"/>
      <c r="AG168" s="3"/>
      <c r="AH168" s="3"/>
    </row>
    <row r="169" spans="1:34">
      <c r="A169" s="64" t="s">
        <v>189</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189</v>
      </c>
      <c r="P169" s="110">
        <v>12830.305160673539</v>
      </c>
      <c r="Q169" s="65">
        <v>12325.165785997591</v>
      </c>
      <c r="R169" s="65">
        <v>12921.681089467465</v>
      </c>
      <c r="S169" s="34">
        <v>13574.515779639803</v>
      </c>
      <c r="T169" s="9"/>
      <c r="U169" s="21" t="s">
        <v>189</v>
      </c>
      <c r="V169" s="64">
        <v>12596.348507854193</v>
      </c>
      <c r="W169" s="34">
        <v>13209.814850565899</v>
      </c>
      <c r="X169" s="9"/>
      <c r="Y169" s="21" t="s">
        <v>189</v>
      </c>
      <c r="Z169" s="111">
        <v>12893.07500798921</v>
      </c>
      <c r="AA169" s="3"/>
      <c r="AB169"/>
      <c r="AC169"/>
      <c r="AD169"/>
      <c r="AE169"/>
      <c r="AF169"/>
      <c r="AG169" s="3"/>
      <c r="AH169" s="3"/>
    </row>
    <row r="170" spans="1:34">
      <c r="A170" s="64" t="s">
        <v>190</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190</v>
      </c>
      <c r="P170" s="110">
        <v>12691.577868834069</v>
      </c>
      <c r="Q170" s="65">
        <v>12204.612768571405</v>
      </c>
      <c r="R170" s="65">
        <v>12857.749527193831</v>
      </c>
      <c r="S170" s="34">
        <v>13503.240512199489</v>
      </c>
      <c r="T170" s="9"/>
      <c r="U170" s="21" t="s">
        <v>190</v>
      </c>
      <c r="V170" s="64">
        <v>12449.770093026624</v>
      </c>
      <c r="W170" s="34">
        <v>13128.438927284908</v>
      </c>
      <c r="X170" s="9"/>
      <c r="Y170" s="21" t="s">
        <v>190</v>
      </c>
      <c r="Z170" s="111">
        <v>12777.362324998021</v>
      </c>
      <c r="AA170" s="3"/>
      <c r="AB170"/>
      <c r="AC170"/>
      <c r="AD170"/>
      <c r="AE170"/>
      <c r="AF170"/>
      <c r="AG170" s="3"/>
      <c r="AH170" s="3"/>
    </row>
    <row r="171" spans="1:34">
      <c r="A171" s="64" t="s">
        <v>191</v>
      </c>
      <c r="B171" s="684"/>
      <c r="C171" s="685"/>
      <c r="D171" s="65"/>
      <c r="E171" s="65"/>
      <c r="F171" s="65">
        <v>12115.686274509804</v>
      </c>
      <c r="G171" s="65">
        <v>13265</v>
      </c>
      <c r="H171" s="65">
        <v>14324.08</v>
      </c>
      <c r="I171" s="65"/>
      <c r="J171" s="65"/>
      <c r="K171" s="65"/>
      <c r="L171" s="65"/>
      <c r="M171" s="34"/>
      <c r="N171" s="42"/>
      <c r="O171" s="21" t="s">
        <v>191</v>
      </c>
      <c r="P171" s="110"/>
      <c r="Q171" s="65">
        <v>12742.919393939394</v>
      </c>
      <c r="R171" s="65">
        <v>14324.08</v>
      </c>
      <c r="S171" s="34"/>
      <c r="T171" s="9"/>
      <c r="U171" s="21" t="s">
        <v>191</v>
      </c>
      <c r="V171" s="110">
        <v>12136</v>
      </c>
      <c r="W171" s="34">
        <v>13614.837507568116</v>
      </c>
      <c r="X171" s="9"/>
      <c r="Y171" s="21" t="s">
        <v>191</v>
      </c>
      <c r="Z171" s="111">
        <v>13124.888063427803</v>
      </c>
      <c r="AA171" s="3"/>
      <c r="AB171"/>
      <c r="AC171"/>
      <c r="AD171"/>
      <c r="AE171"/>
      <c r="AF171"/>
      <c r="AG171" s="3"/>
      <c r="AH171" s="3"/>
    </row>
    <row r="172" spans="1:34">
      <c r="A172" s="64" t="s">
        <v>73</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73</v>
      </c>
      <c r="P172" s="110">
        <v>10475.959939025151</v>
      </c>
      <c r="Q172" s="65">
        <v>10005.315097811705</v>
      </c>
      <c r="R172" s="65">
        <v>10350.50755334295</v>
      </c>
      <c r="S172" s="34">
        <v>10325.903193373764</v>
      </c>
      <c r="T172" s="9"/>
      <c r="U172" s="21" t="s">
        <v>73</v>
      </c>
      <c r="V172" s="64">
        <v>10255.984573217051</v>
      </c>
      <c r="W172" s="34">
        <v>10338.314280360921</v>
      </c>
      <c r="X172" s="9"/>
      <c r="Y172" s="21" t="s">
        <v>73</v>
      </c>
      <c r="Z172" s="111">
        <v>10300.833122420103</v>
      </c>
      <c r="AA172" s="3"/>
      <c r="AB172"/>
      <c r="AC172"/>
      <c r="AD172"/>
      <c r="AE172"/>
      <c r="AF172"/>
      <c r="AG172" s="3"/>
      <c r="AH172" s="3"/>
    </row>
    <row r="173" spans="1:34" ht="13.5" thickBot="1">
      <c r="A173" s="67" t="s">
        <v>192</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192</v>
      </c>
      <c r="P173" s="112">
        <v>13107.808759409772</v>
      </c>
      <c r="Q173" s="68">
        <v>12496.585924531048</v>
      </c>
      <c r="R173" s="68">
        <v>12822.310426188662</v>
      </c>
      <c r="S173" s="35">
        <v>13163.615788150822</v>
      </c>
      <c r="T173" s="9"/>
      <c r="U173" s="16" t="s">
        <v>192</v>
      </c>
      <c r="V173" s="67">
        <v>12807.396698681192</v>
      </c>
      <c r="W173" s="35">
        <v>12972.543102090158</v>
      </c>
      <c r="X173" s="9"/>
      <c r="Y173" s="16" t="s">
        <v>192</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165</v>
      </c>
      <c r="M175" s="9"/>
      <c r="N175" s="42"/>
      <c r="O175" s="8">
        <v>2021</v>
      </c>
      <c r="P175" s="1675" t="s">
        <v>166</v>
      </c>
      <c r="Q175" s="1675"/>
      <c r="R175" s="1675"/>
      <c r="S175" s="1675"/>
      <c r="T175" s="9"/>
      <c r="U175" s="8">
        <v>2021</v>
      </c>
      <c r="V175" s="1675" t="s">
        <v>167</v>
      </c>
      <c r="W175" s="1675"/>
      <c r="X175" s="9"/>
      <c r="Y175" s="94">
        <v>2021</v>
      </c>
      <c r="Z175" s="9"/>
      <c r="AA175"/>
      <c r="AB175"/>
      <c r="AC175"/>
      <c r="AD175"/>
      <c r="AE175"/>
      <c r="AF175"/>
      <c r="AG175" s="3"/>
      <c r="AH175" s="3"/>
    </row>
    <row r="176" spans="1:34" ht="14.25" thickBot="1">
      <c r="A176" s="47"/>
      <c r="B176" s="48" t="s">
        <v>169</v>
      </c>
      <c r="C176" s="48" t="s">
        <v>170</v>
      </c>
      <c r="D176" s="48" t="s">
        <v>171</v>
      </c>
      <c r="E176" s="48" t="s">
        <v>172</v>
      </c>
      <c r="F176" s="48" t="s">
        <v>173</v>
      </c>
      <c r="G176" s="48" t="s">
        <v>174</v>
      </c>
      <c r="H176" s="48" t="s">
        <v>175</v>
      </c>
      <c r="I176" s="48" t="s">
        <v>176</v>
      </c>
      <c r="J176" s="48" t="s">
        <v>177</v>
      </c>
      <c r="K176" s="48" t="s">
        <v>178</v>
      </c>
      <c r="L176" s="48" t="s">
        <v>179</v>
      </c>
      <c r="M176" s="49" t="s">
        <v>180</v>
      </c>
      <c r="N176" s="42"/>
      <c r="O176" s="12"/>
      <c r="P176" s="48" t="s">
        <v>181</v>
      </c>
      <c r="Q176" s="48" t="s">
        <v>182</v>
      </c>
      <c r="R176" s="48" t="s">
        <v>183</v>
      </c>
      <c r="S176" s="49" t="s">
        <v>184</v>
      </c>
      <c r="T176" s="9"/>
      <c r="U176" s="12"/>
      <c r="V176" s="48" t="s">
        <v>185</v>
      </c>
      <c r="W176" s="49" t="s">
        <v>186</v>
      </c>
      <c r="X176" s="9"/>
      <c r="Y176" s="12"/>
      <c r="Z176" s="50" t="s">
        <v>187</v>
      </c>
      <c r="AA176"/>
      <c r="AB176"/>
      <c r="AC176"/>
      <c r="AD176"/>
      <c r="AE176"/>
      <c r="AF176"/>
      <c r="AG176" s="3"/>
      <c r="AH176" s="3"/>
    </row>
    <row r="177" spans="1:34" ht="13.5" thickBot="1">
      <c r="A177" s="119" t="s">
        <v>188</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188</v>
      </c>
      <c r="P177" s="84">
        <v>13219.214117844795</v>
      </c>
      <c r="Q177" s="54">
        <v>14116.294493597934</v>
      </c>
      <c r="R177" s="54">
        <v>14733.561876904725</v>
      </c>
      <c r="S177" s="55">
        <v>17787.621256239214</v>
      </c>
      <c r="T177" s="9"/>
      <c r="U177" s="27" t="s">
        <v>188</v>
      </c>
      <c r="V177" s="84">
        <v>13685.040317531191</v>
      </c>
      <c r="W177" s="55">
        <v>16386.674990701777</v>
      </c>
      <c r="X177" s="9"/>
      <c r="Y177" s="27" t="s">
        <v>188</v>
      </c>
      <c r="Z177" s="668">
        <v>15034.347753900318</v>
      </c>
      <c r="AA177"/>
      <c r="AB177"/>
      <c r="AC177"/>
      <c r="AD177"/>
      <c r="AE177"/>
      <c r="AF177"/>
      <c r="AG177" s="3"/>
      <c r="AH177" s="3"/>
    </row>
    <row r="178" spans="1:34">
      <c r="A178" s="57" t="s">
        <v>193</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193</v>
      </c>
      <c r="P178" s="127">
        <v>12850.977640449442</v>
      </c>
      <c r="Q178" s="77">
        <v>13696.712101930989</v>
      </c>
      <c r="R178" s="77">
        <v>14900.81605370493</v>
      </c>
      <c r="S178" s="33">
        <v>18395.024200372543</v>
      </c>
      <c r="T178" s="9"/>
      <c r="U178" s="21" t="s">
        <v>193</v>
      </c>
      <c r="V178" s="107">
        <v>13309.319579687755</v>
      </c>
      <c r="W178" s="33">
        <v>17241.829165284682</v>
      </c>
      <c r="X178" s="9"/>
      <c r="Y178" s="21" t="s">
        <v>193</v>
      </c>
      <c r="Z178" s="108">
        <v>15938.483131201114</v>
      </c>
      <c r="AA178"/>
      <c r="AB178"/>
      <c r="AC178"/>
      <c r="AD178"/>
      <c r="AE178"/>
      <c r="AF178"/>
      <c r="AG178" s="3"/>
      <c r="AH178" s="3"/>
    </row>
    <row r="179" spans="1:34">
      <c r="A179" s="64" t="s">
        <v>189</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189</v>
      </c>
      <c r="P179" s="110">
        <v>14207.350828177994</v>
      </c>
      <c r="Q179" s="65">
        <v>14962.617200163584</v>
      </c>
      <c r="R179" s="65">
        <v>15941.436517529903</v>
      </c>
      <c r="S179" s="34">
        <v>19444.385031291935</v>
      </c>
      <c r="T179" s="9"/>
      <c r="U179" s="21" t="s">
        <v>189</v>
      </c>
      <c r="V179" s="64">
        <v>14608.063633774414</v>
      </c>
      <c r="W179" s="34">
        <v>17766.332000995448</v>
      </c>
      <c r="X179" s="9"/>
      <c r="Y179" s="21" t="s">
        <v>189</v>
      </c>
      <c r="Z179" s="111">
        <v>16145.77271971192</v>
      </c>
      <c r="AA179"/>
      <c r="AB179"/>
      <c r="AC179"/>
      <c r="AD179" s="3"/>
      <c r="AE179" s="3"/>
      <c r="AF179" s="3"/>
      <c r="AG179" s="3"/>
      <c r="AH179" s="3"/>
    </row>
    <row r="180" spans="1:34">
      <c r="A180" s="64" t="s">
        <v>190</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190</v>
      </c>
      <c r="P180" s="110">
        <v>14157.411038158896</v>
      </c>
      <c r="Q180" s="65">
        <v>14933.71989257982</v>
      </c>
      <c r="R180" s="65">
        <v>15879.458713398602</v>
      </c>
      <c r="S180" s="34">
        <v>19317.538742935692</v>
      </c>
      <c r="T180" s="9"/>
      <c r="U180" s="21" t="s">
        <v>190</v>
      </c>
      <c r="V180" s="64">
        <v>14575.767857762192</v>
      </c>
      <c r="W180" s="34">
        <v>17553.644123002465</v>
      </c>
      <c r="X180" s="9"/>
      <c r="Y180" s="21" t="s">
        <v>190</v>
      </c>
      <c r="Z180" s="111">
        <v>15822.043041911318</v>
      </c>
      <c r="AA180"/>
      <c r="AB180"/>
      <c r="AC180"/>
      <c r="AD180" s="3"/>
      <c r="AE180" s="3"/>
      <c r="AF180" s="3"/>
      <c r="AG180" s="3"/>
      <c r="AH180" s="3"/>
    </row>
    <row r="181" spans="1:34">
      <c r="A181" s="64" t="s">
        <v>191</v>
      </c>
      <c r="B181" s="684"/>
      <c r="C181" s="685"/>
      <c r="D181" s="65"/>
      <c r="E181" s="65"/>
      <c r="F181" s="65"/>
      <c r="G181" s="65"/>
      <c r="H181" s="65"/>
      <c r="I181" s="65"/>
      <c r="J181" s="65"/>
      <c r="K181" s="65"/>
      <c r="L181" s="65"/>
      <c r="M181" s="34"/>
      <c r="N181" s="42"/>
      <c r="O181" s="21" t="s">
        <v>191</v>
      </c>
      <c r="P181" s="110"/>
      <c r="Q181" s="65"/>
      <c r="R181" s="65"/>
      <c r="S181" s="34"/>
      <c r="T181" s="9"/>
      <c r="U181" s="21" t="s">
        <v>191</v>
      </c>
      <c r="V181" s="110"/>
      <c r="W181" s="34"/>
      <c r="X181" s="9"/>
      <c r="Y181" s="21" t="s">
        <v>191</v>
      </c>
      <c r="Z181" s="111">
        <v>17630.247312702155</v>
      </c>
      <c r="AA181"/>
      <c r="AB181"/>
      <c r="AC181"/>
      <c r="AD181" s="3"/>
      <c r="AE181" s="3"/>
      <c r="AF181" s="3"/>
      <c r="AG181" s="3"/>
      <c r="AH181" s="3"/>
    </row>
    <row r="182" spans="1:34">
      <c r="A182" s="64" t="s">
        <v>73</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73</v>
      </c>
      <c r="P182" s="110">
        <v>11111.677338883243</v>
      </c>
      <c r="Q182" s="65">
        <v>12060.827749542888</v>
      </c>
      <c r="R182" s="65">
        <v>12462.058635095562</v>
      </c>
      <c r="S182" s="34">
        <v>15256.772753790317</v>
      </c>
      <c r="T182" s="9"/>
      <c r="U182" s="21" t="s">
        <v>73</v>
      </c>
      <c r="V182" s="64">
        <v>11571.613321822215</v>
      </c>
      <c r="W182" s="34">
        <v>14064.093824826812</v>
      </c>
      <c r="X182" s="9"/>
      <c r="Y182" s="21" t="s">
        <v>73</v>
      </c>
      <c r="Z182" s="111">
        <v>12932.241067353638</v>
      </c>
      <c r="AA182"/>
      <c r="AB182"/>
      <c r="AC182"/>
      <c r="AD182" s="3"/>
      <c r="AE182" s="3"/>
      <c r="AF182" s="3"/>
      <c r="AG182" s="3"/>
      <c r="AH182" s="3"/>
    </row>
    <row r="183" spans="1:34" ht="13.5" thickBot="1">
      <c r="A183" s="67" t="s">
        <v>192</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192</v>
      </c>
      <c r="P183" s="112">
        <v>13712.704069861622</v>
      </c>
      <c r="Q183" s="68">
        <v>14379.765867792499</v>
      </c>
      <c r="R183" s="68">
        <v>15085.573947811583</v>
      </c>
      <c r="S183" s="35">
        <v>18458.666658997252</v>
      </c>
      <c r="T183" s="9"/>
      <c r="U183" s="16" t="s">
        <v>192</v>
      </c>
      <c r="V183" s="67">
        <v>14066.739251182971</v>
      </c>
      <c r="W183" s="35">
        <v>16891.567587138503</v>
      </c>
      <c r="X183" s="9"/>
      <c r="Y183" s="16" t="s">
        <v>192</v>
      </c>
      <c r="Z183" s="113">
        <v>15464.407576145763</v>
      </c>
      <c r="AA183"/>
      <c r="AB183"/>
      <c r="AC183"/>
      <c r="AD183" s="3"/>
      <c r="AE183" s="3"/>
      <c r="AF183" s="3"/>
      <c r="AG183" s="3"/>
      <c r="AH183" s="3"/>
    </row>
    <row r="184" spans="1:34">
      <c r="A184" s="814"/>
      <c r="B184" s="815"/>
      <c r="C184" s="815"/>
      <c r="D184" s="816"/>
      <c r="E184" s="816"/>
      <c r="F184" s="816"/>
      <c r="G184" s="816"/>
      <c r="H184" s="816"/>
      <c r="I184" s="816"/>
      <c r="J184" s="816"/>
      <c r="K184" s="816"/>
      <c r="L184" s="816"/>
      <c r="M184" s="816"/>
      <c r="N184" s="817"/>
      <c r="O184" s="814"/>
      <c r="P184" s="816"/>
      <c r="Q184" s="816"/>
      <c r="R184" s="816"/>
      <c r="S184" s="816"/>
      <c r="T184" s="818"/>
      <c r="U184" s="814"/>
      <c r="V184" s="814"/>
      <c r="W184" s="816"/>
      <c r="X184" s="818"/>
      <c r="Y184" s="814"/>
      <c r="Z184" s="816"/>
      <c r="AA184" s="3"/>
      <c r="AB184"/>
      <c r="AC184"/>
      <c r="AD184"/>
      <c r="AE184" s="3"/>
      <c r="AF184" s="3"/>
      <c r="AG184" s="3"/>
      <c r="AH184" s="3"/>
    </row>
    <row r="185" spans="1:34" ht="16.5" thickBot="1">
      <c r="A185" s="8">
        <v>2022</v>
      </c>
      <c r="B185" s="9"/>
      <c r="C185" s="9"/>
      <c r="D185" s="9"/>
      <c r="E185" s="9"/>
      <c r="F185" s="9"/>
      <c r="G185" s="9"/>
      <c r="H185" s="9"/>
      <c r="I185" s="9"/>
      <c r="J185" s="9"/>
      <c r="K185" s="9"/>
      <c r="L185" s="10" t="s">
        <v>165</v>
      </c>
      <c r="M185" s="9"/>
      <c r="N185" s="42"/>
      <c r="O185" s="8">
        <v>2022</v>
      </c>
      <c r="P185" s="1675" t="s">
        <v>166</v>
      </c>
      <c r="Q185" s="1675"/>
      <c r="R185" s="1675"/>
      <c r="S185" s="1675"/>
      <c r="T185" s="9"/>
      <c r="U185" s="8">
        <v>2022</v>
      </c>
      <c r="V185" s="1675" t="s">
        <v>167</v>
      </c>
      <c r="W185" s="1675"/>
      <c r="X185" s="9"/>
      <c r="Y185" s="94">
        <v>2022</v>
      </c>
      <c r="Z185" s="9"/>
      <c r="AA185"/>
      <c r="AB185"/>
      <c r="AC185"/>
      <c r="AD185"/>
      <c r="AE185" s="3"/>
      <c r="AF185" s="3"/>
      <c r="AG185" s="3"/>
      <c r="AH185" s="3"/>
    </row>
    <row r="186" spans="1:34" ht="14.25" thickBot="1">
      <c r="A186" s="47"/>
      <c r="B186" s="48" t="s">
        <v>169</v>
      </c>
      <c r="C186" s="48" t="s">
        <v>170</v>
      </c>
      <c r="D186" s="48" t="s">
        <v>171</v>
      </c>
      <c r="E186" s="48" t="s">
        <v>172</v>
      </c>
      <c r="F186" s="48" t="s">
        <v>173</v>
      </c>
      <c r="G186" s="48" t="s">
        <v>174</v>
      </c>
      <c r="H186" s="48" t="s">
        <v>175</v>
      </c>
      <c r="I186" s="48" t="s">
        <v>176</v>
      </c>
      <c r="J186" s="48" t="s">
        <v>177</v>
      </c>
      <c r="K186" s="48" t="s">
        <v>178</v>
      </c>
      <c r="L186" s="48" t="s">
        <v>179</v>
      </c>
      <c r="M186" s="49" t="s">
        <v>180</v>
      </c>
      <c r="N186" s="42"/>
      <c r="O186" s="12"/>
      <c r="P186" s="48" t="s">
        <v>181</v>
      </c>
      <c r="Q186" s="48" t="s">
        <v>182</v>
      </c>
      <c r="R186" s="48" t="s">
        <v>183</v>
      </c>
      <c r="S186" s="49" t="s">
        <v>184</v>
      </c>
      <c r="T186" s="9"/>
      <c r="U186" s="12"/>
      <c r="V186" s="48" t="s">
        <v>185</v>
      </c>
      <c r="W186" s="49" t="s">
        <v>186</v>
      </c>
      <c r="X186" s="9"/>
      <c r="Y186" s="12"/>
      <c r="Z186" s="50" t="s">
        <v>187</v>
      </c>
      <c r="AA186"/>
      <c r="AB186"/>
      <c r="AC186"/>
      <c r="AD186"/>
      <c r="AE186" s="3"/>
      <c r="AF186" s="3"/>
      <c r="AG186" s="3"/>
      <c r="AH186" s="3"/>
    </row>
    <row r="187" spans="1:34" ht="13.5" thickBot="1">
      <c r="A187" s="119" t="s">
        <v>188</v>
      </c>
      <c r="B187" s="683">
        <v>18584.854388058142</v>
      </c>
      <c r="C187" s="683">
        <v>19061.640628288158</v>
      </c>
      <c r="D187" s="54">
        <v>20294.215163541841</v>
      </c>
      <c r="E187" s="54">
        <v>22382.152265751229</v>
      </c>
      <c r="F187" s="54">
        <v>22663.607295143924</v>
      </c>
      <c r="G187" s="54"/>
      <c r="H187" s="54"/>
      <c r="I187" s="54"/>
      <c r="J187" s="74"/>
      <c r="K187" s="54"/>
      <c r="L187" s="54"/>
      <c r="M187" s="55"/>
      <c r="N187" s="42"/>
      <c r="O187" s="27" t="s">
        <v>188</v>
      </c>
      <c r="P187" s="84">
        <v>19564.438563643209</v>
      </c>
      <c r="Q187" s="54"/>
      <c r="R187" s="54"/>
      <c r="S187" s="55"/>
      <c r="T187" s="9"/>
      <c r="U187" s="27" t="s">
        <v>188</v>
      </c>
      <c r="V187" s="84"/>
      <c r="W187" s="55"/>
      <c r="X187" s="9"/>
      <c r="Y187" s="27" t="s">
        <v>188</v>
      </c>
      <c r="Z187" s="668"/>
      <c r="AA187"/>
      <c r="AB187"/>
      <c r="AC187"/>
      <c r="AD187"/>
      <c r="AE187" s="3"/>
      <c r="AF187" s="3"/>
      <c r="AG187" s="3"/>
      <c r="AH187" s="3"/>
    </row>
    <row r="188" spans="1:34">
      <c r="A188" s="57" t="s">
        <v>193</v>
      </c>
      <c r="B188" s="115">
        <v>19401.189317269065</v>
      </c>
      <c r="C188" s="115">
        <v>18768.122079575594</v>
      </c>
      <c r="D188" s="115">
        <v>20782.536703677448</v>
      </c>
      <c r="E188" s="58">
        <v>22056.544408675029</v>
      </c>
      <c r="F188" s="58">
        <v>22834.880977831774</v>
      </c>
      <c r="G188" s="58"/>
      <c r="H188" s="58"/>
      <c r="I188" s="58"/>
      <c r="J188" s="105"/>
      <c r="K188" s="58"/>
      <c r="L188" s="58"/>
      <c r="M188" s="60"/>
      <c r="N188" s="42"/>
      <c r="O188" s="21" t="s">
        <v>193</v>
      </c>
      <c r="P188" s="127">
        <v>20188.332207449508</v>
      </c>
      <c r="Q188" s="77"/>
      <c r="R188" s="77"/>
      <c r="S188" s="33"/>
      <c r="T188" s="9"/>
      <c r="U188" s="21" t="s">
        <v>193</v>
      </c>
      <c r="V188" s="107"/>
      <c r="W188" s="33"/>
      <c r="X188" s="9"/>
      <c r="Y188" s="21" t="s">
        <v>193</v>
      </c>
      <c r="Z188" s="108"/>
      <c r="AA188"/>
      <c r="AB188"/>
      <c r="AC188"/>
      <c r="AD188"/>
      <c r="AE188" s="3"/>
      <c r="AF188" s="3"/>
      <c r="AG188" s="3"/>
      <c r="AH188" s="3"/>
    </row>
    <row r="189" spans="1:34">
      <c r="A189" s="64" t="s">
        <v>189</v>
      </c>
      <c r="B189" s="684">
        <v>20010.993899012225</v>
      </c>
      <c r="C189" s="684">
        <v>20140.861353409993</v>
      </c>
      <c r="D189" s="65">
        <v>21320.985832864666</v>
      </c>
      <c r="E189" s="65">
        <v>23446.717787287645</v>
      </c>
      <c r="F189" s="65">
        <v>23578.051392670604</v>
      </c>
      <c r="G189" s="65"/>
      <c r="H189" s="65"/>
      <c r="I189" s="65"/>
      <c r="J189" s="65"/>
      <c r="K189" s="65"/>
      <c r="L189" s="65"/>
      <c r="M189" s="34"/>
      <c r="N189" s="42"/>
      <c r="O189" s="21" t="s">
        <v>189</v>
      </c>
      <c r="P189" s="110">
        <v>20755.635766580283</v>
      </c>
      <c r="Q189" s="65"/>
      <c r="R189" s="65"/>
      <c r="S189" s="34"/>
      <c r="T189" s="9"/>
      <c r="U189" s="21" t="s">
        <v>189</v>
      </c>
      <c r="V189" s="64"/>
      <c r="W189" s="34"/>
      <c r="X189" s="9"/>
      <c r="Y189" s="21" t="s">
        <v>189</v>
      </c>
      <c r="Z189" s="111"/>
      <c r="AA189"/>
      <c r="AB189"/>
      <c r="AC189"/>
      <c r="AD189"/>
      <c r="AE189" s="3"/>
      <c r="AF189" s="3"/>
      <c r="AG189" s="3"/>
      <c r="AH189" s="3"/>
    </row>
    <row r="190" spans="1:34">
      <c r="A190" s="64" t="s">
        <v>190</v>
      </c>
      <c r="B190" s="684">
        <v>19889.952702294664</v>
      </c>
      <c r="C190" s="684">
        <v>20037.260203017402</v>
      </c>
      <c r="D190" s="65">
        <v>21181.469379763694</v>
      </c>
      <c r="E190" s="65">
        <v>23363.726507028186</v>
      </c>
      <c r="F190" s="65">
        <v>23471.641482074712</v>
      </c>
      <c r="G190" s="65"/>
      <c r="H190" s="65"/>
      <c r="I190" s="65"/>
      <c r="J190" s="65"/>
      <c r="K190" s="65"/>
      <c r="L190" s="65"/>
      <c r="M190" s="34"/>
      <c r="N190" s="42"/>
      <c r="O190" s="21" t="s">
        <v>190</v>
      </c>
      <c r="P190" s="110">
        <v>20549.013881364106</v>
      </c>
      <c r="Q190" s="65"/>
      <c r="R190" s="65"/>
      <c r="S190" s="34"/>
      <c r="T190" s="9"/>
      <c r="U190" s="21" t="s">
        <v>190</v>
      </c>
      <c r="V190" s="64"/>
      <c r="W190" s="34"/>
      <c r="X190" s="9"/>
      <c r="Y190" s="21" t="s">
        <v>190</v>
      </c>
      <c r="Z190" s="111"/>
      <c r="AA190"/>
      <c r="AB190"/>
      <c r="AC190"/>
      <c r="AD190"/>
      <c r="AE190" s="3"/>
      <c r="AF190" s="3"/>
      <c r="AG190" s="3"/>
      <c r="AH190" s="3"/>
    </row>
    <row r="191" spans="1:34">
      <c r="A191" s="64" t="s">
        <v>191</v>
      </c>
      <c r="B191" s="684">
        <v>20454.892849816846</v>
      </c>
      <c r="C191" s="685">
        <v>20559.71187588152</v>
      </c>
      <c r="D191" s="65">
        <v>20899.265924448879</v>
      </c>
      <c r="E191" s="65">
        <v>23581.943971962621</v>
      </c>
      <c r="F191" s="65">
        <v>22456.551348314606</v>
      </c>
      <c r="G191" s="65"/>
      <c r="H191" s="65"/>
      <c r="I191" s="65"/>
      <c r="J191" s="65"/>
      <c r="K191" s="65"/>
      <c r="L191" s="65"/>
      <c r="M191" s="34"/>
      <c r="N191" s="42"/>
      <c r="O191" s="21" t="s">
        <v>191</v>
      </c>
      <c r="P191" s="110">
        <v>20770.626683673472</v>
      </c>
      <c r="Q191" s="65"/>
      <c r="R191" s="65"/>
      <c r="S191" s="34"/>
      <c r="T191" s="9"/>
      <c r="U191" s="21" t="s">
        <v>191</v>
      </c>
      <c r="V191" s="110"/>
      <c r="W191" s="34"/>
      <c r="X191" s="9"/>
      <c r="Y191" s="21" t="s">
        <v>191</v>
      </c>
      <c r="Z191" s="111"/>
      <c r="AA191"/>
      <c r="AB191"/>
      <c r="AC191"/>
      <c r="AD191"/>
      <c r="AE191" s="3"/>
      <c r="AF191" s="3"/>
      <c r="AG191" s="3"/>
      <c r="AH191" s="3"/>
    </row>
    <row r="192" spans="1:34">
      <c r="A192" s="64" t="s">
        <v>73</v>
      </c>
      <c r="B192" s="684">
        <v>16087.763628046439</v>
      </c>
      <c r="C192" s="684">
        <v>17004.010735069442</v>
      </c>
      <c r="D192" s="65">
        <v>18474.268671365007</v>
      </c>
      <c r="E192" s="65">
        <v>20619.789194257672</v>
      </c>
      <c r="F192" s="65">
        <v>20955.60875576234</v>
      </c>
      <c r="G192" s="65"/>
      <c r="H192" s="65"/>
      <c r="I192" s="65"/>
      <c r="J192" s="65"/>
      <c r="K192" s="65"/>
      <c r="L192" s="65"/>
      <c r="M192" s="34"/>
      <c r="N192" s="42"/>
      <c r="O192" s="21" t="s">
        <v>73</v>
      </c>
      <c r="P192" s="110">
        <v>17430.231452166372</v>
      </c>
      <c r="Q192" s="65"/>
      <c r="R192" s="65"/>
      <c r="S192" s="34"/>
      <c r="T192" s="9"/>
      <c r="U192" s="21" t="s">
        <v>73</v>
      </c>
      <c r="V192" s="64"/>
      <c r="W192" s="34"/>
      <c r="X192" s="9"/>
      <c r="Y192" s="21" t="s">
        <v>73</v>
      </c>
      <c r="Z192" s="111"/>
      <c r="AA192"/>
      <c r="AB192"/>
      <c r="AC192"/>
      <c r="AD192"/>
      <c r="AE192" s="3"/>
      <c r="AF192" s="3"/>
      <c r="AG192" s="3"/>
      <c r="AH192" s="3"/>
    </row>
    <row r="193" spans="1:34" ht="13.5" thickBot="1">
      <c r="A193" s="67" t="s">
        <v>192</v>
      </c>
      <c r="B193" s="686">
        <v>19149.031229228254</v>
      </c>
      <c r="C193" s="686">
        <v>19446.977351080182</v>
      </c>
      <c r="D193" s="68">
        <v>20484.085926672087</v>
      </c>
      <c r="E193" s="68">
        <v>22520.242820348958</v>
      </c>
      <c r="F193" s="68">
        <v>22830.803313989683</v>
      </c>
      <c r="G193" s="68"/>
      <c r="H193" s="68"/>
      <c r="I193" s="68"/>
      <c r="J193" s="68"/>
      <c r="K193" s="68"/>
      <c r="L193" s="68"/>
      <c r="M193" s="35"/>
      <c r="N193" s="42"/>
      <c r="O193" s="16" t="s">
        <v>192</v>
      </c>
      <c r="P193" s="112">
        <v>19929.412817792538</v>
      </c>
      <c r="Q193" s="68"/>
      <c r="R193" s="68"/>
      <c r="S193" s="35"/>
      <c r="T193" s="9"/>
      <c r="U193" s="16" t="s">
        <v>192</v>
      </c>
      <c r="V193" s="67"/>
      <c r="W193" s="35"/>
      <c r="X193" s="9"/>
      <c r="Y193" s="16" t="s">
        <v>192</v>
      </c>
      <c r="Z193" s="113"/>
      <c r="AA193"/>
      <c r="AB193"/>
      <c r="AC193"/>
      <c r="AD193"/>
      <c r="AE193" s="3"/>
      <c r="AF193" s="3"/>
      <c r="AG193" s="3"/>
      <c r="AH193" s="3"/>
    </row>
    <row r="194" spans="1:34">
      <c r="A194" s="814"/>
      <c r="B194" s="815"/>
      <c r="C194" s="815"/>
      <c r="D194" s="816"/>
      <c r="E194" s="816"/>
      <c r="F194" s="816"/>
      <c r="G194" s="816"/>
      <c r="H194" s="816"/>
      <c r="I194" s="816"/>
      <c r="J194" s="816"/>
      <c r="K194" s="816"/>
      <c r="L194" s="816"/>
      <c r="M194" s="816"/>
      <c r="N194" s="817"/>
      <c r="O194" s="814"/>
      <c r="P194" s="816"/>
      <c r="Q194" s="816"/>
      <c r="R194" s="816"/>
      <c r="S194" s="816"/>
      <c r="T194" s="818"/>
      <c r="U194" s="814"/>
      <c r="V194" s="814"/>
      <c r="W194" s="816"/>
      <c r="X194" s="818"/>
      <c r="Y194" s="814"/>
      <c r="Z194" s="816"/>
      <c r="AA194"/>
      <c r="AB194"/>
      <c r="AC194"/>
      <c r="AD194"/>
      <c r="AE194" s="3"/>
      <c r="AF194" s="3"/>
      <c r="AG194" s="3"/>
      <c r="AH194" s="3"/>
    </row>
    <row r="195" spans="1:34" ht="22.5">
      <c r="A195" s="827" t="s">
        <v>195</v>
      </c>
      <c r="B195" s="826"/>
      <c r="C195" s="826"/>
      <c r="D195" s="826"/>
      <c r="E195" s="818"/>
      <c r="F195" s="818"/>
      <c r="G195" s="818"/>
      <c r="H195" s="818"/>
      <c r="I195" s="818"/>
      <c r="J195" s="818"/>
      <c r="K195" s="818"/>
      <c r="L195" s="818"/>
      <c r="M195" s="818"/>
      <c r="N195" s="817"/>
      <c r="O195" s="817"/>
      <c r="P195" s="814"/>
      <c r="Q195" s="816"/>
      <c r="R195" s="816"/>
      <c r="S195" s="816"/>
      <c r="T195" s="816"/>
      <c r="U195" s="816"/>
      <c r="V195" s="816"/>
      <c r="W195" s="816"/>
      <c r="X195" s="816"/>
      <c r="Y195" s="828"/>
      <c r="Z195" s="817"/>
      <c r="AA195"/>
      <c r="AB195"/>
      <c r="AC195"/>
      <c r="AD195" s="3"/>
      <c r="AE195" s="3"/>
      <c r="AF195" s="3"/>
      <c r="AG195" s="3"/>
      <c r="AH195" s="3"/>
    </row>
    <row r="196" spans="1:34" ht="15">
      <c r="A196" s="818"/>
      <c r="B196" s="818"/>
      <c r="C196" s="818"/>
      <c r="D196" s="818"/>
      <c r="E196" s="818"/>
      <c r="F196" s="818"/>
      <c r="G196" s="818"/>
      <c r="H196" s="818"/>
      <c r="I196" s="818"/>
      <c r="J196" s="818"/>
      <c r="K196" s="818"/>
      <c r="L196" s="818"/>
      <c r="M196" s="818"/>
      <c r="N196" s="817"/>
      <c r="O196" s="817"/>
      <c r="P196" s="817"/>
      <c r="Q196" s="817"/>
      <c r="R196" s="829" t="s">
        <v>196</v>
      </c>
      <c r="S196" s="817"/>
      <c r="T196" s="817"/>
      <c r="U196" s="817"/>
      <c r="V196" s="817"/>
      <c r="W196" s="829" t="s">
        <v>196</v>
      </c>
      <c r="X196" s="817"/>
      <c r="Y196" s="817"/>
      <c r="Z196" s="829" t="s">
        <v>196</v>
      </c>
      <c r="AA196" s="156"/>
      <c r="AB196"/>
      <c r="AC196"/>
    </row>
    <row r="197" spans="1:34" ht="16.5" thickBot="1">
      <c r="A197" s="133">
        <v>2003</v>
      </c>
      <c r="B197" s="128"/>
      <c r="C197" s="128"/>
      <c r="D197" s="128"/>
      <c r="E197" s="128"/>
      <c r="F197" s="128"/>
      <c r="G197" s="128"/>
      <c r="H197" s="128"/>
      <c r="I197" s="128"/>
      <c r="J197" s="128"/>
      <c r="K197" s="128"/>
      <c r="L197" s="128"/>
      <c r="M197" s="132" t="s">
        <v>196</v>
      </c>
      <c r="N197" s="134"/>
      <c r="O197" s="133">
        <v>2003</v>
      </c>
      <c r="P197" s="135" t="s">
        <v>166</v>
      </c>
      <c r="Q197" s="135"/>
      <c r="R197" s="135"/>
      <c r="S197" s="135"/>
      <c r="T197" s="128"/>
      <c r="U197" s="133">
        <v>2003</v>
      </c>
      <c r="V197" s="135" t="s">
        <v>167</v>
      </c>
      <c r="W197" s="135"/>
      <c r="X197" s="128"/>
      <c r="Y197" s="133">
        <v>2003</v>
      </c>
      <c r="Z197" s="128"/>
      <c r="AB197" s="11"/>
      <c r="AC197"/>
    </row>
    <row r="198" spans="1:34" ht="21" customHeight="1" thickBot="1">
      <c r="A198" s="137"/>
      <c r="B198" s="138" t="s">
        <v>169</v>
      </c>
      <c r="C198" s="138" t="s">
        <v>170</v>
      </c>
      <c r="D198" s="138" t="s">
        <v>171</v>
      </c>
      <c r="E198" s="138" t="s">
        <v>172</v>
      </c>
      <c r="F198" s="138" t="s">
        <v>173</v>
      </c>
      <c r="G198" s="138" t="s">
        <v>174</v>
      </c>
      <c r="H198" s="138" t="s">
        <v>175</v>
      </c>
      <c r="I198" s="138" t="s">
        <v>176</v>
      </c>
      <c r="J198" s="138" t="s">
        <v>177</v>
      </c>
      <c r="K198" s="138" t="s">
        <v>178</v>
      </c>
      <c r="L198" s="138" t="s">
        <v>179</v>
      </c>
      <c r="M198" s="139" t="s">
        <v>180</v>
      </c>
      <c r="N198" s="134"/>
      <c r="O198" s="140"/>
      <c r="P198" s="141" t="s">
        <v>181</v>
      </c>
      <c r="Q198" s="141" t="s">
        <v>182</v>
      </c>
      <c r="R198" s="141" t="s">
        <v>183</v>
      </c>
      <c r="S198" s="142" t="s">
        <v>184</v>
      </c>
      <c r="T198" s="128"/>
      <c r="U198" s="140"/>
      <c r="V198" s="141" t="s">
        <v>185</v>
      </c>
      <c r="W198" s="142" t="s">
        <v>186</v>
      </c>
      <c r="X198" s="128"/>
      <c r="Y198" s="140"/>
      <c r="Z198" s="143" t="s">
        <v>187</v>
      </c>
      <c r="AB198" s="11"/>
      <c r="AC198"/>
    </row>
    <row r="199" spans="1:34" ht="15.75" thickBot="1">
      <c r="A199" s="144" t="s">
        <v>188</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188</v>
      </c>
      <c r="P199" s="145">
        <f t="shared" ref="P199:S204" si="1">(P8/1000)/1.02</f>
        <v>5.2057843137254896</v>
      </c>
      <c r="Q199" s="145">
        <f t="shared" si="1"/>
        <v>5.1842156862745092</v>
      </c>
      <c r="R199" s="145">
        <f t="shared" si="1"/>
        <v>4.901372549019607</v>
      </c>
      <c r="S199" s="146">
        <f t="shared" si="1"/>
        <v>5.0941176470588232</v>
      </c>
      <c r="T199" s="128"/>
      <c r="U199" s="147" t="s">
        <v>188</v>
      </c>
      <c r="V199" s="148">
        <f t="shared" ref="V199:W204" si="2">(V8/1000)/1.02</f>
        <v>5.1947058823529417</v>
      </c>
      <c r="W199" s="149">
        <f t="shared" si="2"/>
        <v>5.0043137254901957</v>
      </c>
      <c r="X199" s="128"/>
      <c r="Y199" s="150" t="s">
        <v>188</v>
      </c>
      <c r="Z199" s="149">
        <f t="shared" ref="Z199:Z204" si="3">(Z8/1000)/1.02</f>
        <v>5.1024049019607842</v>
      </c>
      <c r="AB199" s="11"/>
      <c r="AC199"/>
    </row>
    <row r="200" spans="1:34" ht="15">
      <c r="A200" s="147" t="s">
        <v>189</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189</v>
      </c>
      <c r="P200" s="148">
        <f t="shared" si="1"/>
        <v>6.2614725490196079</v>
      </c>
      <c r="Q200" s="148">
        <f t="shared" si="1"/>
        <v>6.2512862745098037</v>
      </c>
      <c r="R200" s="148">
        <f t="shared" si="1"/>
        <v>6.1147803921568631</v>
      </c>
      <c r="S200" s="149">
        <f t="shared" si="1"/>
        <v>5.9859147058823527</v>
      </c>
      <c r="T200" s="128"/>
      <c r="U200" s="153" t="s">
        <v>189</v>
      </c>
      <c r="V200" s="148">
        <f t="shared" si="2"/>
        <v>6.2560843137254896</v>
      </c>
      <c r="W200" s="149">
        <f t="shared" si="2"/>
        <v>6.0444715686274506</v>
      </c>
      <c r="X200" s="128"/>
      <c r="Y200" s="147" t="s">
        <v>189</v>
      </c>
      <c r="Z200" s="149">
        <f t="shared" si="3"/>
        <v>6.1599686274509802</v>
      </c>
      <c r="AB200" s="11"/>
      <c r="AC200"/>
    </row>
    <row r="201" spans="1:34" ht="15">
      <c r="A201" s="147" t="s">
        <v>190</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190</v>
      </c>
      <c r="P201" s="131">
        <f t="shared" si="1"/>
        <v>6.0088245098039224</v>
      </c>
      <c r="Q201" s="131">
        <f t="shared" si="1"/>
        <v>5.841396078431373</v>
      </c>
      <c r="R201" s="131">
        <f t="shared" si="1"/>
        <v>6.1423715686274507</v>
      </c>
      <c r="S201" s="151">
        <f t="shared" si="1"/>
        <v>5.8701911764705885</v>
      </c>
      <c r="T201" s="128"/>
      <c r="U201" s="147" t="s">
        <v>190</v>
      </c>
      <c r="V201" s="131">
        <f t="shared" si="2"/>
        <v>5.9563686274509804</v>
      </c>
      <c r="W201" s="151">
        <f t="shared" si="2"/>
        <v>6.0233715686274509</v>
      </c>
      <c r="X201" s="128"/>
      <c r="Y201" s="147" t="s">
        <v>190</v>
      </c>
      <c r="Z201" s="151">
        <f t="shared" si="3"/>
        <v>5.9992490196078432</v>
      </c>
      <c r="AB201" s="11"/>
      <c r="AC201"/>
    </row>
    <row r="202" spans="1:34" ht="16.5" customHeight="1">
      <c r="A202" s="147" t="s">
        <v>191</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191</v>
      </c>
      <c r="P202" s="131">
        <f t="shared" si="1"/>
        <v>6.1293333333333333</v>
      </c>
      <c r="Q202" s="131">
        <f t="shared" si="1"/>
        <v>6.0437607843137258</v>
      </c>
      <c r="R202" s="131">
        <f t="shared" si="1"/>
        <v>5.9258852941176468</v>
      </c>
      <c r="S202" s="151">
        <f t="shared" si="1"/>
        <v>5.7046431372549016</v>
      </c>
      <c r="T202" s="128"/>
      <c r="U202" s="147" t="s">
        <v>191</v>
      </c>
      <c r="V202" s="131">
        <f t="shared" si="2"/>
        <v>6.1015352941176468</v>
      </c>
      <c r="W202" s="151">
        <f t="shared" si="2"/>
        <v>5.7209637254901962</v>
      </c>
      <c r="X202" s="128"/>
      <c r="Y202" s="147" t="s">
        <v>191</v>
      </c>
      <c r="Z202" s="151">
        <f t="shared" si="3"/>
        <v>5.8755999999999995</v>
      </c>
      <c r="AB202" s="11"/>
      <c r="AC202"/>
    </row>
    <row r="203" spans="1:34" ht="15">
      <c r="A203" s="147" t="s">
        <v>73</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73</v>
      </c>
      <c r="P203" s="131">
        <f t="shared" si="1"/>
        <v>3.4087843137254903</v>
      </c>
      <c r="Q203" s="131">
        <f t="shared" si="1"/>
        <v>3.2848000000000002</v>
      </c>
      <c r="R203" s="131">
        <f t="shared" si="1"/>
        <v>3.4832549019607839</v>
      </c>
      <c r="S203" s="151">
        <f t="shared" si="1"/>
        <v>3.9130147058823526</v>
      </c>
      <c r="T203" s="128"/>
      <c r="U203" s="147" t="s">
        <v>73</v>
      </c>
      <c r="V203" s="131">
        <f t="shared" si="2"/>
        <v>3.3463784313725489</v>
      </c>
      <c r="W203" s="151">
        <f t="shared" si="2"/>
        <v>3.6992470588235293</v>
      </c>
      <c r="X203" s="128"/>
      <c r="Y203" s="147" t="s">
        <v>73</v>
      </c>
      <c r="Z203" s="151">
        <f t="shared" si="3"/>
        <v>3.5326215686274507</v>
      </c>
      <c r="AA203" s="157"/>
      <c r="AB203" s="11"/>
      <c r="AC203" s="11"/>
    </row>
    <row r="204" spans="1:34" ht="13.5" thickBot="1">
      <c r="A204" s="150" t="s">
        <v>192</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192</v>
      </c>
      <c r="P204" s="154">
        <f t="shared" si="1"/>
        <v>5.9423254901960787</v>
      </c>
      <c r="Q204" s="154">
        <f t="shared" si="1"/>
        <v>5.8736549019607844</v>
      </c>
      <c r="R204" s="154">
        <f t="shared" si="1"/>
        <v>5.654633333333333</v>
      </c>
      <c r="S204" s="155">
        <f t="shared" si="1"/>
        <v>5.5455862745098035</v>
      </c>
      <c r="T204" s="128"/>
      <c r="U204" s="150" t="s">
        <v>192</v>
      </c>
      <c r="V204" s="154">
        <f t="shared" si="2"/>
        <v>5.9071588235294117</v>
      </c>
      <c r="W204" s="155">
        <f t="shared" si="2"/>
        <v>5.5928627450980395</v>
      </c>
      <c r="X204" s="128"/>
      <c r="Y204" s="150" t="s">
        <v>192</v>
      </c>
      <c r="Z204" s="155">
        <f t="shared" si="3"/>
        <v>5.761283333333334</v>
      </c>
      <c r="AA204" s="157"/>
    </row>
    <row r="205" spans="1:34">
      <c r="A205" s="818"/>
      <c r="B205" s="818"/>
      <c r="C205" s="818"/>
      <c r="D205" s="818"/>
      <c r="E205" s="818"/>
      <c r="F205" s="818"/>
      <c r="G205" s="818"/>
      <c r="H205" s="818"/>
      <c r="I205" s="818"/>
      <c r="J205" s="818"/>
      <c r="K205" s="818"/>
      <c r="L205" s="818"/>
      <c r="M205" s="818"/>
      <c r="N205" s="817"/>
      <c r="O205" s="818"/>
      <c r="P205" s="818"/>
      <c r="Q205" s="818"/>
      <c r="R205" s="818"/>
      <c r="S205" s="818"/>
      <c r="T205" s="818"/>
      <c r="U205" s="818"/>
      <c r="V205" s="818"/>
      <c r="W205" s="818"/>
      <c r="X205" s="818"/>
      <c r="Y205" s="818"/>
      <c r="Z205" s="818"/>
      <c r="AA205" s="157"/>
    </row>
    <row r="206" spans="1:34" ht="16.5" thickBot="1">
      <c r="A206" s="133">
        <v>2004</v>
      </c>
      <c r="B206" s="128"/>
      <c r="C206" s="128"/>
      <c r="D206" s="128"/>
      <c r="E206" s="128"/>
      <c r="F206" s="128"/>
      <c r="G206" s="128"/>
      <c r="H206" s="128"/>
      <c r="I206" s="128"/>
      <c r="J206" s="128"/>
      <c r="K206" s="128"/>
      <c r="L206" s="128"/>
      <c r="M206" s="132" t="s">
        <v>196</v>
      </c>
      <c r="N206" s="134"/>
      <c r="O206" s="133">
        <v>2004</v>
      </c>
      <c r="P206" s="135" t="s">
        <v>166</v>
      </c>
      <c r="Q206" s="135"/>
      <c r="R206" s="135"/>
      <c r="S206" s="135"/>
      <c r="T206" s="128"/>
      <c r="U206" s="133">
        <v>2004</v>
      </c>
      <c r="V206" s="135" t="s">
        <v>167</v>
      </c>
      <c r="W206" s="135"/>
      <c r="X206" s="128"/>
      <c r="Y206" s="133">
        <v>2004</v>
      </c>
      <c r="Z206" s="128"/>
      <c r="AA206" s="157"/>
      <c r="AB206" s="159"/>
      <c r="AD206" s="160"/>
    </row>
    <row r="207" spans="1:34" ht="15.75" thickBot="1">
      <c r="A207" s="140"/>
      <c r="B207" s="141" t="s">
        <v>169</v>
      </c>
      <c r="C207" s="141" t="s">
        <v>170</v>
      </c>
      <c r="D207" s="141" t="s">
        <v>171</v>
      </c>
      <c r="E207" s="141" t="s">
        <v>172</v>
      </c>
      <c r="F207" s="141" t="s">
        <v>173</v>
      </c>
      <c r="G207" s="141" t="s">
        <v>174</v>
      </c>
      <c r="H207" s="141" t="s">
        <v>175</v>
      </c>
      <c r="I207" s="141" t="s">
        <v>176</v>
      </c>
      <c r="J207" s="141" t="s">
        <v>177</v>
      </c>
      <c r="K207" s="141" t="s">
        <v>178</v>
      </c>
      <c r="L207" s="141" t="s">
        <v>179</v>
      </c>
      <c r="M207" s="142" t="s">
        <v>180</v>
      </c>
      <c r="N207" s="134"/>
      <c r="O207" s="140"/>
      <c r="P207" s="141" t="s">
        <v>181</v>
      </c>
      <c r="Q207" s="141" t="s">
        <v>182</v>
      </c>
      <c r="R207" s="141" t="s">
        <v>183</v>
      </c>
      <c r="S207" s="142" t="s">
        <v>184</v>
      </c>
      <c r="T207" s="128"/>
      <c r="U207" s="140"/>
      <c r="V207" s="141" t="s">
        <v>185</v>
      </c>
      <c r="W207" s="142" t="s">
        <v>186</v>
      </c>
      <c r="X207" s="128"/>
      <c r="Y207" s="140"/>
      <c r="Z207" s="143" t="s">
        <v>187</v>
      </c>
      <c r="AA207" s="157"/>
      <c r="AB207" s="159"/>
      <c r="AD207" s="160"/>
    </row>
    <row r="208" spans="1:34" ht="15" thickBot="1">
      <c r="A208" s="153" t="s">
        <v>188</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188</v>
      </c>
      <c r="P208" s="145">
        <f t="shared" ref="P208:S213" si="10">(P17/1000)/1.02</f>
        <v>5.5225490196078431</v>
      </c>
      <c r="Q208" s="145">
        <f t="shared" si="10"/>
        <v>7.1059803921568623</v>
      </c>
      <c r="R208" s="145">
        <f t="shared" si="10"/>
        <v>7.3997058823529409</v>
      </c>
      <c r="S208" s="146">
        <f t="shared" si="10"/>
        <v>7.3055882352941177</v>
      </c>
      <c r="T208" s="128"/>
      <c r="U208" s="144" t="s">
        <v>188</v>
      </c>
      <c r="V208" s="145">
        <f t="shared" ref="V208:W213" si="11">(V17/1000)/1.02</f>
        <v>6.2692156862745101</v>
      </c>
      <c r="W208" s="146">
        <f t="shared" si="11"/>
        <v>7.3528431372549008</v>
      </c>
      <c r="X208" s="128"/>
      <c r="Y208" s="150" t="s">
        <v>188</v>
      </c>
      <c r="Z208" s="146">
        <f t="shared" ref="Z208:Z213" si="12">(Z17/1000)/1.02</f>
        <v>6.9427617647058826</v>
      </c>
      <c r="AA208" s="157"/>
      <c r="AB208" s="159"/>
      <c r="AD208" s="160"/>
    </row>
    <row r="209" spans="1:30" ht="14.25">
      <c r="A209" s="153" t="s">
        <v>189</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189</v>
      </c>
      <c r="P209" s="131">
        <f t="shared" si="10"/>
        <v>6.2089029411764702</v>
      </c>
      <c r="Q209" s="131">
        <f t="shared" si="10"/>
        <v>7.9621205882352948</v>
      </c>
      <c r="R209" s="131">
        <f t="shared" si="10"/>
        <v>8.1838666666666651</v>
      </c>
      <c r="S209" s="151">
        <f t="shared" si="10"/>
        <v>8.1787225490196072</v>
      </c>
      <c r="T209" s="128"/>
      <c r="U209" s="153" t="s">
        <v>189</v>
      </c>
      <c r="V209" s="131">
        <f t="shared" si="11"/>
        <v>6.9965509803921568</v>
      </c>
      <c r="W209" s="151">
        <f t="shared" si="11"/>
        <v>8.1813852941176481</v>
      </c>
      <c r="X209" s="128"/>
      <c r="Y209" s="147" t="s">
        <v>189</v>
      </c>
      <c r="Z209" s="151">
        <f t="shared" si="12"/>
        <v>7.7273509803921572</v>
      </c>
      <c r="AA209" s="157"/>
      <c r="AB209" s="159"/>
      <c r="AD209" s="160"/>
    </row>
    <row r="210" spans="1:30" ht="14.25">
      <c r="A210" s="147" t="s">
        <v>190</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190</v>
      </c>
      <c r="P210" s="131">
        <f t="shared" si="10"/>
        <v>6.2538196078431376</v>
      </c>
      <c r="Q210" s="131">
        <f t="shared" si="10"/>
        <v>7.9288833333333342</v>
      </c>
      <c r="R210" s="131">
        <f t="shared" si="10"/>
        <v>8.1133529411764709</v>
      </c>
      <c r="S210" s="151">
        <f t="shared" si="10"/>
        <v>8.200244117647058</v>
      </c>
      <c r="T210" s="128"/>
      <c r="U210" s="147" t="s">
        <v>190</v>
      </c>
      <c r="V210" s="131">
        <f t="shared" si="11"/>
        <v>7.0580156862745103</v>
      </c>
      <c r="W210" s="151">
        <f t="shared" si="11"/>
        <v>8.1448607843137246</v>
      </c>
      <c r="X210" s="128"/>
      <c r="Y210" s="147" t="s">
        <v>190</v>
      </c>
      <c r="Z210" s="151">
        <f t="shared" si="12"/>
        <v>7.9006274509803927</v>
      </c>
      <c r="AA210" s="157"/>
      <c r="AB210" s="159"/>
      <c r="AD210" s="160"/>
    </row>
    <row r="211" spans="1:30" ht="14.25">
      <c r="A211" s="147" t="s">
        <v>191</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191</v>
      </c>
      <c r="P211" s="131">
        <f t="shared" si="10"/>
        <v>5.9421568627450982</v>
      </c>
      <c r="Q211" s="131">
        <f t="shared" si="10"/>
        <v>7.8846715686274509</v>
      </c>
      <c r="R211" s="131">
        <f t="shared" si="10"/>
        <v>7.6159666666666661</v>
      </c>
      <c r="S211" s="151">
        <f t="shared" si="10"/>
        <v>6.952727450980392</v>
      </c>
      <c r="T211" s="128"/>
      <c r="U211" s="147" t="s">
        <v>191</v>
      </c>
      <c r="V211" s="131">
        <f t="shared" si="11"/>
        <v>7.2580539215686279</v>
      </c>
      <c r="W211" s="151">
        <f t="shared" si="11"/>
        <v>7.045678431372548</v>
      </c>
      <c r="X211" s="128"/>
      <c r="Y211" s="147" t="s">
        <v>191</v>
      </c>
      <c r="Z211" s="151">
        <f t="shared" si="12"/>
        <v>7.0587029411764712</v>
      </c>
      <c r="AA211" s="157"/>
      <c r="AB211" s="159"/>
      <c r="AD211" s="160"/>
    </row>
    <row r="212" spans="1:30" ht="14.25">
      <c r="A212" s="147" t="s">
        <v>73</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73</v>
      </c>
      <c r="P212" s="131">
        <f t="shared" si="10"/>
        <v>4.3899647058823534</v>
      </c>
      <c r="Q212" s="131">
        <f t="shared" si="10"/>
        <v>6.3981931372549026</v>
      </c>
      <c r="R212" s="131">
        <f t="shared" si="10"/>
        <v>6.7064401960784314</v>
      </c>
      <c r="S212" s="151">
        <f t="shared" si="10"/>
        <v>6.5732205882352943</v>
      </c>
      <c r="T212" s="128"/>
      <c r="U212" s="147" t="s">
        <v>73</v>
      </c>
      <c r="V212" s="131">
        <f t="shared" si="11"/>
        <v>5.4861235294117643</v>
      </c>
      <c r="W212" s="151">
        <f t="shared" si="11"/>
        <v>6.6382774509803921</v>
      </c>
      <c r="X212" s="128"/>
      <c r="Y212" s="147" t="s">
        <v>73</v>
      </c>
      <c r="Z212" s="151">
        <f t="shared" si="12"/>
        <v>6.254756862745098</v>
      </c>
      <c r="AA212" s="157"/>
      <c r="AB212" s="159"/>
      <c r="AD212" s="160"/>
    </row>
    <row r="213" spans="1:30" ht="15" thickBot="1">
      <c r="A213" s="150" t="s">
        <v>192</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192</v>
      </c>
      <c r="P213" s="154">
        <f t="shared" si="10"/>
        <v>5.6949931372549019</v>
      </c>
      <c r="Q213" s="154">
        <f t="shared" si="10"/>
        <v>6.8757450980392152</v>
      </c>
      <c r="R213" s="154">
        <f t="shared" si="10"/>
        <v>7.1276617647058824</v>
      </c>
      <c r="S213" s="155">
        <f t="shared" si="10"/>
        <v>7.1794647058823529</v>
      </c>
      <c r="T213" s="128"/>
      <c r="U213" s="150" t="s">
        <v>192</v>
      </c>
      <c r="V213" s="154">
        <f t="shared" si="11"/>
        <v>6.1689509803921565</v>
      </c>
      <c r="W213" s="155">
        <f t="shared" si="11"/>
        <v>7.1542901960784313</v>
      </c>
      <c r="X213" s="128"/>
      <c r="Y213" s="150" t="s">
        <v>192</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196</v>
      </c>
      <c r="N215" s="128"/>
      <c r="O215" s="133">
        <v>2005</v>
      </c>
      <c r="P215" s="135" t="s">
        <v>166</v>
      </c>
      <c r="Q215" s="135"/>
      <c r="R215" s="135"/>
      <c r="S215" s="135"/>
      <c r="T215" s="128"/>
      <c r="U215" s="133">
        <v>2005</v>
      </c>
      <c r="V215" s="135" t="s">
        <v>167</v>
      </c>
      <c r="W215" s="135"/>
      <c r="X215" s="128"/>
      <c r="Y215" s="133">
        <v>2005</v>
      </c>
      <c r="Z215" s="128"/>
      <c r="AA215" s="29"/>
      <c r="AB215" s="70"/>
      <c r="AD215" s="46"/>
    </row>
    <row r="216" spans="1:30" ht="14.25" thickBot="1">
      <c r="A216" s="140"/>
      <c r="B216" s="141" t="s">
        <v>169</v>
      </c>
      <c r="C216" s="141" t="s">
        <v>170</v>
      </c>
      <c r="D216" s="141" t="s">
        <v>171</v>
      </c>
      <c r="E216" s="141" t="s">
        <v>172</v>
      </c>
      <c r="F216" s="141" t="s">
        <v>173</v>
      </c>
      <c r="G216" s="141" t="s">
        <v>174</v>
      </c>
      <c r="H216" s="141" t="s">
        <v>175</v>
      </c>
      <c r="I216" s="141" t="s">
        <v>176</v>
      </c>
      <c r="J216" s="141" t="s">
        <v>177</v>
      </c>
      <c r="K216" s="141" t="s">
        <v>178</v>
      </c>
      <c r="L216" s="141" t="s">
        <v>179</v>
      </c>
      <c r="M216" s="142" t="s">
        <v>180</v>
      </c>
      <c r="N216" s="134"/>
      <c r="O216" s="140"/>
      <c r="P216" s="141" t="s">
        <v>181</v>
      </c>
      <c r="Q216" s="141" t="s">
        <v>182</v>
      </c>
      <c r="R216" s="141" t="s">
        <v>183</v>
      </c>
      <c r="S216" s="142" t="s">
        <v>184</v>
      </c>
      <c r="T216" s="128"/>
      <c r="U216" s="140"/>
      <c r="V216" s="141" t="s">
        <v>185</v>
      </c>
      <c r="W216" s="142" t="s">
        <v>186</v>
      </c>
      <c r="X216" s="128"/>
      <c r="Y216" s="140"/>
      <c r="Z216" s="158" t="s">
        <v>187</v>
      </c>
      <c r="AA216" s="29"/>
      <c r="AB216" s="70"/>
    </row>
    <row r="217" spans="1:30" ht="13.5" thickBot="1">
      <c r="A217" s="153" t="s">
        <v>188</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188</v>
      </c>
      <c r="P217" s="145">
        <f t="shared" ref="P217:S222" si="19">(P26/1000)/1.02</f>
        <v>7.8979411764705878</v>
      </c>
      <c r="Q217" s="145">
        <f t="shared" si="19"/>
        <v>8.140098039215685</v>
      </c>
      <c r="R217" s="145">
        <f t="shared" si="19"/>
        <v>8.1274509803921564</v>
      </c>
      <c r="S217" s="146">
        <f t="shared" si="19"/>
        <v>7.5961764705882349</v>
      </c>
      <c r="T217" s="128"/>
      <c r="U217" s="150" t="s">
        <v>188</v>
      </c>
      <c r="V217" s="145">
        <f t="shared" ref="V217:W222" si="20">(V26/1000)/1.02</f>
        <v>8.0429411764705883</v>
      </c>
      <c r="W217" s="146">
        <f t="shared" si="20"/>
        <v>7.8982352941176472</v>
      </c>
      <c r="X217" s="128"/>
      <c r="Y217" s="150" t="s">
        <v>188</v>
      </c>
      <c r="Z217" s="146">
        <f t="shared" ref="Z217:Z222" si="21">(Z26/1000)/1.02</f>
        <v>7.970088235294118</v>
      </c>
      <c r="AA217" s="29"/>
    </row>
    <row r="218" spans="1:30">
      <c r="A218" s="153" t="s">
        <v>189</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189</v>
      </c>
      <c r="P218" s="131">
        <f t="shared" si="19"/>
        <v>8.6922235294117627</v>
      </c>
      <c r="Q218" s="131">
        <f t="shared" si="19"/>
        <v>8.8447598039215691</v>
      </c>
      <c r="R218" s="131">
        <f t="shared" si="19"/>
        <v>8.8070088235294115</v>
      </c>
      <c r="S218" s="151">
        <f t="shared" si="19"/>
        <v>8.6151568627450974</v>
      </c>
      <c r="T218" s="128"/>
      <c r="U218" s="147" t="s">
        <v>189</v>
      </c>
      <c r="V218" s="131">
        <f t="shared" si="20"/>
        <v>8.784802941176471</v>
      </c>
      <c r="W218" s="151">
        <f t="shared" si="20"/>
        <v>8.7290441176470583</v>
      </c>
      <c r="X218" s="128"/>
      <c r="Y218" s="147" t="s">
        <v>189</v>
      </c>
      <c r="Z218" s="151">
        <f t="shared" si="21"/>
        <v>8.756023529411765</v>
      </c>
      <c r="AA218" s="29"/>
    </row>
    <row r="219" spans="1:30">
      <c r="A219" s="147" t="s">
        <v>190</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190</v>
      </c>
      <c r="P219" s="131">
        <f t="shared" si="19"/>
        <v>8.5289833333333327</v>
      </c>
      <c r="Q219" s="131">
        <f t="shared" si="19"/>
        <v>8.7453068627450978</v>
      </c>
      <c r="R219" s="131">
        <f t="shared" si="19"/>
        <v>8.6568931372549027</v>
      </c>
      <c r="S219" s="151">
        <f t="shared" si="19"/>
        <v>8.5413960784313741</v>
      </c>
      <c r="T219" s="128"/>
      <c r="U219" s="147" t="s">
        <v>190</v>
      </c>
      <c r="V219" s="131">
        <f t="shared" si="20"/>
        <v>8.6599009803921572</v>
      </c>
      <c r="W219" s="151">
        <f t="shared" si="20"/>
        <v>8.6230539215686282</v>
      </c>
      <c r="X219" s="128"/>
      <c r="Y219" s="147" t="s">
        <v>190</v>
      </c>
      <c r="Z219" s="151">
        <f t="shared" si="21"/>
        <v>8.6388647058823516</v>
      </c>
      <c r="AA219" s="29"/>
    </row>
    <row r="220" spans="1:30">
      <c r="A220" s="147" t="s">
        <v>191</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191</v>
      </c>
      <c r="P220" s="131">
        <f t="shared" si="19"/>
        <v>6.1759382352941179</v>
      </c>
      <c r="Q220" s="131">
        <f t="shared" si="19"/>
        <v>8.5188058823529413</v>
      </c>
      <c r="R220" s="131">
        <f t="shared" si="19"/>
        <v>7.4789705882352946</v>
      </c>
      <c r="S220" s="151">
        <f t="shared" si="19"/>
        <v>7.7433990196078426</v>
      </c>
      <c r="T220" s="128"/>
      <c r="U220" s="147" t="s">
        <v>191</v>
      </c>
      <c r="V220" s="131">
        <f t="shared" si="20"/>
        <v>6.4357627450980397</v>
      </c>
      <c r="W220" s="151">
        <f t="shared" si="20"/>
        <v>7.4826950980392164</v>
      </c>
      <c r="X220" s="128"/>
      <c r="Y220" s="147" t="s">
        <v>191</v>
      </c>
      <c r="Z220" s="151">
        <f t="shared" si="21"/>
        <v>7.2431392156862744</v>
      </c>
      <c r="AA220" s="29"/>
    </row>
    <row r="221" spans="1:30">
      <c r="A221" s="147" t="s">
        <v>73</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73</v>
      </c>
      <c r="P221" s="131">
        <f t="shared" si="19"/>
        <v>7.1432039215686274</v>
      </c>
      <c r="Q221" s="131">
        <f t="shared" si="19"/>
        <v>7.4486774509803917</v>
      </c>
      <c r="R221" s="131">
        <f t="shared" si="19"/>
        <v>7.3427735294117644</v>
      </c>
      <c r="S221" s="151">
        <f t="shared" si="19"/>
        <v>6.474643137254902</v>
      </c>
      <c r="T221" s="128"/>
      <c r="U221" s="147" t="s">
        <v>73</v>
      </c>
      <c r="V221" s="131">
        <f t="shared" si="20"/>
        <v>7.3260460784313723</v>
      </c>
      <c r="W221" s="151">
        <f t="shared" si="20"/>
        <v>6.953639215686275</v>
      </c>
      <c r="X221" s="128"/>
      <c r="Y221" s="147" t="s">
        <v>73</v>
      </c>
      <c r="Z221" s="151">
        <f t="shared" si="21"/>
        <v>7.1441294117647054</v>
      </c>
      <c r="AA221" s="29"/>
    </row>
    <row r="222" spans="1:30" ht="13.5" thickBot="1">
      <c r="A222" s="150" t="s">
        <v>192</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192</v>
      </c>
      <c r="P222" s="154">
        <f t="shared" si="19"/>
        <v>7.5387578431372546</v>
      </c>
      <c r="Q222" s="154">
        <f t="shared" si="19"/>
        <v>7.7558470588235293</v>
      </c>
      <c r="R222" s="154">
        <f t="shared" si="19"/>
        <v>7.6668872549019609</v>
      </c>
      <c r="S222" s="155">
        <f t="shared" si="19"/>
        <v>7.4362343137254898</v>
      </c>
      <c r="T222" s="128"/>
      <c r="U222" s="150" t="s">
        <v>192</v>
      </c>
      <c r="V222" s="154">
        <f t="shared" si="20"/>
        <v>7.6636549019607845</v>
      </c>
      <c r="W222" s="155">
        <f t="shared" si="20"/>
        <v>7.5539088235294116</v>
      </c>
      <c r="X222" s="128"/>
      <c r="Y222" s="150" t="s">
        <v>192</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196</v>
      </c>
      <c r="N224" s="134"/>
      <c r="O224" s="133">
        <v>2006</v>
      </c>
      <c r="P224" s="135" t="s">
        <v>166</v>
      </c>
      <c r="Q224" s="135"/>
      <c r="R224" s="135"/>
      <c r="S224" s="135"/>
      <c r="T224" s="128"/>
      <c r="U224" s="133">
        <v>2006</v>
      </c>
      <c r="V224" s="135" t="s">
        <v>167</v>
      </c>
      <c r="W224" s="135"/>
      <c r="X224" s="128"/>
      <c r="Y224" s="133">
        <v>2006</v>
      </c>
      <c r="Z224" s="128"/>
    </row>
    <row r="225" spans="1:26" ht="21" customHeight="1" thickBot="1">
      <c r="A225" s="140"/>
      <c r="B225" s="141" t="s">
        <v>169</v>
      </c>
      <c r="C225" s="141" t="s">
        <v>170</v>
      </c>
      <c r="D225" s="141" t="s">
        <v>171</v>
      </c>
      <c r="E225" s="141" t="s">
        <v>172</v>
      </c>
      <c r="F225" s="141" t="s">
        <v>173</v>
      </c>
      <c r="G225" s="141" t="s">
        <v>174</v>
      </c>
      <c r="H225" s="141" t="s">
        <v>175</v>
      </c>
      <c r="I225" s="141" t="s">
        <v>176</v>
      </c>
      <c r="J225" s="141" t="s">
        <v>177</v>
      </c>
      <c r="K225" s="141" t="s">
        <v>178</v>
      </c>
      <c r="L225" s="141" t="s">
        <v>179</v>
      </c>
      <c r="M225" s="142" t="s">
        <v>180</v>
      </c>
      <c r="N225" s="134"/>
      <c r="O225" s="140"/>
      <c r="P225" s="141" t="s">
        <v>181</v>
      </c>
      <c r="Q225" s="141" t="s">
        <v>182</v>
      </c>
      <c r="R225" s="141" t="s">
        <v>183</v>
      </c>
      <c r="S225" s="142" t="s">
        <v>184</v>
      </c>
      <c r="T225" s="128"/>
      <c r="U225" s="140"/>
      <c r="V225" s="141" t="s">
        <v>185</v>
      </c>
      <c r="W225" s="142" t="s">
        <v>186</v>
      </c>
      <c r="X225" s="128"/>
      <c r="Y225" s="140"/>
      <c r="Z225" s="158" t="s">
        <v>187</v>
      </c>
    </row>
    <row r="226" spans="1:26" ht="12.75" customHeight="1" thickBot="1">
      <c r="A226" s="153" t="s">
        <v>188</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188</v>
      </c>
      <c r="P226" s="145">
        <f t="shared" ref="P226:S231" si="28">(P35/1000)/1.02</f>
        <v>8.0451960784313741</v>
      </c>
      <c r="Q226" s="145">
        <f t="shared" si="28"/>
        <v>8.3601960784313718</v>
      </c>
      <c r="R226" s="145">
        <f t="shared" si="28"/>
        <v>8.2281372549019611</v>
      </c>
      <c r="S226" s="146">
        <f t="shared" si="28"/>
        <v>7.9619607843137254</v>
      </c>
      <c r="T226" s="128"/>
      <c r="U226" s="150" t="s">
        <v>188</v>
      </c>
      <c r="V226" s="145">
        <f t="shared" ref="V226:W231" si="29">(V35/1000)/1.02</f>
        <v>8.2056862745098034</v>
      </c>
      <c r="W226" s="146">
        <f t="shared" si="29"/>
        <v>8.0950000000000006</v>
      </c>
      <c r="X226" s="128"/>
      <c r="Y226" s="150" t="s">
        <v>188</v>
      </c>
      <c r="Z226" s="146">
        <f t="shared" ref="Z226:Z231" si="30">(Z35/1000)/1.02</f>
        <v>8.1538588235294114</v>
      </c>
    </row>
    <row r="227" spans="1:26" ht="13.5" customHeight="1">
      <c r="A227" s="153" t="s">
        <v>189</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189</v>
      </c>
      <c r="P227" s="131">
        <f t="shared" si="28"/>
        <v>9.135883333333334</v>
      </c>
      <c r="Q227" s="131">
        <f t="shared" si="28"/>
        <v>9.3762676470588247</v>
      </c>
      <c r="R227" s="131">
        <f t="shared" si="28"/>
        <v>9.1997500000000016</v>
      </c>
      <c r="S227" s="151">
        <f t="shared" si="28"/>
        <v>8.9855892156862733</v>
      </c>
      <c r="T227" s="128"/>
      <c r="U227" s="147" t="s">
        <v>189</v>
      </c>
      <c r="V227" s="131">
        <f t="shared" si="29"/>
        <v>9.26042156862745</v>
      </c>
      <c r="W227" s="151">
        <f t="shared" si="29"/>
        <v>9.0954460784313724</v>
      </c>
      <c r="X227" s="128"/>
      <c r="Y227" s="147" t="s">
        <v>189</v>
      </c>
      <c r="Z227" s="151">
        <f t="shared" si="30"/>
        <v>9.182716666666666</v>
      </c>
    </row>
    <row r="228" spans="1:26" ht="12.75" customHeight="1">
      <c r="A228" s="147" t="s">
        <v>190</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190</v>
      </c>
      <c r="P228" s="131">
        <f t="shared" si="28"/>
        <v>8.9616411764705877</v>
      </c>
      <c r="Q228" s="131">
        <f t="shared" si="28"/>
        <v>9.3103431372549004</v>
      </c>
      <c r="R228" s="131">
        <f t="shared" si="28"/>
        <v>9.2893882352941173</v>
      </c>
      <c r="S228" s="151">
        <f t="shared" si="28"/>
        <v>9.0199588235294108</v>
      </c>
      <c r="T228" s="128"/>
      <c r="U228" s="147" t="s">
        <v>190</v>
      </c>
      <c r="V228" s="131">
        <f t="shared" si="29"/>
        <v>9.1845509803921566</v>
      </c>
      <c r="W228" s="151">
        <f t="shared" si="29"/>
        <v>9.1579852941176476</v>
      </c>
      <c r="X228" s="128"/>
      <c r="Y228" s="147" t="s">
        <v>190</v>
      </c>
      <c r="Z228" s="151">
        <f t="shared" si="30"/>
        <v>9.1715568627450974</v>
      </c>
    </row>
    <row r="229" spans="1:26" ht="11.25" customHeight="1">
      <c r="A229" s="147" t="s">
        <v>191</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191</v>
      </c>
      <c r="P229" s="131">
        <f t="shared" si="28"/>
        <v>6.7042931372549015</v>
      </c>
      <c r="Q229" s="131">
        <f t="shared" si="28"/>
        <v>7.7891499999999994</v>
      </c>
      <c r="R229" s="131">
        <f t="shared" si="28"/>
        <v>7.3005450980392146</v>
      </c>
      <c r="S229" s="151">
        <f t="shared" si="28"/>
        <v>7.4371490196078422</v>
      </c>
      <c r="T229" s="128"/>
      <c r="U229" s="147" t="s">
        <v>191</v>
      </c>
      <c r="V229" s="131">
        <f t="shared" si="29"/>
        <v>6.9710245098039207</v>
      </c>
      <c r="W229" s="151">
        <f t="shared" si="29"/>
        <v>7.4060264705882348</v>
      </c>
      <c r="X229" s="128"/>
      <c r="Y229" s="147" t="s">
        <v>191</v>
      </c>
      <c r="Z229" s="151">
        <f t="shared" si="30"/>
        <v>7.2210166666666664</v>
      </c>
    </row>
    <row r="230" spans="1:26" ht="10.5" customHeight="1">
      <c r="A230" s="147" t="s">
        <v>73</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73</v>
      </c>
      <c r="P230" s="131">
        <f t="shared" si="28"/>
        <v>6.9485568627450975</v>
      </c>
      <c r="Q230" s="131">
        <f t="shared" si="28"/>
        <v>7.2868666666666666</v>
      </c>
      <c r="R230" s="131">
        <f t="shared" si="28"/>
        <v>7.1123627450980385</v>
      </c>
      <c r="S230" s="151">
        <f t="shared" si="28"/>
        <v>6.8568529411764709</v>
      </c>
      <c r="T230" s="128"/>
      <c r="U230" s="147" t="s">
        <v>73</v>
      </c>
      <c r="V230" s="131">
        <f t="shared" si="29"/>
        <v>7.1153627450980395</v>
      </c>
      <c r="W230" s="151">
        <f t="shared" si="29"/>
        <v>6.9821901960784309</v>
      </c>
      <c r="X230" s="128"/>
      <c r="Y230" s="147" t="s">
        <v>73</v>
      </c>
      <c r="Z230" s="151">
        <f t="shared" si="30"/>
        <v>7.0545421568627447</v>
      </c>
    </row>
    <row r="231" spans="1:26" ht="14.25" thickBot="1">
      <c r="A231" s="150" t="s">
        <v>192</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192</v>
      </c>
      <c r="P231" s="154">
        <f t="shared" si="28"/>
        <v>7.7120196078431373</v>
      </c>
      <c r="Q231" s="154">
        <f t="shared" si="28"/>
        <v>7.887177450980392</v>
      </c>
      <c r="R231" s="154">
        <f t="shared" si="28"/>
        <v>7.8512911764705882</v>
      </c>
      <c r="S231" s="155">
        <f t="shared" si="28"/>
        <v>7.681692156862745</v>
      </c>
      <c r="T231" s="128"/>
      <c r="U231" s="150" t="s">
        <v>192</v>
      </c>
      <c r="V231" s="154">
        <f t="shared" si="29"/>
        <v>7.8028460784313731</v>
      </c>
      <c r="W231" s="155">
        <f t="shared" si="29"/>
        <v>7.7634950980392157</v>
      </c>
      <c r="X231" s="128"/>
      <c r="Y231" s="150" t="s">
        <v>192</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196</v>
      </c>
      <c r="N233" s="163"/>
      <c r="O233" s="133">
        <v>2007</v>
      </c>
      <c r="P233" s="135" t="s">
        <v>166</v>
      </c>
      <c r="Q233" s="135"/>
      <c r="R233" s="135"/>
      <c r="S233" s="135"/>
      <c r="T233" s="128"/>
      <c r="U233" s="133">
        <v>2007</v>
      </c>
      <c r="V233" s="135" t="s">
        <v>167</v>
      </c>
      <c r="W233" s="135"/>
      <c r="X233" s="128"/>
      <c r="Y233" s="133">
        <v>2007</v>
      </c>
      <c r="Z233" s="128"/>
    </row>
    <row r="234" spans="1:26" ht="14.25" thickBot="1">
      <c r="A234" s="140"/>
      <c r="B234" s="141" t="s">
        <v>169</v>
      </c>
      <c r="C234" s="141" t="s">
        <v>170</v>
      </c>
      <c r="D234" s="141" t="s">
        <v>171</v>
      </c>
      <c r="E234" s="141" t="s">
        <v>172</v>
      </c>
      <c r="F234" s="141" t="s">
        <v>173</v>
      </c>
      <c r="G234" s="141" t="s">
        <v>174</v>
      </c>
      <c r="H234" s="141" t="s">
        <v>175</v>
      </c>
      <c r="I234" s="141" t="s">
        <v>176</v>
      </c>
      <c r="J234" s="141" t="s">
        <v>177</v>
      </c>
      <c r="K234" s="141" t="s">
        <v>178</v>
      </c>
      <c r="L234" s="141" t="s">
        <v>179</v>
      </c>
      <c r="M234" s="142" t="s">
        <v>180</v>
      </c>
      <c r="N234" s="128"/>
      <c r="O234" s="140"/>
      <c r="P234" s="141" t="s">
        <v>181</v>
      </c>
      <c r="Q234" s="141" t="s">
        <v>182</v>
      </c>
      <c r="R234" s="141" t="s">
        <v>183</v>
      </c>
      <c r="S234" s="142" t="s">
        <v>184</v>
      </c>
      <c r="T234" s="128"/>
      <c r="U234" s="140"/>
      <c r="V234" s="141" t="s">
        <v>185</v>
      </c>
      <c r="W234" s="142" t="s">
        <v>186</v>
      </c>
      <c r="X234" s="128"/>
      <c r="Y234" s="140"/>
      <c r="Z234" s="143" t="s">
        <v>187</v>
      </c>
    </row>
    <row r="235" spans="1:26" ht="13.5" thickBot="1">
      <c r="A235" s="153" t="s">
        <v>188</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188</v>
      </c>
      <c r="P235" s="145">
        <f t="shared" ref="P235:S240" si="37">(P44/1000)/1.02</f>
        <v>8.2173431372549022</v>
      </c>
      <c r="Q235" s="145">
        <f t="shared" si="37"/>
        <v>7.8720686274509806</v>
      </c>
      <c r="R235" s="145">
        <f t="shared" si="37"/>
        <v>7.905343137254901</v>
      </c>
      <c r="S235" s="146">
        <f t="shared" si="37"/>
        <v>7.6096911764705881</v>
      </c>
      <c r="T235" s="128"/>
      <c r="U235" s="150" t="s">
        <v>188</v>
      </c>
      <c r="V235" s="145">
        <f t="shared" ref="V235:W240" si="38">(V44/1000)/1.02</f>
        <v>8.0426764705882352</v>
      </c>
      <c r="W235" s="146">
        <f t="shared" si="38"/>
        <v>7.7549147058823529</v>
      </c>
      <c r="X235" s="128"/>
      <c r="Y235" s="150" t="s">
        <v>188</v>
      </c>
      <c r="Z235" s="146">
        <f t="shared" ref="Z235:Z240" si="39">(Z44/1000)/1.02</f>
        <v>7.8938803921568619</v>
      </c>
    </row>
    <row r="236" spans="1:26">
      <c r="A236" s="153" t="s">
        <v>189</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189</v>
      </c>
      <c r="P236" s="131">
        <f t="shared" si="37"/>
        <v>9.1065754901960787</v>
      </c>
      <c r="Q236" s="131">
        <f t="shared" si="37"/>
        <v>8.6963303921568613</v>
      </c>
      <c r="R236" s="131">
        <f t="shared" si="37"/>
        <v>8.6213470588235293</v>
      </c>
      <c r="S236" s="151">
        <f t="shared" si="37"/>
        <v>8.3996637254901945</v>
      </c>
      <c r="T236" s="128"/>
      <c r="U236" s="147" t="s">
        <v>189</v>
      </c>
      <c r="V236" s="131">
        <f t="shared" si="38"/>
        <v>8.9084441176470577</v>
      </c>
      <c r="W236" s="151">
        <f t="shared" si="38"/>
        <v>8.510273529411764</v>
      </c>
      <c r="X236" s="128"/>
      <c r="Y236" s="147" t="s">
        <v>189</v>
      </c>
      <c r="Z236" s="151">
        <f t="shared" si="39"/>
        <v>8.7074843137254909</v>
      </c>
    </row>
    <row r="237" spans="1:26">
      <c r="A237" s="147" t="s">
        <v>190</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190</v>
      </c>
      <c r="P237" s="131">
        <f t="shared" si="37"/>
        <v>9.0736980392156852</v>
      </c>
      <c r="Q237" s="131">
        <f t="shared" si="37"/>
        <v>8.6545715686274516</v>
      </c>
      <c r="R237" s="131">
        <f t="shared" si="37"/>
        <v>8.6995411764705874</v>
      </c>
      <c r="S237" s="151">
        <f t="shared" si="37"/>
        <v>8.3020715686274489</v>
      </c>
      <c r="T237" s="128"/>
      <c r="U237" s="147" t="s">
        <v>190</v>
      </c>
      <c r="V237" s="131">
        <f t="shared" si="38"/>
        <v>8.8506715686274511</v>
      </c>
      <c r="W237" s="151">
        <f t="shared" si="38"/>
        <v>8.535207843137254</v>
      </c>
      <c r="X237" s="128"/>
      <c r="Y237" s="147" t="s">
        <v>190</v>
      </c>
      <c r="Z237" s="151">
        <f t="shared" si="39"/>
        <v>8.6916598039215689</v>
      </c>
    </row>
    <row r="238" spans="1:26">
      <c r="A238" s="147" t="s">
        <v>191</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191</v>
      </c>
      <c r="P238" s="131">
        <f t="shared" si="37"/>
        <v>7.7695117647058822</v>
      </c>
      <c r="Q238" s="131">
        <f t="shared" si="37"/>
        <v>7.3865137254901949</v>
      </c>
      <c r="R238" s="131">
        <f t="shared" si="37"/>
        <v>7.4058852941176472</v>
      </c>
      <c r="S238" s="151">
        <f t="shared" si="37"/>
        <v>7.219414705882353</v>
      </c>
      <c r="T238" s="128"/>
      <c r="U238" s="147" t="s">
        <v>191</v>
      </c>
      <c r="V238" s="131">
        <f t="shared" si="38"/>
        <v>7.4187343137254906</v>
      </c>
      <c r="W238" s="151">
        <f t="shared" si="38"/>
        <v>7.2820166666666664</v>
      </c>
      <c r="X238" s="128"/>
      <c r="Y238" s="147" t="s">
        <v>191</v>
      </c>
      <c r="Z238" s="151">
        <f t="shared" si="39"/>
        <v>7.3973127450980387</v>
      </c>
    </row>
    <row r="239" spans="1:26">
      <c r="A239" s="147" t="s">
        <v>73</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73</v>
      </c>
      <c r="P239" s="131">
        <f t="shared" si="37"/>
        <v>7.0719539215686273</v>
      </c>
      <c r="Q239" s="131">
        <f t="shared" si="37"/>
        <v>6.9929372549019604</v>
      </c>
      <c r="R239" s="131">
        <f t="shared" si="37"/>
        <v>7.1132039215686271</v>
      </c>
      <c r="S239" s="151">
        <f t="shared" si="37"/>
        <v>6.7273019607843141</v>
      </c>
      <c r="T239" s="128"/>
      <c r="U239" s="147" t="s">
        <v>73</v>
      </c>
      <c r="V239" s="131">
        <f t="shared" si="38"/>
        <v>7.0293000000000001</v>
      </c>
      <c r="W239" s="151">
        <f t="shared" si="38"/>
        <v>6.9144666666666668</v>
      </c>
      <c r="X239" s="128"/>
      <c r="Y239" s="147" t="s">
        <v>73</v>
      </c>
      <c r="Z239" s="151">
        <f t="shared" si="39"/>
        <v>6.9677343137254901</v>
      </c>
    </row>
    <row r="240" spans="1:26" ht="13.5" thickBot="1">
      <c r="A240" s="150" t="s">
        <v>192</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192</v>
      </c>
      <c r="P240" s="154">
        <f t="shared" si="37"/>
        <v>7.7654901960784315</v>
      </c>
      <c r="Q240" s="154">
        <f t="shared" si="37"/>
        <v>7.550416666666667</v>
      </c>
      <c r="R240" s="154">
        <f t="shared" si="37"/>
        <v>7.6437117647058823</v>
      </c>
      <c r="S240" s="155">
        <f t="shared" si="37"/>
        <v>7.4956686274509803</v>
      </c>
      <c r="T240" s="128"/>
      <c r="U240" s="150" t="s">
        <v>192</v>
      </c>
      <c r="V240" s="154">
        <f t="shared" si="38"/>
        <v>7.6587078431372548</v>
      </c>
      <c r="W240" s="155">
        <f t="shared" si="38"/>
        <v>7.5666245098039218</v>
      </c>
      <c r="X240" s="128"/>
      <c r="Y240" s="150" t="s">
        <v>192</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196</v>
      </c>
      <c r="O242" s="133">
        <v>2008</v>
      </c>
      <c r="P242" s="135" t="s">
        <v>166</v>
      </c>
      <c r="Q242" s="135"/>
      <c r="R242" s="135"/>
      <c r="S242" s="135"/>
      <c r="T242" s="128"/>
      <c r="U242" s="133">
        <v>2008</v>
      </c>
      <c r="V242" s="135" t="s">
        <v>167</v>
      </c>
      <c r="W242" s="135"/>
      <c r="X242" s="128"/>
      <c r="Y242" s="133">
        <v>2008</v>
      </c>
      <c r="Z242" s="128"/>
    </row>
    <row r="243" spans="1:27" ht="14.25" thickBot="1">
      <c r="A243" s="140"/>
      <c r="B243" s="141" t="s">
        <v>169</v>
      </c>
      <c r="C243" s="141" t="s">
        <v>170</v>
      </c>
      <c r="D243" s="141" t="s">
        <v>171</v>
      </c>
      <c r="E243" s="141" t="s">
        <v>172</v>
      </c>
      <c r="F243" s="141" t="s">
        <v>173</v>
      </c>
      <c r="G243" s="141" t="s">
        <v>174</v>
      </c>
      <c r="H243" s="141" t="s">
        <v>175</v>
      </c>
      <c r="I243" s="141" t="s">
        <v>176</v>
      </c>
      <c r="J243" s="141" t="s">
        <v>177</v>
      </c>
      <c r="K243" s="141" t="s">
        <v>178</v>
      </c>
      <c r="L243" s="141" t="s">
        <v>179</v>
      </c>
      <c r="M243" s="142" t="s">
        <v>180</v>
      </c>
      <c r="O243" s="140"/>
      <c r="P243" s="141" t="s">
        <v>181</v>
      </c>
      <c r="Q243" s="141" t="s">
        <v>182</v>
      </c>
      <c r="R243" s="141" t="s">
        <v>183</v>
      </c>
      <c r="S243" s="142" t="s">
        <v>184</v>
      </c>
      <c r="T243" s="128"/>
      <c r="U243" s="140"/>
      <c r="V243" s="141" t="s">
        <v>185</v>
      </c>
      <c r="W243" s="142" t="s">
        <v>186</v>
      </c>
      <c r="X243" s="128"/>
      <c r="Y243" s="140"/>
      <c r="Z243" s="143" t="s">
        <v>187</v>
      </c>
    </row>
    <row r="244" spans="1:27" ht="13.5" thickBot="1">
      <c r="A244" s="153" t="s">
        <v>188</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188</v>
      </c>
      <c r="P244" s="145">
        <f t="shared" ref="P244:S249" si="46">(P53/1000)/1.02</f>
        <v>8.035382352941177</v>
      </c>
      <c r="Q244" s="145">
        <f t="shared" si="46"/>
        <v>8.1366470588235291</v>
      </c>
      <c r="R244" s="145">
        <f t="shared" si="46"/>
        <v>7.9881372549019609</v>
      </c>
      <c r="S244" s="146">
        <f t="shared" si="46"/>
        <v>8.1069607843137259</v>
      </c>
      <c r="T244" s="128"/>
      <c r="U244" s="150" t="s">
        <v>188</v>
      </c>
      <c r="V244" s="145">
        <f t="shared" ref="V244:W249" si="47">(V53/1000)/1.02</f>
        <v>8.0882843137254898</v>
      </c>
      <c r="W244" s="146">
        <f t="shared" si="47"/>
        <v>8.0514705882352935</v>
      </c>
      <c r="X244" s="128"/>
      <c r="Y244" s="150" t="s">
        <v>188</v>
      </c>
      <c r="Z244" s="146">
        <f t="shared" ref="Z244:Z249" si="48">(Z53/1000)/1.02</f>
        <v>8.070333333333334</v>
      </c>
    </row>
    <row r="245" spans="1:27">
      <c r="A245" s="153" t="s">
        <v>189</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189</v>
      </c>
      <c r="P245" s="131">
        <f t="shared" si="46"/>
        <v>8.7444411764705894</v>
      </c>
      <c r="Q245" s="131">
        <f t="shared" si="46"/>
        <v>8.7488921568627465</v>
      </c>
      <c r="R245" s="131">
        <f t="shared" si="46"/>
        <v>8.7122901960784311</v>
      </c>
      <c r="S245" s="151">
        <f t="shared" si="46"/>
        <v>8.9845225490196086</v>
      </c>
      <c r="T245" s="128"/>
      <c r="U245" s="147" t="s">
        <v>189</v>
      </c>
      <c r="V245" s="131">
        <f t="shared" si="47"/>
        <v>8.7467303921568629</v>
      </c>
      <c r="W245" s="151">
        <f t="shared" si="47"/>
        <v>8.8584137254901965</v>
      </c>
      <c r="X245" s="128"/>
      <c r="Y245" s="147" t="s">
        <v>189</v>
      </c>
      <c r="Z245" s="151">
        <f t="shared" si="48"/>
        <v>8.7989225490196077</v>
      </c>
    </row>
    <row r="246" spans="1:27">
      <c r="A246" s="147" t="s">
        <v>190</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190</v>
      </c>
      <c r="P246" s="131">
        <f t="shared" si="46"/>
        <v>8.6352647058823528</v>
      </c>
      <c r="Q246" s="131">
        <f t="shared" si="46"/>
        <v>8.7868852941176456</v>
      </c>
      <c r="R246" s="131">
        <f t="shared" si="46"/>
        <v>8.876522549019608</v>
      </c>
      <c r="S246" s="151">
        <f t="shared" si="46"/>
        <v>8.9715284313725494</v>
      </c>
      <c r="T246" s="128"/>
      <c r="U246" s="147" t="s">
        <v>190</v>
      </c>
      <c r="V246" s="131">
        <f t="shared" si="47"/>
        <v>8.718697058823528</v>
      </c>
      <c r="W246" s="151">
        <f t="shared" si="47"/>
        <v>8.9132499999999997</v>
      </c>
      <c r="X246" s="128"/>
      <c r="Y246" s="147" t="s">
        <v>190</v>
      </c>
      <c r="Z246" s="151">
        <f t="shared" si="48"/>
        <v>8.8163754901960765</v>
      </c>
    </row>
    <row r="247" spans="1:27">
      <c r="A247" s="147" t="s">
        <v>191</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191</v>
      </c>
      <c r="P247" s="131">
        <f t="shared" si="46"/>
        <v>7.5246862745098042</v>
      </c>
      <c r="Q247" s="131">
        <f t="shared" si="46"/>
        <v>6.8169441176470595</v>
      </c>
      <c r="R247" s="131">
        <f t="shared" si="46"/>
        <v>7.7539901960784308</v>
      </c>
      <c r="S247" s="151">
        <f t="shared" si="46"/>
        <v>7.6205558823529405</v>
      </c>
      <c r="T247" s="128"/>
      <c r="U247" s="147" t="s">
        <v>191</v>
      </c>
      <c r="V247" s="131">
        <f t="shared" si="47"/>
        <v>7.3396186274509807</v>
      </c>
      <c r="W247" s="151">
        <f t="shared" si="47"/>
        <v>7.7120196078431373</v>
      </c>
      <c r="X247" s="128"/>
      <c r="Y247" s="147" t="s">
        <v>191</v>
      </c>
      <c r="Z247" s="151">
        <f t="shared" si="48"/>
        <v>7.4501911764705877</v>
      </c>
    </row>
    <row r="248" spans="1:27">
      <c r="A248" s="147" t="s">
        <v>73</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73</v>
      </c>
      <c r="P248" s="131">
        <f t="shared" si="46"/>
        <v>6.9922058823529412</v>
      </c>
      <c r="Q248" s="131">
        <f t="shared" si="46"/>
        <v>7.312792156862745</v>
      </c>
      <c r="R248" s="131">
        <f t="shared" si="46"/>
        <v>7.1363578431372554</v>
      </c>
      <c r="S248" s="151">
        <f t="shared" si="46"/>
        <v>7.0486931372549018</v>
      </c>
      <c r="T248" s="128"/>
      <c r="U248" s="147" t="s">
        <v>73</v>
      </c>
      <c r="V248" s="131">
        <f t="shared" si="47"/>
        <v>7.1623000000000001</v>
      </c>
      <c r="W248" s="151">
        <f t="shared" si="47"/>
        <v>7.0901421568627443</v>
      </c>
      <c r="X248" s="128"/>
      <c r="Y248" s="147" t="s">
        <v>73</v>
      </c>
      <c r="Z248" s="151">
        <f t="shared" si="48"/>
        <v>7.1252225490196075</v>
      </c>
    </row>
    <row r="249" spans="1:27" ht="13.5" thickBot="1">
      <c r="A249" s="150" t="s">
        <v>192</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192</v>
      </c>
      <c r="P249" s="154">
        <f t="shared" si="46"/>
        <v>7.7561568627450974</v>
      </c>
      <c r="Q249" s="154">
        <f t="shared" si="46"/>
        <v>7.8521107843137248</v>
      </c>
      <c r="R249" s="154">
        <f t="shared" si="46"/>
        <v>7.734647058823529</v>
      </c>
      <c r="S249" s="155">
        <f t="shared" si="46"/>
        <v>7.8173382352941179</v>
      </c>
      <c r="T249" s="128"/>
      <c r="U249" s="150" t="s">
        <v>192</v>
      </c>
      <c r="V249" s="154">
        <f t="shared" si="47"/>
        <v>7.8071382352941177</v>
      </c>
      <c r="W249" s="155">
        <f t="shared" si="47"/>
        <v>7.7795303921568628</v>
      </c>
      <c r="X249" s="128"/>
      <c r="Y249" s="150" t="s">
        <v>192</v>
      </c>
      <c r="Z249" s="155">
        <f t="shared" si="48"/>
        <v>7.7934519607843136</v>
      </c>
    </row>
    <row r="251" spans="1:27" ht="16.5" thickBot="1">
      <c r="A251" s="133">
        <v>2009</v>
      </c>
      <c r="B251" s="128"/>
      <c r="C251" s="128"/>
      <c r="D251" s="128"/>
      <c r="E251" s="128"/>
      <c r="F251" s="128"/>
      <c r="G251" s="128"/>
      <c r="H251" s="128"/>
      <c r="I251" s="128"/>
      <c r="J251" s="128"/>
      <c r="K251" s="128"/>
      <c r="L251" s="128"/>
      <c r="M251" s="132" t="s">
        <v>196</v>
      </c>
      <c r="O251" s="133">
        <v>2009</v>
      </c>
      <c r="P251" s="135" t="s">
        <v>166</v>
      </c>
      <c r="Q251" s="135"/>
      <c r="R251" s="135"/>
      <c r="S251" s="135"/>
      <c r="T251" s="128"/>
      <c r="U251" s="133">
        <v>2009</v>
      </c>
      <c r="V251" s="135" t="s">
        <v>167</v>
      </c>
      <c r="W251" s="135"/>
      <c r="X251" s="128"/>
      <c r="Y251" s="133">
        <v>2009</v>
      </c>
      <c r="Z251" s="128"/>
    </row>
    <row r="252" spans="1:27" ht="14.25" thickBot="1">
      <c r="A252" s="140"/>
      <c r="B252" s="141" t="s">
        <v>169</v>
      </c>
      <c r="C252" s="141" t="s">
        <v>170</v>
      </c>
      <c r="D252" s="141" t="s">
        <v>171</v>
      </c>
      <c r="E252" s="141" t="s">
        <v>172</v>
      </c>
      <c r="F252" s="141" t="s">
        <v>173</v>
      </c>
      <c r="G252" s="141" t="s">
        <v>174</v>
      </c>
      <c r="H252" s="141" t="s">
        <v>175</v>
      </c>
      <c r="I252" s="141" t="s">
        <v>176</v>
      </c>
      <c r="J252" s="141" t="s">
        <v>177</v>
      </c>
      <c r="K252" s="141" t="s">
        <v>178</v>
      </c>
      <c r="L252" s="141" t="s">
        <v>179</v>
      </c>
      <c r="M252" s="142" t="s">
        <v>180</v>
      </c>
      <c r="O252" s="140"/>
      <c r="P252" s="141" t="s">
        <v>181</v>
      </c>
      <c r="Q252" s="141" t="s">
        <v>182</v>
      </c>
      <c r="R252" s="141" t="s">
        <v>183</v>
      </c>
      <c r="S252" s="142" t="s">
        <v>184</v>
      </c>
      <c r="T252" s="128"/>
      <c r="U252" s="140"/>
      <c r="V252" s="141" t="s">
        <v>185</v>
      </c>
      <c r="W252" s="142" t="s">
        <v>186</v>
      </c>
      <c r="X252" s="128"/>
      <c r="Y252" s="140"/>
      <c r="Z252" s="143" t="s">
        <v>187</v>
      </c>
    </row>
    <row r="253" spans="1:27" ht="13.5" thickBot="1">
      <c r="A253" s="153" t="s">
        <v>188</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188</v>
      </c>
      <c r="P253" s="145">
        <f t="shared" ref="P253:S258" si="55">(P62/1000)/1.02</f>
        <v>9.1140000000000008</v>
      </c>
      <c r="Q253" s="145">
        <f t="shared" si="55"/>
        <v>9.4592254901960793</v>
      </c>
      <c r="R253" s="145">
        <f t="shared" si="55"/>
        <v>9.3113627450980392</v>
      </c>
      <c r="S253" s="146">
        <f t="shared" si="55"/>
        <v>8.9406960784313725</v>
      </c>
      <c r="T253" s="128"/>
      <c r="U253" s="150" t="s">
        <v>188</v>
      </c>
      <c r="V253" s="145">
        <f t="shared" ref="V253:W258" si="56">(V62/1000)/1.02</f>
        <v>9.2970882352941189</v>
      </c>
      <c r="W253" s="146">
        <f t="shared" si="56"/>
        <v>9.1325294117647058</v>
      </c>
      <c r="X253" s="128"/>
      <c r="Y253" s="150" t="s">
        <v>188</v>
      </c>
      <c r="Z253" s="146">
        <f t="shared" ref="Z253:Z258" si="57">(Z62/1000)/1.02</f>
        <v>9.215107843137254</v>
      </c>
      <c r="AA253" s="76"/>
    </row>
    <row r="254" spans="1:27">
      <c r="A254" s="153" t="s">
        <v>189</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189</v>
      </c>
      <c r="P254" s="131">
        <f t="shared" si="55"/>
        <v>9.9216872549019595</v>
      </c>
      <c r="Q254" s="131">
        <f t="shared" si="55"/>
        <v>10.33304019607843</v>
      </c>
      <c r="R254" s="131">
        <f t="shared" si="55"/>
        <v>10.393694117647057</v>
      </c>
      <c r="S254" s="151">
        <f t="shared" si="55"/>
        <v>10.194032352941177</v>
      </c>
      <c r="T254" s="128"/>
      <c r="U254" s="147" t="s">
        <v>189</v>
      </c>
      <c r="V254" s="131">
        <f t="shared" si="56"/>
        <v>10.129090196078431</v>
      </c>
      <c r="W254" s="151">
        <f t="shared" si="56"/>
        <v>10.298413725490196</v>
      </c>
      <c r="X254" s="128"/>
      <c r="Y254" s="147" t="s">
        <v>189</v>
      </c>
      <c r="Z254" s="151">
        <f t="shared" si="57"/>
        <v>10.209119607843137</v>
      </c>
      <c r="AA254" s="76"/>
    </row>
    <row r="255" spans="1:27">
      <c r="A255" s="147" t="s">
        <v>190</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190</v>
      </c>
      <c r="P255" s="131">
        <f t="shared" si="55"/>
        <v>10.127084313725492</v>
      </c>
      <c r="Q255" s="131">
        <f t="shared" si="55"/>
        <v>10.607463725490195</v>
      </c>
      <c r="R255" s="131">
        <f t="shared" si="55"/>
        <v>10.678729411764705</v>
      </c>
      <c r="S255" s="151">
        <f t="shared" si="55"/>
        <v>10.469009803921569</v>
      </c>
      <c r="T255" s="128"/>
      <c r="U255" s="147" t="s">
        <v>190</v>
      </c>
      <c r="V255" s="131">
        <f t="shared" si="56"/>
        <v>10.384846078431371</v>
      </c>
      <c r="W255" s="151">
        <f t="shared" si="56"/>
        <v>10.570888235294118</v>
      </c>
      <c r="X255" s="128"/>
      <c r="Y255" s="147" t="s">
        <v>190</v>
      </c>
      <c r="Z255" s="151">
        <f t="shared" si="57"/>
        <v>10.491053921568627</v>
      </c>
      <c r="AA255" s="76"/>
    </row>
    <row r="256" spans="1:27">
      <c r="A256" s="147" t="s">
        <v>191</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191</v>
      </c>
      <c r="P256" s="131">
        <f t="shared" si="55"/>
        <v>8.2597725490196101</v>
      </c>
      <c r="Q256" s="131">
        <f t="shared" si="55"/>
        <v>8</v>
      </c>
      <c r="R256" s="131">
        <f t="shared" si="55"/>
        <v>7.4519607843137257</v>
      </c>
      <c r="S256" s="151">
        <f t="shared" si="55"/>
        <v>8.4489656862745086</v>
      </c>
      <c r="T256" s="128"/>
      <c r="U256" s="147" t="s">
        <v>191</v>
      </c>
      <c r="V256" s="131">
        <f t="shared" si="56"/>
        <v>8.177582352941176</v>
      </c>
      <c r="W256" s="151">
        <f t="shared" si="56"/>
        <v>7.8492343137254901</v>
      </c>
      <c r="X256" s="128"/>
      <c r="Y256" s="147" t="s">
        <v>191</v>
      </c>
      <c r="Z256" s="151">
        <f t="shared" si="57"/>
        <v>8.1285137254901976</v>
      </c>
      <c r="AA256" s="76"/>
    </row>
    <row r="257" spans="1:28">
      <c r="A257" s="147" t="s">
        <v>73</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73</v>
      </c>
      <c r="P257" s="131">
        <f t="shared" si="55"/>
        <v>7.9058617647058824</v>
      </c>
      <c r="Q257" s="131">
        <f t="shared" si="55"/>
        <v>8.3479264705882343</v>
      </c>
      <c r="R257" s="131">
        <f t="shared" si="55"/>
        <v>7.9649205882352945</v>
      </c>
      <c r="S257" s="151">
        <f t="shared" si="55"/>
        <v>7.3543225490196074</v>
      </c>
      <c r="T257" s="128"/>
      <c r="U257" s="147" t="s">
        <v>73</v>
      </c>
      <c r="V257" s="131">
        <f t="shared" si="56"/>
        <v>8.149072549019607</v>
      </c>
      <c r="W257" s="151">
        <f t="shared" si="56"/>
        <v>7.6666696078431373</v>
      </c>
      <c r="X257" s="128"/>
      <c r="Y257" s="147" t="s">
        <v>73</v>
      </c>
      <c r="Z257" s="151">
        <f t="shared" si="57"/>
        <v>7.8940225490196072</v>
      </c>
      <c r="AA257" s="76"/>
    </row>
    <row r="258" spans="1:28" ht="13.5" thickBot="1">
      <c r="A258" s="150" t="s">
        <v>192</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192</v>
      </c>
      <c r="P258" s="154">
        <f t="shared" si="55"/>
        <v>8.5685078431372563</v>
      </c>
      <c r="Q258" s="154">
        <f t="shared" si="55"/>
        <v>8.9562558823529397</v>
      </c>
      <c r="R258" s="154">
        <f t="shared" si="55"/>
        <v>9.0038568627450974</v>
      </c>
      <c r="S258" s="155">
        <f t="shared" si="55"/>
        <v>8.8139637254901952</v>
      </c>
      <c r="T258" s="128"/>
      <c r="U258" s="150" t="s">
        <v>192</v>
      </c>
      <c r="V258" s="154">
        <f t="shared" si="56"/>
        <v>8.7772176470588228</v>
      </c>
      <c r="W258" s="155">
        <f t="shared" si="56"/>
        <v>8.9122078431372547</v>
      </c>
      <c r="X258" s="128"/>
      <c r="Y258" s="150" t="s">
        <v>192</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196</v>
      </c>
      <c r="O260" s="133">
        <v>2010</v>
      </c>
      <c r="P260" s="135" t="s">
        <v>166</v>
      </c>
      <c r="Q260" s="135"/>
      <c r="R260" s="135"/>
      <c r="S260" s="135"/>
      <c r="T260" s="128"/>
      <c r="U260" s="133">
        <v>2010</v>
      </c>
      <c r="V260" s="135" t="s">
        <v>167</v>
      </c>
      <c r="W260" s="135"/>
      <c r="X260" s="128"/>
      <c r="Y260" s="133">
        <v>2010</v>
      </c>
      <c r="Z260" s="128"/>
    </row>
    <row r="261" spans="1:28" ht="14.25" thickBot="1">
      <c r="A261" s="140"/>
      <c r="B261" s="141" t="s">
        <v>169</v>
      </c>
      <c r="C261" s="141" t="s">
        <v>170</v>
      </c>
      <c r="D261" s="141" t="s">
        <v>171</v>
      </c>
      <c r="E261" s="141" t="s">
        <v>172</v>
      </c>
      <c r="F261" s="141" t="s">
        <v>173</v>
      </c>
      <c r="G261" s="141" t="s">
        <v>174</v>
      </c>
      <c r="H261" s="141" t="s">
        <v>175</v>
      </c>
      <c r="I261" s="141" t="s">
        <v>176</v>
      </c>
      <c r="J261" s="141" t="s">
        <v>177</v>
      </c>
      <c r="K261" s="141" t="s">
        <v>178</v>
      </c>
      <c r="L261" s="141" t="s">
        <v>179</v>
      </c>
      <c r="M261" s="142" t="s">
        <v>180</v>
      </c>
      <c r="O261" s="140"/>
      <c r="P261" s="141" t="s">
        <v>181</v>
      </c>
      <c r="Q261" s="141" t="s">
        <v>182</v>
      </c>
      <c r="R261" s="141" t="s">
        <v>183</v>
      </c>
      <c r="S261" s="142" t="s">
        <v>184</v>
      </c>
      <c r="T261" s="128"/>
      <c r="U261" s="140"/>
      <c r="V261" s="141" t="s">
        <v>185</v>
      </c>
      <c r="W261" s="142" t="s">
        <v>186</v>
      </c>
      <c r="X261" s="128"/>
      <c r="Y261" s="140"/>
      <c r="Z261" s="143" t="s">
        <v>187</v>
      </c>
      <c r="AB261" s="76"/>
    </row>
    <row r="262" spans="1:28" ht="13.5" thickBot="1">
      <c r="A262" s="153" t="s">
        <v>188</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188</v>
      </c>
      <c r="P262" s="145">
        <f t="shared" ref="P262:S267" si="64">(P71/1000)/1.02</f>
        <v>9.1714901960784303</v>
      </c>
      <c r="Q262" s="145">
        <f t="shared" si="64"/>
        <v>8.5377058823529399</v>
      </c>
      <c r="R262" s="145">
        <f t="shared" si="64"/>
        <v>8.5019019607843145</v>
      </c>
      <c r="S262" s="146">
        <f t="shared" si="64"/>
        <v>9.3745568627450986</v>
      </c>
      <c r="T262" s="128"/>
      <c r="U262" s="150" t="s">
        <v>188</v>
      </c>
      <c r="V262" s="145">
        <f t="shared" ref="V262:W267" si="65">(V71/1000)/1.02</f>
        <v>8.8310098039215674</v>
      </c>
      <c r="W262" s="146">
        <f t="shared" si="65"/>
        <v>8.9572784313725506</v>
      </c>
      <c r="X262" s="128"/>
      <c r="Y262" s="150" t="s">
        <v>188</v>
      </c>
      <c r="Z262" s="146">
        <f t="shared" ref="Z262:Z267" si="66">(Z71/1000)/1.02</f>
        <v>8.8967921568627428</v>
      </c>
      <c r="AA262" s="76"/>
      <c r="AB262" s="76"/>
    </row>
    <row r="263" spans="1:28">
      <c r="A263" s="153" t="s">
        <v>189</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189</v>
      </c>
      <c r="P263" s="131">
        <f t="shared" si="64"/>
        <v>10.27494705882353</v>
      </c>
      <c r="Q263" s="131">
        <f t="shared" si="64"/>
        <v>9.1498107843137255</v>
      </c>
      <c r="R263" s="131">
        <f t="shared" si="64"/>
        <v>9.1116088235294121</v>
      </c>
      <c r="S263" s="151">
        <f t="shared" si="64"/>
        <v>10.493461764705883</v>
      </c>
      <c r="T263" s="128"/>
      <c r="U263" s="147" t="s">
        <v>189</v>
      </c>
      <c r="V263" s="131">
        <f t="shared" si="65"/>
        <v>9.656807843137253</v>
      </c>
      <c r="W263" s="151">
        <f t="shared" si="65"/>
        <v>9.8416039215686268</v>
      </c>
      <c r="X263" s="128"/>
      <c r="Y263" s="147" t="s">
        <v>189</v>
      </c>
      <c r="Z263" s="151">
        <f t="shared" si="66"/>
        <v>9.7550254901960791</v>
      </c>
      <c r="AA263" s="76"/>
      <c r="AB263" s="76"/>
    </row>
    <row r="264" spans="1:28">
      <c r="A264" s="147" t="s">
        <v>190</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190</v>
      </c>
      <c r="P264" s="131">
        <f t="shared" si="64"/>
        <v>10.450186274509804</v>
      </c>
      <c r="Q264" s="131">
        <f t="shared" si="64"/>
        <v>9.2520352941176469</v>
      </c>
      <c r="R264" s="131">
        <f t="shared" si="64"/>
        <v>9.2644970588235296</v>
      </c>
      <c r="S264" s="151">
        <f t="shared" si="64"/>
        <v>10.720519607843137</v>
      </c>
      <c r="T264" s="128"/>
      <c r="U264" s="147" t="s">
        <v>190</v>
      </c>
      <c r="V264" s="131">
        <f t="shared" si="65"/>
        <v>9.6679715686274506</v>
      </c>
      <c r="W264" s="151">
        <f t="shared" si="65"/>
        <v>9.9324441176470586</v>
      </c>
      <c r="X264" s="128"/>
      <c r="Y264" s="147" t="s">
        <v>190</v>
      </c>
      <c r="Z264" s="151">
        <f t="shared" si="66"/>
        <v>9.8349794117647065</v>
      </c>
      <c r="AA264" s="76"/>
      <c r="AB264" s="76"/>
    </row>
    <row r="265" spans="1:28">
      <c r="A265" s="147" t="s">
        <v>191</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191</v>
      </c>
      <c r="P265" s="131">
        <f t="shared" si="64"/>
        <v>9.3637245098039212</v>
      </c>
      <c r="Q265" s="131">
        <f t="shared" si="64"/>
        <v>8.2457578431372553</v>
      </c>
      <c r="R265" s="131">
        <f t="shared" si="64"/>
        <v>8.1555019607843136</v>
      </c>
      <c r="S265" s="151">
        <f t="shared" si="64"/>
        <v>8.0918294117647047</v>
      </c>
      <c r="T265" s="128"/>
      <c r="U265" s="147" t="s">
        <v>191</v>
      </c>
      <c r="V265" s="131">
        <f t="shared" si="65"/>
        <v>8.5879921568627449</v>
      </c>
      <c r="W265" s="151">
        <f t="shared" si="65"/>
        <v>8.1081578431372545</v>
      </c>
      <c r="X265" s="128"/>
      <c r="Y265" s="147" t="s">
        <v>191</v>
      </c>
      <c r="Z265" s="151">
        <f t="shared" si="66"/>
        <v>8.2939931372549012</v>
      </c>
      <c r="AA265" s="76"/>
      <c r="AB265" s="76"/>
    </row>
    <row r="266" spans="1:28">
      <c r="A266" s="147" t="s">
        <v>73</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73</v>
      </c>
      <c r="P266" s="131">
        <f t="shared" si="64"/>
        <v>7.7070009803921566</v>
      </c>
      <c r="Q266" s="131">
        <f t="shared" si="64"/>
        <v>7.6363352941176466</v>
      </c>
      <c r="R266" s="131">
        <f t="shared" si="64"/>
        <v>7.5332794117647053</v>
      </c>
      <c r="S266" s="151">
        <f t="shared" si="64"/>
        <v>7.6773323529411757</v>
      </c>
      <c r="T266" s="128"/>
      <c r="U266" s="147" t="s">
        <v>73</v>
      </c>
      <c r="V266" s="131">
        <f t="shared" si="65"/>
        <v>7.6707921568627446</v>
      </c>
      <c r="W266" s="151">
        <f t="shared" si="65"/>
        <v>7.6081970588235288</v>
      </c>
      <c r="X266" s="128"/>
      <c r="Y266" s="147" t="s">
        <v>73</v>
      </c>
      <c r="Z266" s="151">
        <f t="shared" si="66"/>
        <v>7.6393715686274506</v>
      </c>
      <c r="AA266" s="76"/>
      <c r="AB266" s="76"/>
    </row>
    <row r="267" spans="1:28" ht="13.5" thickBot="1">
      <c r="A267" s="150" t="s">
        <v>192</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192</v>
      </c>
      <c r="P267" s="154">
        <f t="shared" si="64"/>
        <v>8.9429284313725486</v>
      </c>
      <c r="Q267" s="154">
        <f t="shared" si="64"/>
        <v>8.2848284313725475</v>
      </c>
      <c r="R267" s="154">
        <f t="shared" si="64"/>
        <v>8.2859823529411756</v>
      </c>
      <c r="S267" s="155">
        <f t="shared" si="64"/>
        <v>8.7062421568627446</v>
      </c>
      <c r="T267" s="128"/>
      <c r="U267" s="150" t="s">
        <v>192</v>
      </c>
      <c r="V267" s="154">
        <f t="shared" si="65"/>
        <v>8.5867294117647059</v>
      </c>
      <c r="W267" s="155">
        <f t="shared" si="65"/>
        <v>8.5009382352941163</v>
      </c>
      <c r="X267" s="128"/>
      <c r="Y267" s="150" t="s">
        <v>192</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196</v>
      </c>
      <c r="O269" s="133">
        <v>2011</v>
      </c>
      <c r="P269" s="135" t="s">
        <v>166</v>
      </c>
      <c r="Q269" s="135"/>
      <c r="R269" s="135"/>
      <c r="S269" s="135"/>
      <c r="T269" s="128"/>
      <c r="U269" s="133">
        <v>2011</v>
      </c>
      <c r="V269" s="135" t="s">
        <v>167</v>
      </c>
      <c r="W269" s="135"/>
      <c r="X269" s="128"/>
      <c r="Y269" s="133">
        <v>2011</v>
      </c>
      <c r="Z269" s="128"/>
    </row>
    <row r="270" spans="1:28" ht="14.25" thickBot="1">
      <c r="A270" s="140"/>
      <c r="B270" s="141" t="s">
        <v>169</v>
      </c>
      <c r="C270" s="141" t="s">
        <v>170</v>
      </c>
      <c r="D270" s="141" t="s">
        <v>171</v>
      </c>
      <c r="E270" s="141" t="s">
        <v>172</v>
      </c>
      <c r="F270" s="141" t="s">
        <v>173</v>
      </c>
      <c r="G270" s="141" t="s">
        <v>174</v>
      </c>
      <c r="H270" s="141" t="s">
        <v>175</v>
      </c>
      <c r="I270" s="141" t="s">
        <v>176</v>
      </c>
      <c r="J270" s="141" t="s">
        <v>177</v>
      </c>
      <c r="K270" s="141" t="s">
        <v>178</v>
      </c>
      <c r="L270" s="141" t="s">
        <v>179</v>
      </c>
      <c r="M270" s="142" t="s">
        <v>180</v>
      </c>
      <c r="O270" s="140"/>
      <c r="P270" s="141" t="s">
        <v>181</v>
      </c>
      <c r="Q270" s="141" t="s">
        <v>182</v>
      </c>
      <c r="R270" s="141" t="s">
        <v>183</v>
      </c>
      <c r="S270" s="142" t="s">
        <v>184</v>
      </c>
      <c r="T270" s="128"/>
      <c r="U270" s="140"/>
      <c r="V270" s="141" t="s">
        <v>185</v>
      </c>
      <c r="W270" s="142" t="s">
        <v>186</v>
      </c>
      <c r="X270" s="128"/>
      <c r="Y270" s="140"/>
      <c r="Z270" s="143" t="s">
        <v>187</v>
      </c>
    </row>
    <row r="271" spans="1:28" ht="13.5" thickBot="1">
      <c r="A271" s="153" t="s">
        <v>188</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188</v>
      </c>
      <c r="P271" s="145">
        <f t="shared" ref="P271:S276" si="73">(P80/1000)/1.02</f>
        <v>10.293496078431373</v>
      </c>
      <c r="Q271" s="145">
        <f t="shared" si="73"/>
        <v>10.721696078431371</v>
      </c>
      <c r="R271" s="145">
        <f t="shared" si="73"/>
        <v>11.306509803921568</v>
      </c>
      <c r="S271" s="146">
        <f t="shared" si="73"/>
        <v>12.042264705882353</v>
      </c>
      <c r="T271" s="128"/>
      <c r="U271" s="144" t="s">
        <v>188</v>
      </c>
      <c r="V271" s="145">
        <f t="shared" ref="V271:W276" si="74">(V80/1000)/1.02</f>
        <v>10.494696078431373</v>
      </c>
      <c r="W271" s="146">
        <f t="shared" si="74"/>
        <v>11.692862745098038</v>
      </c>
      <c r="X271" s="128"/>
      <c r="Y271" s="144" t="s">
        <v>188</v>
      </c>
      <c r="Z271" s="146">
        <f t="shared" ref="Z271:Z276" si="75">(Z80/1000)/1.02</f>
        <v>11.099666666666666</v>
      </c>
      <c r="AA271" s="76"/>
    </row>
    <row r="272" spans="1:28">
      <c r="A272" s="153" t="s">
        <v>189</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189</v>
      </c>
      <c r="P272" s="148">
        <f t="shared" si="73"/>
        <v>11.495216666666666</v>
      </c>
      <c r="Q272" s="148">
        <f t="shared" si="73"/>
        <v>11.733939215686275</v>
      </c>
      <c r="R272" s="148">
        <f t="shared" si="73"/>
        <v>12.492946078431373</v>
      </c>
      <c r="S272" s="149">
        <f t="shared" si="73"/>
        <v>13.451011764705882</v>
      </c>
      <c r="T272" s="128"/>
      <c r="U272" s="153" t="s">
        <v>189</v>
      </c>
      <c r="V272" s="148">
        <f t="shared" si="74"/>
        <v>11.605275490196076</v>
      </c>
      <c r="W272" s="149">
        <f t="shared" si="74"/>
        <v>12.9787431372549</v>
      </c>
      <c r="X272" s="128"/>
      <c r="Y272" s="153" t="s">
        <v>189</v>
      </c>
      <c r="Z272" s="149">
        <f t="shared" si="75"/>
        <v>12.249729411764706</v>
      </c>
      <c r="AA272" s="76"/>
    </row>
    <row r="273" spans="1:27">
      <c r="A273" s="147" t="s">
        <v>190</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190</v>
      </c>
      <c r="P273" s="131">
        <f t="shared" si="73"/>
        <v>11.585163725490196</v>
      </c>
      <c r="Q273" s="131">
        <f t="shared" si="73"/>
        <v>11.736373529411765</v>
      </c>
      <c r="R273" s="131">
        <f t="shared" si="73"/>
        <v>12.725842156862745</v>
      </c>
      <c r="S273" s="151">
        <f t="shared" si="73"/>
        <v>13.546566666666665</v>
      </c>
      <c r="T273" s="128"/>
      <c r="U273" s="147" t="s">
        <v>190</v>
      </c>
      <c r="V273" s="131">
        <f t="shared" si="74"/>
        <v>11.650693137254903</v>
      </c>
      <c r="W273" s="151">
        <f t="shared" si="74"/>
        <v>13.287360784313725</v>
      </c>
      <c r="X273" s="128"/>
      <c r="Y273" s="147" t="s">
        <v>190</v>
      </c>
      <c r="Z273" s="151">
        <f t="shared" si="75"/>
        <v>12.796916666666666</v>
      </c>
      <c r="AA273" s="76"/>
    </row>
    <row r="274" spans="1:27">
      <c r="A274" s="147" t="s">
        <v>191</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191</v>
      </c>
      <c r="P274" s="131">
        <f t="shared" si="73"/>
        <v>8.2209303921568626</v>
      </c>
      <c r="Q274" s="131">
        <f t="shared" si="73"/>
        <v>9.3122950980392147</v>
      </c>
      <c r="R274" s="131">
        <f t="shared" si="73"/>
        <v>9.9824588235294112</v>
      </c>
      <c r="S274" s="151">
        <f t="shared" si="73"/>
        <v>10.63457843137255</v>
      </c>
      <c r="T274" s="128"/>
      <c r="U274" s="147" t="s">
        <v>191</v>
      </c>
      <c r="V274" s="131">
        <f t="shared" si="74"/>
        <v>8.828370588235293</v>
      </c>
      <c r="W274" s="151">
        <f t="shared" si="74"/>
        <v>10.561392156862746</v>
      </c>
      <c r="X274" s="128"/>
      <c r="Y274" s="147" t="s">
        <v>191</v>
      </c>
      <c r="Z274" s="151">
        <f t="shared" si="75"/>
        <v>9.9671519607843155</v>
      </c>
      <c r="AA274" s="76"/>
    </row>
    <row r="275" spans="1:27">
      <c r="A275" s="147" t="s">
        <v>73</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73</v>
      </c>
      <c r="P275" s="131">
        <f t="shared" si="73"/>
        <v>8.4615823529411767</v>
      </c>
      <c r="Q275" s="131">
        <f t="shared" si="73"/>
        <v>9.3420382352941189</v>
      </c>
      <c r="R275" s="131">
        <f t="shared" si="73"/>
        <v>9.847356862745098</v>
      </c>
      <c r="S275" s="151">
        <f t="shared" si="73"/>
        <v>10.390735294117647</v>
      </c>
      <c r="T275" s="128"/>
      <c r="U275" s="147" t="s">
        <v>73</v>
      </c>
      <c r="V275" s="131">
        <f t="shared" si="74"/>
        <v>8.8820588235294125</v>
      </c>
      <c r="W275" s="151">
        <f t="shared" si="74"/>
        <v>10.138781372549019</v>
      </c>
      <c r="X275" s="128"/>
      <c r="Y275" s="147" t="s">
        <v>73</v>
      </c>
      <c r="Z275" s="151">
        <f t="shared" si="75"/>
        <v>9.5662166666666657</v>
      </c>
      <c r="AA275" s="76"/>
    </row>
    <row r="276" spans="1:27" ht="13.5" thickBot="1">
      <c r="A276" s="150" t="s">
        <v>192</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192</v>
      </c>
      <c r="P276" s="154">
        <f t="shared" si="73"/>
        <v>9.4584078431372536</v>
      </c>
      <c r="Q276" s="154">
        <f t="shared" si="73"/>
        <v>9.9747784313725472</v>
      </c>
      <c r="R276" s="154">
        <f t="shared" si="73"/>
        <v>10.728048039215688</v>
      </c>
      <c r="S276" s="155">
        <f t="shared" si="73"/>
        <v>11.504847058823527</v>
      </c>
      <c r="T276" s="128"/>
      <c r="U276" s="150" t="s">
        <v>192</v>
      </c>
      <c r="V276" s="154">
        <f t="shared" si="74"/>
        <v>9.7111499999999982</v>
      </c>
      <c r="W276" s="155">
        <f t="shared" si="74"/>
        <v>11.133428431372549</v>
      </c>
      <c r="X276" s="128"/>
      <c r="Y276" s="150" t="s">
        <v>192</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196</v>
      </c>
      <c r="O278" s="133">
        <v>2012</v>
      </c>
      <c r="P278" s="135" t="s">
        <v>166</v>
      </c>
      <c r="Q278" s="135"/>
      <c r="R278" s="135"/>
      <c r="S278" s="135"/>
      <c r="T278" s="128"/>
      <c r="U278" s="133">
        <v>2012</v>
      </c>
      <c r="V278" s="135" t="s">
        <v>167</v>
      </c>
      <c r="W278" s="135"/>
      <c r="X278" s="128"/>
      <c r="Y278" s="133">
        <v>2012</v>
      </c>
      <c r="Z278" s="128"/>
    </row>
    <row r="279" spans="1:27" ht="14.25" thickBot="1">
      <c r="A279" s="140"/>
      <c r="B279" s="141" t="s">
        <v>169</v>
      </c>
      <c r="C279" s="141" t="s">
        <v>170</v>
      </c>
      <c r="D279" s="141" t="s">
        <v>171</v>
      </c>
      <c r="E279" s="141" t="s">
        <v>172</v>
      </c>
      <c r="F279" s="141" t="s">
        <v>173</v>
      </c>
      <c r="G279" s="141" t="s">
        <v>174</v>
      </c>
      <c r="H279" s="141" t="s">
        <v>175</v>
      </c>
      <c r="I279" s="141" t="s">
        <v>176</v>
      </c>
      <c r="J279" s="141" t="s">
        <v>177</v>
      </c>
      <c r="K279" s="141" t="s">
        <v>178</v>
      </c>
      <c r="L279" s="141" t="s">
        <v>179</v>
      </c>
      <c r="M279" s="142" t="s">
        <v>180</v>
      </c>
      <c r="O279" s="140"/>
      <c r="P279" s="141" t="s">
        <v>181</v>
      </c>
      <c r="Q279" s="141" t="s">
        <v>182</v>
      </c>
      <c r="R279" s="141" t="s">
        <v>183</v>
      </c>
      <c r="S279" s="142" t="s">
        <v>184</v>
      </c>
      <c r="T279" s="128"/>
      <c r="U279" s="140"/>
      <c r="V279" s="141" t="s">
        <v>185</v>
      </c>
      <c r="W279" s="142" t="s">
        <v>186</v>
      </c>
      <c r="X279" s="128"/>
      <c r="Y279" s="140"/>
      <c r="Z279" s="143" t="s">
        <v>187</v>
      </c>
    </row>
    <row r="280" spans="1:27" ht="13.5" thickBot="1">
      <c r="A280" s="153" t="s">
        <v>188</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188</v>
      </c>
      <c r="P280" s="145">
        <f t="shared" ref="P280:S285" si="82">(P89/1000)/1.02</f>
        <v>12.795205882352942</v>
      </c>
      <c r="Q280" s="145">
        <f t="shared" si="82"/>
        <v>12.370480392156862</v>
      </c>
      <c r="R280" s="145">
        <f t="shared" si="82"/>
        <v>12.735941176470588</v>
      </c>
      <c r="S280" s="146">
        <f t="shared" si="82"/>
        <v>12.54006862745098</v>
      </c>
      <c r="T280" s="128"/>
      <c r="U280" s="144" t="s">
        <v>188</v>
      </c>
      <c r="V280" s="145">
        <f t="shared" ref="V280:W285" si="83">(V89/1000)/1.02</f>
        <v>12.573382352941175</v>
      </c>
      <c r="W280" s="146">
        <f t="shared" si="83"/>
        <v>12.633343137254903</v>
      </c>
      <c r="X280" s="128"/>
      <c r="Y280" s="144" t="s">
        <v>188</v>
      </c>
      <c r="Z280" s="146">
        <f t="shared" ref="Z280:Z285" si="84">(Z89/1000)/1.02</f>
        <v>12.603137254901961</v>
      </c>
      <c r="AA280" s="76"/>
    </row>
    <row r="281" spans="1:27">
      <c r="A281" s="153" t="s">
        <v>189</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189</v>
      </c>
      <c r="P281" s="148">
        <f t="shared" si="82"/>
        <v>13.807036274509803</v>
      </c>
      <c r="Q281" s="148">
        <f t="shared" si="82"/>
        <v>13.029750980392157</v>
      </c>
      <c r="R281" s="148">
        <f t="shared" si="82"/>
        <v>13.622970588235296</v>
      </c>
      <c r="S281" s="149">
        <f t="shared" si="82"/>
        <v>13.52010588235294</v>
      </c>
      <c r="T281" s="128"/>
      <c r="U281" s="153" t="s">
        <v>189</v>
      </c>
      <c r="V281" s="148">
        <f t="shared" si="83"/>
        <v>13.407085294117648</v>
      </c>
      <c r="W281" s="149">
        <f t="shared" si="83"/>
        <v>13.569479411764707</v>
      </c>
      <c r="X281" s="128"/>
      <c r="Y281" s="153" t="s">
        <v>189</v>
      </c>
      <c r="Z281" s="149">
        <f t="shared" si="84"/>
        <v>13.484396078431374</v>
      </c>
      <c r="AA281" s="76"/>
    </row>
    <row r="282" spans="1:27">
      <c r="A282" s="147" t="s">
        <v>190</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190</v>
      </c>
      <c r="P282" s="131">
        <f t="shared" si="82"/>
        <v>13.851040196078429</v>
      </c>
      <c r="Q282" s="131">
        <f t="shared" si="82"/>
        <v>12.997743137254901</v>
      </c>
      <c r="R282" s="131">
        <f t="shared" si="82"/>
        <v>13.583705882352939</v>
      </c>
      <c r="S282" s="151">
        <f t="shared" si="82"/>
        <v>13.569149999999999</v>
      </c>
      <c r="T282" s="128"/>
      <c r="U282" s="147" t="s">
        <v>190</v>
      </c>
      <c r="V282" s="131">
        <f t="shared" si="83"/>
        <v>13.378585294117645</v>
      </c>
      <c r="W282" s="151">
        <f t="shared" si="83"/>
        <v>13.576246078431373</v>
      </c>
      <c r="X282" s="128"/>
      <c r="Y282" s="147" t="s">
        <v>190</v>
      </c>
      <c r="Z282" s="151">
        <f t="shared" si="84"/>
        <v>13.469354901960784</v>
      </c>
      <c r="AA282" s="76"/>
    </row>
    <row r="283" spans="1:27">
      <c r="A283" s="147" t="s">
        <v>191</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191</v>
      </c>
      <c r="P283" s="131">
        <f t="shared" si="82"/>
        <v>11.968111764705881</v>
      </c>
      <c r="Q283" s="131">
        <f t="shared" si="82"/>
        <v>10.312019607843137</v>
      </c>
      <c r="R283" s="131">
        <f t="shared" si="82"/>
        <v>0</v>
      </c>
      <c r="S283" s="151">
        <f t="shared" si="82"/>
        <v>12.208735294117647</v>
      </c>
      <c r="T283" s="128"/>
      <c r="U283" s="147" t="s">
        <v>191</v>
      </c>
      <c r="V283" s="131">
        <f t="shared" si="83"/>
        <v>11.923667647058823</v>
      </c>
      <c r="W283" s="151">
        <f t="shared" si="83"/>
        <v>12.208735294117647</v>
      </c>
      <c r="X283" s="128"/>
      <c r="Y283" s="147" t="s">
        <v>191</v>
      </c>
      <c r="Z283" s="151">
        <f t="shared" si="84"/>
        <v>11.942844117647057</v>
      </c>
      <c r="AA283" s="76"/>
    </row>
    <row r="284" spans="1:27">
      <c r="A284" s="147" t="s">
        <v>73</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73</v>
      </c>
      <c r="P284" s="131">
        <f t="shared" si="82"/>
        <v>11.192795098039216</v>
      </c>
      <c r="Q284" s="131">
        <f t="shared" si="82"/>
        <v>11.252930392156861</v>
      </c>
      <c r="R284" s="131">
        <f t="shared" si="82"/>
        <v>11.50914705882353</v>
      </c>
      <c r="S284" s="151">
        <f t="shared" si="82"/>
        <v>11.142151960784314</v>
      </c>
      <c r="T284" s="128"/>
      <c r="U284" s="147" t="s">
        <v>73</v>
      </c>
      <c r="V284" s="131">
        <f t="shared" si="83"/>
        <v>11.223979411764708</v>
      </c>
      <c r="W284" s="151">
        <f t="shared" si="83"/>
        <v>11.315541176470589</v>
      </c>
      <c r="X284" s="128"/>
      <c r="Y284" s="147" t="s">
        <v>73</v>
      </c>
      <c r="Z284" s="151">
        <f t="shared" si="84"/>
        <v>11.272619607843138</v>
      </c>
      <c r="AA284" s="76"/>
    </row>
    <row r="285" spans="1:27" ht="13.5" thickBot="1">
      <c r="A285" s="150" t="s">
        <v>192</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192</v>
      </c>
      <c r="P285" s="154">
        <f t="shared" si="82"/>
        <v>12.189649999999999</v>
      </c>
      <c r="Q285" s="154">
        <f t="shared" si="82"/>
        <v>12.188991176470589</v>
      </c>
      <c r="R285" s="154">
        <f t="shared" si="82"/>
        <v>12.505558823529412</v>
      </c>
      <c r="S285" s="155">
        <f t="shared" si="82"/>
        <v>12.47554019607843</v>
      </c>
      <c r="T285" s="128"/>
      <c r="U285" s="150" t="s">
        <v>192</v>
      </c>
      <c r="V285" s="154">
        <f t="shared" si="83"/>
        <v>12.189289215686275</v>
      </c>
      <c r="W285" s="155">
        <f t="shared" si="83"/>
        <v>12.489642156862745</v>
      </c>
      <c r="X285" s="128"/>
      <c r="Y285" s="150" t="s">
        <v>192</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196</v>
      </c>
      <c r="O287" s="133">
        <v>2013</v>
      </c>
      <c r="P287" s="135" t="s">
        <v>166</v>
      </c>
      <c r="Q287" s="135"/>
      <c r="R287" s="135"/>
      <c r="S287" s="135"/>
      <c r="T287" s="128"/>
      <c r="U287" s="133">
        <v>2013</v>
      </c>
      <c r="V287" s="135" t="s">
        <v>167</v>
      </c>
      <c r="W287" s="135"/>
      <c r="X287" s="128"/>
      <c r="Y287" s="133">
        <v>2013</v>
      </c>
      <c r="Z287" s="128"/>
    </row>
    <row r="288" spans="1:27" ht="14.25" thickBot="1">
      <c r="A288" s="140"/>
      <c r="B288" s="141" t="s">
        <v>169</v>
      </c>
      <c r="C288" s="141" t="s">
        <v>170</v>
      </c>
      <c r="D288" s="141" t="s">
        <v>171</v>
      </c>
      <c r="E288" s="141" t="s">
        <v>172</v>
      </c>
      <c r="F288" s="141" t="s">
        <v>173</v>
      </c>
      <c r="G288" s="141" t="s">
        <v>174</v>
      </c>
      <c r="H288" s="141" t="s">
        <v>175</v>
      </c>
      <c r="I288" s="141" t="s">
        <v>176</v>
      </c>
      <c r="J288" s="141" t="s">
        <v>177</v>
      </c>
      <c r="K288" s="141" t="s">
        <v>178</v>
      </c>
      <c r="L288" s="141" t="s">
        <v>179</v>
      </c>
      <c r="M288" s="142" t="s">
        <v>180</v>
      </c>
      <c r="O288" s="140"/>
      <c r="P288" s="141" t="s">
        <v>181</v>
      </c>
      <c r="Q288" s="141" t="s">
        <v>182</v>
      </c>
      <c r="R288" s="141" t="s">
        <v>183</v>
      </c>
      <c r="S288" s="142" t="s">
        <v>184</v>
      </c>
      <c r="T288" s="128"/>
      <c r="U288" s="140"/>
      <c r="V288" s="141" t="s">
        <v>185</v>
      </c>
      <c r="W288" s="142" t="s">
        <v>186</v>
      </c>
      <c r="X288" s="128"/>
      <c r="Y288" s="140"/>
      <c r="Z288" s="143" t="s">
        <v>187</v>
      </c>
    </row>
    <row r="289" spans="1:29" ht="13.5" thickBot="1">
      <c r="A289" s="153" t="s">
        <v>188</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188</v>
      </c>
      <c r="P289" s="145">
        <f t="shared" ref="P289:S291" si="91">(P98/1000)/1.02</f>
        <v>12.5875</v>
      </c>
      <c r="Q289" s="145">
        <f t="shared" si="91"/>
        <v>11.997058823529411</v>
      </c>
      <c r="R289" s="145">
        <f t="shared" si="91"/>
        <v>11.698715686274511</v>
      </c>
      <c r="S289" s="146">
        <f t="shared" si="91"/>
        <v>11.585999999999999</v>
      </c>
      <c r="T289" s="128"/>
      <c r="U289" s="144" t="s">
        <v>188</v>
      </c>
      <c r="V289" s="145">
        <f t="shared" ref="V289:W291" si="92">(V98/1000)/1.02</f>
        <v>12.273921568627451</v>
      </c>
      <c r="W289" s="146">
        <f t="shared" si="92"/>
        <v>11.641970588235294</v>
      </c>
      <c r="X289" s="128"/>
      <c r="Y289" s="144" t="s">
        <v>188</v>
      </c>
      <c r="Z289" s="146">
        <f>(Z98/1000)/1.02</f>
        <v>11.952539215686274</v>
      </c>
    </row>
    <row r="290" spans="1:29">
      <c r="A290" s="153" t="s">
        <v>189</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189</v>
      </c>
      <c r="P290" s="148">
        <f t="shared" si="91"/>
        <v>13.337576470588234</v>
      </c>
      <c r="Q290" s="148">
        <f t="shared" si="91"/>
        <v>12.475481372549019</v>
      </c>
      <c r="R290" s="148">
        <f t="shared" si="91"/>
        <v>12.267988235294117</v>
      </c>
      <c r="S290" s="149">
        <f t="shared" si="91"/>
        <v>12.473602941176472</v>
      </c>
      <c r="T290" s="128"/>
      <c r="U290" s="153" t="s">
        <v>189</v>
      </c>
      <c r="V290" s="148">
        <f t="shared" si="92"/>
        <v>12.883644117647057</v>
      </c>
      <c r="W290" s="149">
        <f t="shared" si="92"/>
        <v>12.370468627450981</v>
      </c>
      <c r="X290" s="128"/>
      <c r="Y290" s="153" t="s">
        <v>189</v>
      </c>
      <c r="Z290" s="149">
        <f>(Z99/1000)/1.02</f>
        <v>12.629663725490195</v>
      </c>
      <c r="AB290" s="76"/>
    </row>
    <row r="291" spans="1:29">
      <c r="A291" s="147" t="s">
        <v>190</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190</v>
      </c>
      <c r="P291" s="131">
        <f t="shared" si="91"/>
        <v>13.283597058823529</v>
      </c>
      <c r="Q291" s="131">
        <f t="shared" si="91"/>
        <v>12.342750980392157</v>
      </c>
      <c r="R291" s="131">
        <f t="shared" si="91"/>
        <v>12.173054901960784</v>
      </c>
      <c r="S291" s="151">
        <f t="shared" si="91"/>
        <v>12.434150980392157</v>
      </c>
      <c r="T291" s="128"/>
      <c r="U291" s="147" t="s">
        <v>190</v>
      </c>
      <c r="V291" s="131">
        <f t="shared" si="92"/>
        <v>12.70920588235294</v>
      </c>
      <c r="W291" s="151">
        <f t="shared" si="92"/>
        <v>12.297765686274509</v>
      </c>
      <c r="X291" s="128"/>
      <c r="Y291" s="147" t="s">
        <v>190</v>
      </c>
      <c r="Z291" s="151">
        <f>(Z100/1000)/1.02</f>
        <v>12.503901960784313</v>
      </c>
      <c r="AB291" s="76"/>
    </row>
    <row r="292" spans="1:29">
      <c r="A292" s="147" t="s">
        <v>73</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73</v>
      </c>
      <c r="P292" s="131">
        <f t="shared" ref="P292:S293" si="96">(P102/1000)/1.02</f>
        <v>11.199670588235294</v>
      </c>
      <c r="Q292" s="131">
        <f t="shared" si="96"/>
        <v>10.923233333333332</v>
      </c>
      <c r="R292" s="131">
        <f t="shared" si="96"/>
        <v>10.535098039215685</v>
      </c>
      <c r="S292" s="151">
        <f t="shared" si="96"/>
        <v>9.8590294117647037</v>
      </c>
      <c r="T292" s="128"/>
      <c r="U292" s="147" t="s">
        <v>73</v>
      </c>
      <c r="V292" s="131">
        <f>(V102/1000)/1.02</f>
        <v>11.057910784313725</v>
      </c>
      <c r="W292" s="151">
        <f>(W102/1000)/1.02</f>
        <v>10.18893431372549</v>
      </c>
      <c r="X292" s="128"/>
      <c r="Y292" s="147" t="s">
        <v>73</v>
      </c>
      <c r="Z292" s="151">
        <f>(Z102/1000)/1.02</f>
        <v>10.598221568627451</v>
      </c>
      <c r="AB292" s="76"/>
    </row>
    <row r="293" spans="1:29" ht="13.5" thickBot="1">
      <c r="A293" s="150" t="s">
        <v>192</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192</v>
      </c>
      <c r="P293" s="154">
        <f t="shared" si="96"/>
        <v>12.611057843137255</v>
      </c>
      <c r="Q293" s="154">
        <f t="shared" si="96"/>
        <v>12.240997058823528</v>
      </c>
      <c r="R293" s="154">
        <f t="shared" si="96"/>
        <v>12.06783431372549</v>
      </c>
      <c r="S293" s="155">
        <f t="shared" si="96"/>
        <v>12.136275490196079</v>
      </c>
      <c r="T293" s="128"/>
      <c r="U293" s="150" t="s">
        <v>192</v>
      </c>
      <c r="V293" s="154">
        <f>(V103/1000)/1.02</f>
        <v>12.408382352941176</v>
      </c>
      <c r="W293" s="155">
        <f>(W103/1000)/1.02</f>
        <v>12.102855882352941</v>
      </c>
      <c r="X293" s="128"/>
      <c r="Y293" s="150" t="s">
        <v>192</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196</v>
      </c>
      <c r="O295" s="133">
        <v>2014</v>
      </c>
      <c r="P295" s="135" t="s">
        <v>166</v>
      </c>
      <c r="Q295" s="135"/>
      <c r="R295" s="135"/>
      <c r="S295" s="135"/>
      <c r="T295" s="128"/>
      <c r="U295" s="133">
        <v>2014</v>
      </c>
      <c r="V295" s="135" t="s">
        <v>167</v>
      </c>
      <c r="W295" s="135"/>
      <c r="X295" s="128"/>
      <c r="Y295" s="133">
        <v>2014</v>
      </c>
      <c r="Z295" s="128"/>
      <c r="AB295" s="76"/>
    </row>
    <row r="296" spans="1:29" ht="14.25" thickBot="1">
      <c r="A296" s="137"/>
      <c r="B296" s="138" t="s">
        <v>169</v>
      </c>
      <c r="C296" s="138" t="s">
        <v>170</v>
      </c>
      <c r="D296" s="138" t="s">
        <v>171</v>
      </c>
      <c r="E296" s="138" t="s">
        <v>172</v>
      </c>
      <c r="F296" s="138" t="s">
        <v>173</v>
      </c>
      <c r="G296" s="138" t="s">
        <v>174</v>
      </c>
      <c r="H296" s="138" t="s">
        <v>175</v>
      </c>
      <c r="I296" s="138" t="s">
        <v>176</v>
      </c>
      <c r="J296" s="138" t="s">
        <v>177</v>
      </c>
      <c r="K296" s="138" t="s">
        <v>178</v>
      </c>
      <c r="L296" s="138" t="s">
        <v>179</v>
      </c>
      <c r="M296" s="139" t="s">
        <v>180</v>
      </c>
      <c r="O296" s="140"/>
      <c r="P296" s="141" t="s">
        <v>181</v>
      </c>
      <c r="Q296" s="141" t="s">
        <v>182</v>
      </c>
      <c r="R296" s="141" t="s">
        <v>183</v>
      </c>
      <c r="S296" s="142" t="s">
        <v>184</v>
      </c>
      <c r="T296" s="128"/>
      <c r="U296" s="140"/>
      <c r="V296" s="141" t="s">
        <v>185</v>
      </c>
      <c r="W296" s="142" t="s">
        <v>186</v>
      </c>
      <c r="X296" s="128"/>
      <c r="Y296" s="140"/>
      <c r="Z296" s="143" t="s">
        <v>187</v>
      </c>
      <c r="AA296" s="76"/>
    </row>
    <row r="297" spans="1:29" ht="14.25" thickBot="1">
      <c r="A297" s="144" t="s">
        <v>188</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188</v>
      </c>
      <c r="P297" s="145">
        <f>(P107/1000)/1.02</f>
        <v>11.686323529411764</v>
      </c>
      <c r="Q297" s="145">
        <f>(Q107/1000)/1.02</f>
        <v>11.605607843137253</v>
      </c>
      <c r="R297" s="145">
        <f>(R107/1000)/1.02</f>
        <v>11.307941176470589</v>
      </c>
      <c r="S297" s="146">
        <f>(S107/1000)/1.02</f>
        <v>10.981480392156863</v>
      </c>
      <c r="T297" s="128"/>
      <c r="U297" s="153" t="s">
        <v>188</v>
      </c>
      <c r="V297" s="145">
        <f t="shared" ref="V297:W303" si="99">(V107/1000)/1.02</f>
        <v>11.644166666666665</v>
      </c>
      <c r="W297" s="146">
        <f t="shared" si="99"/>
        <v>11.139882352941177</v>
      </c>
      <c r="X297" s="128"/>
      <c r="Y297" s="153" t="s">
        <v>188</v>
      </c>
      <c r="Z297" s="145">
        <f t="shared" ref="Z297:Z303" si="100">(Z107/1000)/1.02</f>
        <v>11.398401960784314</v>
      </c>
      <c r="AA297" s="76"/>
      <c r="AB297" s="176"/>
      <c r="AC297" s="177"/>
    </row>
    <row r="298" spans="1:29" ht="13.5">
      <c r="A298" s="128" t="s">
        <v>193</v>
      </c>
      <c r="B298" s="171" t="s">
        <v>194</v>
      </c>
      <c r="C298" s="172" t="s">
        <v>194</v>
      </c>
      <c r="D298" s="172" t="s">
        <v>194</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193</v>
      </c>
      <c r="P298" s="172" t="s">
        <v>194</v>
      </c>
      <c r="Q298" s="131">
        <f t="shared" ref="Q298:S303" si="102">(Q108/1000)/1.02</f>
        <v>11.780832352941175</v>
      </c>
      <c r="R298" s="131">
        <f t="shared" si="102"/>
        <v>11.87098725490196</v>
      </c>
      <c r="S298" s="151">
        <f t="shared" si="102"/>
        <v>11.952801960784313</v>
      </c>
      <c r="T298" s="128"/>
      <c r="U298" s="153" t="s">
        <v>193</v>
      </c>
      <c r="V298" s="131">
        <f t="shared" si="99"/>
        <v>11.780832352941175</v>
      </c>
      <c r="W298" s="151">
        <f t="shared" si="99"/>
        <v>11.924190196078433</v>
      </c>
      <c r="X298" s="128"/>
      <c r="Y298" s="153" t="s">
        <v>193</v>
      </c>
      <c r="Z298" s="131">
        <f t="shared" si="100"/>
        <v>11.896268627450979</v>
      </c>
      <c r="AA298" s="76"/>
      <c r="AB298" s="176"/>
      <c r="AC298" s="181"/>
    </row>
    <row r="299" spans="1:29" ht="13.5">
      <c r="A299" s="147" t="s">
        <v>189</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189</v>
      </c>
      <c r="P299" s="131">
        <f>(P109/1000)/1.02</f>
        <v>12.448944117647059</v>
      </c>
      <c r="Q299" s="131">
        <f t="shared" si="102"/>
        <v>12.159081372549021</v>
      </c>
      <c r="R299" s="131">
        <f t="shared" si="102"/>
        <v>12.144897058823529</v>
      </c>
      <c r="S299" s="151">
        <f t="shared" si="102"/>
        <v>12.208536274509804</v>
      </c>
      <c r="T299" s="128"/>
      <c r="U299" s="147" t="s">
        <v>189</v>
      </c>
      <c r="V299" s="131">
        <f t="shared" si="99"/>
        <v>12.300411764705881</v>
      </c>
      <c r="W299" s="151">
        <f t="shared" si="99"/>
        <v>12.17665882352941</v>
      </c>
      <c r="X299" s="128"/>
      <c r="Y299" s="147" t="s">
        <v>189</v>
      </c>
      <c r="Z299" s="131">
        <f t="shared" si="100"/>
        <v>12.244971568627451</v>
      </c>
      <c r="AA299" s="76"/>
      <c r="AB299" s="176"/>
      <c r="AC299" s="181"/>
    </row>
    <row r="300" spans="1:29" ht="13.5">
      <c r="A300" s="147" t="s">
        <v>190</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190</v>
      </c>
      <c r="P300" s="131">
        <f>(P110/1000)/1.02</f>
        <v>12.405116666666666</v>
      </c>
      <c r="Q300" s="131">
        <f t="shared" si="102"/>
        <v>12.093662745098039</v>
      </c>
      <c r="R300" s="131">
        <f t="shared" si="102"/>
        <v>12.065572549019608</v>
      </c>
      <c r="S300" s="151">
        <f t="shared" si="102"/>
        <v>12.20638431372549</v>
      </c>
      <c r="T300" s="128"/>
      <c r="U300" s="147" t="s">
        <v>190</v>
      </c>
      <c r="V300" s="131">
        <f t="shared" si="99"/>
        <v>12.225254901960785</v>
      </c>
      <c r="W300" s="151">
        <f t="shared" si="99"/>
        <v>12.131410784313726</v>
      </c>
      <c r="X300" s="128"/>
      <c r="Y300" s="147" t="s">
        <v>190</v>
      </c>
      <c r="Z300" s="131">
        <f t="shared" si="100"/>
        <v>12.18033431372549</v>
      </c>
      <c r="AB300" s="176"/>
      <c r="AC300" s="181"/>
    </row>
    <row r="301" spans="1:29" ht="13.5">
      <c r="A301" s="147" t="s">
        <v>191</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191</v>
      </c>
      <c r="P301" s="131">
        <f>(P111/1000)/1.02</f>
        <v>11.514060784313727</v>
      </c>
      <c r="Q301" s="131">
        <f t="shared" si="102"/>
        <v>10.646774509803921</v>
      </c>
      <c r="R301" s="131">
        <f t="shared" si="102"/>
        <v>12.889551960784315</v>
      </c>
      <c r="S301" s="151">
        <f t="shared" si="102"/>
        <v>0</v>
      </c>
      <c r="T301" s="128"/>
      <c r="U301" s="147" t="s">
        <v>191</v>
      </c>
      <c r="V301" s="131">
        <f t="shared" si="99"/>
        <v>11.325735294117647</v>
      </c>
      <c r="W301" s="151">
        <f t="shared" si="99"/>
        <v>12.889551960784315</v>
      </c>
      <c r="X301" s="128"/>
      <c r="Y301" s="147" t="s">
        <v>191</v>
      </c>
      <c r="Z301" s="131">
        <f t="shared" si="100"/>
        <v>11.958708823529411</v>
      </c>
      <c r="AB301" s="176"/>
      <c r="AC301" s="181"/>
    </row>
    <row r="302" spans="1:29" ht="13.5">
      <c r="A302" s="147" t="s">
        <v>73</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73</v>
      </c>
      <c r="P302" s="131">
        <f>(P112/1000)/1.02</f>
        <v>9.8657176470588226</v>
      </c>
      <c r="Q302" s="131">
        <f t="shared" si="102"/>
        <v>10.191587254901961</v>
      </c>
      <c r="R302" s="131">
        <f t="shared" si="102"/>
        <v>9.7881656862745103</v>
      </c>
      <c r="S302" s="151">
        <f t="shared" si="102"/>
        <v>9.0837852941176465</v>
      </c>
      <c r="T302" s="128"/>
      <c r="U302" s="147" t="s">
        <v>73</v>
      </c>
      <c r="V302" s="131">
        <f t="shared" si="99"/>
        <v>10.034976470588235</v>
      </c>
      <c r="W302" s="151">
        <f t="shared" si="99"/>
        <v>9.4082186274509798</v>
      </c>
      <c r="X302" s="128"/>
      <c r="Y302" s="147" t="s">
        <v>73</v>
      </c>
      <c r="Z302" s="131">
        <f t="shared" si="100"/>
        <v>9.6938803921568617</v>
      </c>
      <c r="AB302" s="176"/>
      <c r="AC302" s="181"/>
    </row>
    <row r="303" spans="1:29" ht="14.25" thickBot="1">
      <c r="A303" s="150" t="s">
        <v>192</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192</v>
      </c>
      <c r="P303" s="154">
        <f>(P113/1000)/1.02</f>
        <v>12.285869607843138</v>
      </c>
      <c r="Q303" s="154">
        <f t="shared" si="102"/>
        <v>12.190296078431373</v>
      </c>
      <c r="R303" s="154">
        <f t="shared" si="102"/>
        <v>11.911528431372549</v>
      </c>
      <c r="S303" s="155">
        <f t="shared" si="102"/>
        <v>11.803086274509802</v>
      </c>
      <c r="T303" s="128"/>
      <c r="U303" s="150" t="s">
        <v>192</v>
      </c>
      <c r="V303" s="154">
        <f t="shared" si="99"/>
        <v>12.235430392156863</v>
      </c>
      <c r="W303" s="155">
        <f t="shared" si="99"/>
        <v>11.855068627450979</v>
      </c>
      <c r="X303" s="128"/>
      <c r="Y303" s="150" t="s">
        <v>192</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196</v>
      </c>
      <c r="O305" s="133">
        <v>2015</v>
      </c>
      <c r="P305" s="135" t="s">
        <v>166</v>
      </c>
      <c r="Q305" s="135"/>
      <c r="R305" s="135"/>
      <c r="S305" s="135"/>
      <c r="T305" s="128"/>
      <c r="U305" s="133">
        <v>2015</v>
      </c>
      <c r="V305" s="135" t="s">
        <v>167</v>
      </c>
      <c r="W305" s="135"/>
      <c r="X305" s="128"/>
      <c r="Y305" s="133">
        <v>2015</v>
      </c>
      <c r="Z305" s="128"/>
    </row>
    <row r="306" spans="1:26" ht="14.25" thickBot="1">
      <c r="A306" s="137"/>
      <c r="B306" s="138" t="s">
        <v>169</v>
      </c>
      <c r="C306" s="138" t="s">
        <v>170</v>
      </c>
      <c r="D306" s="138" t="s">
        <v>171</v>
      </c>
      <c r="E306" s="138" t="s">
        <v>172</v>
      </c>
      <c r="F306" s="138" t="s">
        <v>173</v>
      </c>
      <c r="G306" s="138" t="s">
        <v>174</v>
      </c>
      <c r="H306" s="138" t="s">
        <v>175</v>
      </c>
      <c r="I306" s="138" t="s">
        <v>176</v>
      </c>
      <c r="J306" s="138" t="s">
        <v>177</v>
      </c>
      <c r="K306" s="138" t="s">
        <v>178</v>
      </c>
      <c r="L306" s="138" t="s">
        <v>179</v>
      </c>
      <c r="M306" s="139" t="s">
        <v>180</v>
      </c>
      <c r="O306" s="140"/>
      <c r="P306" s="141" t="s">
        <v>181</v>
      </c>
      <c r="Q306" s="141" t="s">
        <v>182</v>
      </c>
      <c r="R306" s="141" t="s">
        <v>183</v>
      </c>
      <c r="S306" s="142" t="s">
        <v>184</v>
      </c>
      <c r="T306" s="128"/>
      <c r="U306" s="140"/>
      <c r="V306" s="141" t="s">
        <v>185</v>
      </c>
      <c r="W306" s="142" t="s">
        <v>186</v>
      </c>
      <c r="X306" s="128"/>
      <c r="Y306" s="140"/>
      <c r="Z306" s="143" t="s">
        <v>187</v>
      </c>
    </row>
    <row r="307" spans="1:26" ht="13.5" thickBot="1">
      <c r="A307" s="175" t="s">
        <v>188</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188</v>
      </c>
      <c r="P307" s="148">
        <f>(P117/1000)/1.02</f>
        <v>11.905058823529412</v>
      </c>
      <c r="Q307" s="148">
        <f t="shared" ref="Q307:S310" si="110">(Q117/1000)*1.02</f>
        <v>12.507474599999998</v>
      </c>
      <c r="R307" s="148">
        <f t="shared" si="110"/>
        <v>11.887539</v>
      </c>
      <c r="S307" s="148">
        <f t="shared" si="110"/>
        <v>12.243141600000001</v>
      </c>
      <c r="T307" s="128"/>
      <c r="U307" s="153" t="s">
        <v>188</v>
      </c>
      <c r="V307" s="148">
        <f t="shared" ref="V307:W310" si="111">(V117/1000)*1.02</f>
        <v>12.4529046</v>
      </c>
      <c r="W307" s="148">
        <f t="shared" si="111"/>
        <v>12.057042599999999</v>
      </c>
      <c r="X307" s="128"/>
      <c r="Y307" s="153" t="s">
        <v>188</v>
      </c>
      <c r="Z307" s="148">
        <f>(Z117/1000)*1.02</f>
        <v>12.243355800000002</v>
      </c>
    </row>
    <row r="308" spans="1:26">
      <c r="A308" s="178" t="s">
        <v>193</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193</v>
      </c>
      <c r="P308" s="179">
        <f>(P118/1000)/1.02</f>
        <v>12.672212745098038</v>
      </c>
      <c r="Q308" s="148">
        <f t="shared" si="110"/>
        <v>12.8547846</v>
      </c>
      <c r="R308" s="148">
        <f t="shared" si="110"/>
        <v>12.6524064</v>
      </c>
      <c r="S308" s="149">
        <f t="shared" si="110"/>
        <v>12.9590082</v>
      </c>
      <c r="T308" s="128"/>
      <c r="U308" s="153" t="s">
        <v>193</v>
      </c>
      <c r="V308" s="179">
        <f t="shared" si="111"/>
        <v>13.025971200000001</v>
      </c>
      <c r="W308" s="149">
        <f t="shared" si="111"/>
        <v>12.803244000000001</v>
      </c>
      <c r="X308" s="128"/>
      <c r="Y308" s="153" t="s">
        <v>193</v>
      </c>
      <c r="Z308" s="180">
        <f>(Z118/1000)*1.02</f>
        <v>12.894289199999999</v>
      </c>
    </row>
    <row r="309" spans="1:26">
      <c r="A309" s="182" t="s">
        <v>189</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189</v>
      </c>
      <c r="P309" s="173">
        <f>(P119/1000)/1.02</f>
        <v>12.88632450980392</v>
      </c>
      <c r="Q309" s="131">
        <f t="shared" si="110"/>
        <v>13.228859399999999</v>
      </c>
      <c r="R309" s="131">
        <f t="shared" si="110"/>
        <v>13.031142599999999</v>
      </c>
      <c r="S309" s="151">
        <f t="shared" si="110"/>
        <v>13.655280599999999</v>
      </c>
      <c r="T309" s="128"/>
      <c r="U309" s="147" t="s">
        <v>189</v>
      </c>
      <c r="V309" s="173">
        <f t="shared" si="111"/>
        <v>13.320608399999999</v>
      </c>
      <c r="W309" s="151">
        <f t="shared" si="111"/>
        <v>13.334256</v>
      </c>
      <c r="X309" s="128"/>
      <c r="Y309" s="147" t="s">
        <v>189</v>
      </c>
      <c r="Z309" s="183">
        <f>(Z119/1000)*1.02</f>
        <v>13.3275138</v>
      </c>
    </row>
    <row r="310" spans="1:26">
      <c r="A310" s="182" t="s">
        <v>190</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190</v>
      </c>
      <c r="P310" s="173">
        <f>(P120/1000)/1.02</f>
        <v>12.82676862745098</v>
      </c>
      <c r="Q310" s="131">
        <f t="shared" si="110"/>
        <v>13.166731199999999</v>
      </c>
      <c r="R310" s="131">
        <f t="shared" si="110"/>
        <v>12.966352200000001</v>
      </c>
      <c r="S310" s="151">
        <f t="shared" si="110"/>
        <v>13.5274746</v>
      </c>
      <c r="T310" s="128"/>
      <c r="U310" s="147" t="s">
        <v>190</v>
      </c>
      <c r="V310" s="173">
        <f t="shared" si="111"/>
        <v>13.245556799999999</v>
      </c>
      <c r="W310" s="151">
        <f t="shared" si="111"/>
        <v>13.206623400000002</v>
      </c>
      <c r="X310" s="128"/>
      <c r="Y310" s="147" t="s">
        <v>190</v>
      </c>
      <c r="Z310" s="183">
        <f>(Z120/1000)*1.02</f>
        <v>13.228767599999999</v>
      </c>
    </row>
    <row r="311" spans="1:26">
      <c r="A311" s="182" t="s">
        <v>73</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73</v>
      </c>
      <c r="P311" s="173">
        <f>(P122/1000)/1.02</f>
        <v>10.054160784313726</v>
      </c>
      <c r="Q311" s="131">
        <f t="shared" ref="Q311:S312" si="116">(Q122/1000)*1.02</f>
        <v>10.8697932</v>
      </c>
      <c r="R311" s="131">
        <f t="shared" si="116"/>
        <v>10.041488940000001</v>
      </c>
      <c r="S311" s="151">
        <f t="shared" si="116"/>
        <v>10.121324340000001</v>
      </c>
      <c r="T311" s="128"/>
      <c r="U311" s="147" t="s">
        <v>73</v>
      </c>
      <c r="V311" s="173">
        <f>(V122/1000)*1.02</f>
        <v>10.644301799999999</v>
      </c>
      <c r="W311" s="151">
        <f>(W122/1000)*1.02</f>
        <v>10.07992458</v>
      </c>
      <c r="X311" s="128"/>
      <c r="Y311" s="147" t="s">
        <v>73</v>
      </c>
      <c r="Z311" s="183">
        <f>(Z122/1000)*1.02</f>
        <v>10.322563200000001</v>
      </c>
    </row>
    <row r="312" spans="1:26" ht="13.5" thickBot="1">
      <c r="A312" s="184" t="s">
        <v>192</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192</v>
      </c>
      <c r="P312" s="174">
        <f>(P123/1000)/1.02</f>
        <v>12.341328431372549</v>
      </c>
      <c r="Q312" s="154">
        <f t="shared" si="116"/>
        <v>12.7461138</v>
      </c>
      <c r="R312" s="154">
        <f t="shared" si="116"/>
        <v>12.3411024</v>
      </c>
      <c r="S312" s="155">
        <f t="shared" si="116"/>
        <v>12.6082404</v>
      </c>
      <c r="T312" s="128"/>
      <c r="U312" s="150" t="s">
        <v>192</v>
      </c>
      <c r="V312" s="174">
        <f>(V123/1000)*1.02</f>
        <v>12.790912200000001</v>
      </c>
      <c r="W312" s="155">
        <f>(W123/1000)*1.02</f>
        <v>12.465358800000001</v>
      </c>
      <c r="X312" s="128"/>
      <c r="Y312" s="150" t="s">
        <v>192</v>
      </c>
      <c r="Z312" s="185">
        <f>(Z123/1000)*1.02</f>
        <v>12.609362400000002</v>
      </c>
    </row>
    <row r="314" spans="1:26" ht="16.5" thickBot="1">
      <c r="A314" s="133">
        <v>2016</v>
      </c>
      <c r="B314" s="128"/>
      <c r="C314" s="128"/>
      <c r="D314" s="128"/>
      <c r="E314" s="128"/>
      <c r="F314" s="128"/>
      <c r="G314" s="128"/>
      <c r="H314" s="128"/>
      <c r="I314" s="128"/>
      <c r="J314" s="128"/>
      <c r="K314" s="128"/>
      <c r="L314" s="128"/>
      <c r="M314" s="132" t="s">
        <v>196</v>
      </c>
      <c r="O314" s="133">
        <v>2016</v>
      </c>
      <c r="P314" s="135" t="s">
        <v>166</v>
      </c>
      <c r="Q314" s="135"/>
      <c r="R314" s="135"/>
      <c r="S314" s="135"/>
      <c r="T314" s="128"/>
      <c r="U314" s="133">
        <v>2016</v>
      </c>
      <c r="V314" s="135" t="s">
        <v>167</v>
      </c>
      <c r="W314" s="135"/>
      <c r="X314" s="128"/>
      <c r="Y314" s="133">
        <v>2016</v>
      </c>
      <c r="Z314" s="128"/>
    </row>
    <row r="315" spans="1:26" ht="14.25" thickBot="1">
      <c r="A315" s="137"/>
      <c r="B315" s="138" t="s">
        <v>169</v>
      </c>
      <c r="C315" s="138" t="s">
        <v>170</v>
      </c>
      <c r="D315" s="138" t="s">
        <v>171</v>
      </c>
      <c r="E315" s="138" t="s">
        <v>172</v>
      </c>
      <c r="F315" s="138" t="s">
        <v>173</v>
      </c>
      <c r="G315" s="138" t="s">
        <v>174</v>
      </c>
      <c r="H315" s="138" t="s">
        <v>175</v>
      </c>
      <c r="I315" s="138" t="s">
        <v>176</v>
      </c>
      <c r="J315" s="138" t="s">
        <v>177</v>
      </c>
      <c r="K315" s="138" t="s">
        <v>178</v>
      </c>
      <c r="L315" s="138" t="s">
        <v>179</v>
      </c>
      <c r="M315" s="139" t="s">
        <v>180</v>
      </c>
      <c r="O315" s="140"/>
      <c r="P315" s="138" t="s">
        <v>181</v>
      </c>
      <c r="Q315" s="138" t="s">
        <v>182</v>
      </c>
      <c r="R315" s="138" t="s">
        <v>183</v>
      </c>
      <c r="S315" s="139" t="s">
        <v>184</v>
      </c>
      <c r="T315" s="128"/>
      <c r="U315" s="140"/>
      <c r="V315" s="138" t="s">
        <v>185</v>
      </c>
      <c r="W315" s="139" t="s">
        <v>186</v>
      </c>
      <c r="X315" s="128"/>
      <c r="Y315" s="140"/>
      <c r="Z315" s="186" t="s">
        <v>187</v>
      </c>
    </row>
    <row r="316" spans="1:26" ht="13.5" thickBot="1">
      <c r="A316" s="144" t="s">
        <v>188</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188</v>
      </c>
      <c r="P316" s="187">
        <f t="shared" ref="P316:S322" si="119">(P127/1000)/1.02</f>
        <v>11.914490196078431</v>
      </c>
      <c r="Q316" s="188">
        <f t="shared" si="119"/>
        <v>11.986245098039216</v>
      </c>
      <c r="R316" s="188">
        <f t="shared" si="119"/>
        <v>11.845156636945227</v>
      </c>
      <c r="S316" s="189">
        <f t="shared" si="119"/>
        <v>12.124352468800298</v>
      </c>
      <c r="T316" s="128"/>
      <c r="U316" s="153" t="s">
        <v>188</v>
      </c>
      <c r="V316" s="187">
        <f t="shared" ref="V316:W322" si="120">(V127/1000)/1.02</f>
        <v>11.951676470588234</v>
      </c>
      <c r="W316" s="189">
        <f t="shared" si="120"/>
        <v>11.986030593588829</v>
      </c>
      <c r="X316" s="128"/>
      <c r="Y316" s="153" t="s">
        <v>188</v>
      </c>
      <c r="Z316" s="190">
        <f t="shared" ref="Z316:Z322" si="121">(Z127/1000)/1.02</f>
        <v>11.968575169798202</v>
      </c>
    </row>
    <row r="317" spans="1:26">
      <c r="A317" s="178" t="s">
        <v>193</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193</v>
      </c>
      <c r="P317" s="192">
        <f t="shared" si="119"/>
        <v>12.436549019607844</v>
      </c>
      <c r="Q317" s="192">
        <f t="shared" si="119"/>
        <v>12.593794117647059</v>
      </c>
      <c r="R317" s="192">
        <f t="shared" si="119"/>
        <v>13.165310285009102</v>
      </c>
      <c r="S317" s="193">
        <f t="shared" si="119"/>
        <v>13.266644745508659</v>
      </c>
      <c r="T317" s="128"/>
      <c r="U317" s="195" t="s">
        <v>193</v>
      </c>
      <c r="V317" s="196">
        <f t="shared" si="120"/>
        <v>12.53222549019608</v>
      </c>
      <c r="W317" s="193">
        <f t="shared" si="120"/>
        <v>13.191767973424456</v>
      </c>
      <c r="X317" s="128"/>
      <c r="Y317" s="195" t="s">
        <v>193</v>
      </c>
      <c r="Z317" s="197">
        <f t="shared" si="121"/>
        <v>13.012526133753708</v>
      </c>
    </row>
    <row r="318" spans="1:26">
      <c r="A318" s="182" t="s">
        <v>189</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189</v>
      </c>
      <c r="P318" s="199">
        <f t="shared" si="119"/>
        <v>12.978235294117647</v>
      </c>
      <c r="Q318" s="199">
        <f t="shared" si="119"/>
        <v>12.880245098039216</v>
      </c>
      <c r="R318" s="199">
        <f t="shared" si="119"/>
        <v>13.042961217556071</v>
      </c>
      <c r="S318" s="200">
        <f t="shared" si="119"/>
        <v>13.314575975208365</v>
      </c>
      <c r="T318" s="128"/>
      <c r="U318" s="202" t="s">
        <v>189</v>
      </c>
      <c r="V318" s="203">
        <f t="shared" si="120"/>
        <v>12.927656862745097</v>
      </c>
      <c r="W318" s="200">
        <f t="shared" si="120"/>
        <v>13.181971756902415</v>
      </c>
      <c r="X318" s="128"/>
      <c r="Y318" s="202" t="s">
        <v>189</v>
      </c>
      <c r="Z318" s="204">
        <f t="shared" si="121"/>
        <v>13.046641979382038</v>
      </c>
    </row>
    <row r="319" spans="1:26">
      <c r="A319" s="182" t="s">
        <v>190</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190</v>
      </c>
      <c r="P319" s="199">
        <f t="shared" si="119"/>
        <v>12.887813725490195</v>
      </c>
      <c r="Q319" s="199">
        <f t="shared" si="119"/>
        <v>12.874411764705883</v>
      </c>
      <c r="R319" s="199">
        <f t="shared" si="119"/>
        <v>13.123487591779432</v>
      </c>
      <c r="S319" s="200">
        <f t="shared" si="119"/>
        <v>13.406262828047041</v>
      </c>
      <c r="T319" s="128"/>
      <c r="U319" s="202" t="s">
        <v>190</v>
      </c>
      <c r="V319" s="203">
        <f t="shared" si="120"/>
        <v>12.879696078431373</v>
      </c>
      <c r="W319" s="200">
        <f t="shared" si="120"/>
        <v>13.277132885564058</v>
      </c>
      <c r="X319" s="128"/>
      <c r="Y319" s="202" t="s">
        <v>190</v>
      </c>
      <c r="Z319" s="204">
        <f t="shared" si="121"/>
        <v>13.082558384031387</v>
      </c>
    </row>
    <row r="320" spans="1:26">
      <c r="A320" s="182" t="s">
        <v>191</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191</v>
      </c>
      <c r="P320" s="199">
        <f t="shared" si="119"/>
        <v>12.219607843137256</v>
      </c>
      <c r="Q320" s="199">
        <f t="shared" si="119"/>
        <v>11.125666666666667</v>
      </c>
      <c r="R320" s="199">
        <f t="shared" si="119"/>
        <v>11.020999194368013</v>
      </c>
      <c r="S320" s="200">
        <f t="shared" si="119"/>
        <v>7.6960784313725483</v>
      </c>
      <c r="T320" s="128"/>
      <c r="U320" s="202" t="s">
        <v>191</v>
      </c>
      <c r="V320" s="203">
        <f t="shared" si="120"/>
        <v>11.195490196078431</v>
      </c>
      <c r="W320" s="200">
        <f t="shared" si="120"/>
        <v>10.647831880900508</v>
      </c>
      <c r="X320" s="128"/>
      <c r="Y320" s="202" t="s">
        <v>191</v>
      </c>
      <c r="Z320" s="204">
        <f t="shared" si="121"/>
        <v>10.722657714571618</v>
      </c>
    </row>
    <row r="321" spans="1:32">
      <c r="A321" s="182" t="s">
        <v>73</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73</v>
      </c>
      <c r="P321" s="199">
        <f t="shared" si="119"/>
        <v>9.9648235294117651</v>
      </c>
      <c r="Q321" s="199">
        <f t="shared" si="119"/>
        <v>10.106784313725491</v>
      </c>
      <c r="R321" s="199">
        <f t="shared" si="119"/>
        <v>9.75253751555943</v>
      </c>
      <c r="S321" s="200">
        <f t="shared" si="119"/>
        <v>9.9134452960389154</v>
      </c>
      <c r="T321" s="128"/>
      <c r="U321" s="202" t="s">
        <v>73</v>
      </c>
      <c r="V321" s="203">
        <f t="shared" si="120"/>
        <v>10.035382352941177</v>
      </c>
      <c r="W321" s="200">
        <f t="shared" si="120"/>
        <v>9.831599746124505</v>
      </c>
      <c r="X321" s="128"/>
      <c r="Y321" s="202" t="s">
        <v>73</v>
      </c>
      <c r="Z321" s="204">
        <f t="shared" si="121"/>
        <v>9.9319308294028925</v>
      </c>
    </row>
    <row r="322" spans="1:32" ht="13.5" thickBot="1">
      <c r="A322" s="184" t="s">
        <v>192</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192</v>
      </c>
      <c r="P322" s="206">
        <f t="shared" si="119"/>
        <v>12.128686274509803</v>
      </c>
      <c r="Q322" s="206">
        <f t="shared" si="119"/>
        <v>12.146823529411765</v>
      </c>
      <c r="R322" s="206">
        <f t="shared" si="119"/>
        <v>12.130802221230359</v>
      </c>
      <c r="S322" s="207">
        <f t="shared" si="119"/>
        <v>12.312851378771731</v>
      </c>
      <c r="T322" s="128"/>
      <c r="U322" s="209" t="s">
        <v>192</v>
      </c>
      <c r="V322" s="210">
        <f t="shared" si="120"/>
        <v>12.137960784313725</v>
      </c>
      <c r="W322" s="207">
        <f t="shared" si="120"/>
        <v>12.221934932528326</v>
      </c>
      <c r="X322" s="128"/>
      <c r="Y322" s="209" t="s">
        <v>192</v>
      </c>
      <c r="Z322" s="211">
        <f t="shared" si="121"/>
        <v>12.180486648198173</v>
      </c>
    </row>
    <row r="324" spans="1:32" ht="16.5" thickBot="1">
      <c r="A324" s="133">
        <v>2017</v>
      </c>
      <c r="B324" s="128"/>
      <c r="C324" s="128"/>
      <c r="D324" s="128"/>
      <c r="E324" s="128"/>
      <c r="F324" s="128"/>
      <c r="G324" s="128"/>
      <c r="H324" s="128"/>
      <c r="I324" s="128"/>
      <c r="J324" s="128"/>
      <c r="K324" s="128"/>
      <c r="L324" s="128"/>
      <c r="M324" s="132" t="s">
        <v>196</v>
      </c>
      <c r="O324" s="133">
        <v>2017</v>
      </c>
      <c r="P324" s="135" t="s">
        <v>166</v>
      </c>
      <c r="Q324" s="135"/>
      <c r="R324" s="135"/>
      <c r="S324" s="135"/>
      <c r="T324" s="128"/>
      <c r="U324" s="133">
        <v>2017</v>
      </c>
      <c r="V324" s="135" t="s">
        <v>167</v>
      </c>
      <c r="W324" s="135"/>
      <c r="X324" s="128"/>
      <c r="Y324" s="133">
        <v>2017</v>
      </c>
      <c r="Z324" s="128"/>
    </row>
    <row r="325" spans="1:32" ht="14.25" thickBot="1">
      <c r="A325" s="137"/>
      <c r="B325" s="138" t="s">
        <v>169</v>
      </c>
      <c r="C325" s="138" t="s">
        <v>170</v>
      </c>
      <c r="D325" s="138" t="s">
        <v>171</v>
      </c>
      <c r="E325" s="138" t="s">
        <v>172</v>
      </c>
      <c r="F325" s="138" t="s">
        <v>173</v>
      </c>
      <c r="G325" s="138" t="s">
        <v>174</v>
      </c>
      <c r="H325" s="138" t="s">
        <v>175</v>
      </c>
      <c r="I325" s="138" t="s">
        <v>176</v>
      </c>
      <c r="J325" s="138" t="s">
        <v>177</v>
      </c>
      <c r="K325" s="138" t="s">
        <v>178</v>
      </c>
      <c r="L325" s="138" t="s">
        <v>179</v>
      </c>
      <c r="M325" s="139" t="s">
        <v>180</v>
      </c>
      <c r="O325" s="140"/>
      <c r="P325" s="138" t="s">
        <v>181</v>
      </c>
      <c r="Q325" s="138" t="s">
        <v>182</v>
      </c>
      <c r="R325" s="138" t="s">
        <v>183</v>
      </c>
      <c r="S325" s="139" t="s">
        <v>184</v>
      </c>
      <c r="T325" s="128"/>
      <c r="U325" s="140"/>
      <c r="V325" s="138" t="s">
        <v>185</v>
      </c>
      <c r="W325" s="139" t="s">
        <v>186</v>
      </c>
      <c r="X325" s="128"/>
      <c r="Y325" s="140"/>
      <c r="Z325" s="186" t="s">
        <v>187</v>
      </c>
    </row>
    <row r="326" spans="1:32" ht="13.5" thickBot="1">
      <c r="A326" s="144" t="s">
        <v>188</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188</v>
      </c>
      <c r="P326" s="187">
        <f t="shared" ref="P326:S332" si="130">(P137/1000)/1.02</f>
        <v>12.469408201636508</v>
      </c>
      <c r="Q326" s="188">
        <f t="shared" si="130"/>
        <v>12.398606356660236</v>
      </c>
      <c r="R326" s="188">
        <f t="shared" si="130"/>
        <v>12.526734002085645</v>
      </c>
      <c r="S326" s="189">
        <f t="shared" si="130"/>
        <v>13.144414745941855</v>
      </c>
      <c r="T326" s="128"/>
      <c r="U326" s="153" t="s">
        <v>188</v>
      </c>
      <c r="V326" s="187">
        <f>(V137/1000)/1.02</f>
        <v>12.43410325306518</v>
      </c>
      <c r="W326" s="189">
        <f>(W137/1000)/1.02</f>
        <v>12.830487285094787</v>
      </c>
      <c r="X326" s="128"/>
      <c r="Y326" s="153" t="s">
        <v>188</v>
      </c>
      <c r="Z326" s="190">
        <f t="shared" ref="Z326:Z332" si="131">(Z137/1000)/1.02</f>
        <v>12.630429405855672</v>
      </c>
    </row>
    <row r="327" spans="1:32" ht="13.5" thickBot="1">
      <c r="A327" s="178" t="s">
        <v>193</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193</v>
      </c>
      <c r="P327" s="192">
        <f t="shared" si="130"/>
        <v>12.571317052376376</v>
      </c>
      <c r="Q327" s="192">
        <f t="shared" si="130"/>
        <v>12.23850222918843</v>
      </c>
      <c r="R327" s="192">
        <f t="shared" si="130"/>
        <v>12.844892984111818</v>
      </c>
      <c r="S327" s="189">
        <f t="shared" si="130"/>
        <v>13.387191164658644</v>
      </c>
      <c r="T327" s="128"/>
      <c r="U327" s="195" t="s">
        <v>193</v>
      </c>
      <c r="V327" s="196">
        <f t="shared" ref="V327:V332" si="133">(V138/1000)/1.02</f>
        <v>12.445545536900589</v>
      </c>
      <c r="W327" s="189">
        <f t="shared" ref="W327:W332" si="134">W138/1000/1.02</f>
        <v>13.077689364198678</v>
      </c>
      <c r="X327" s="128"/>
      <c r="Y327" s="195" t="s">
        <v>193</v>
      </c>
      <c r="Z327" s="190">
        <f t="shared" si="131"/>
        <v>12.871203832745547</v>
      </c>
    </row>
    <row r="328" spans="1:32" ht="13.5" thickBot="1">
      <c r="A328" s="182" t="s">
        <v>189</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189</v>
      </c>
      <c r="P328" s="199">
        <f t="shared" si="130"/>
        <v>13.347943149969254</v>
      </c>
      <c r="Q328" s="199">
        <f t="shared" si="130"/>
        <v>13.075398092181659</v>
      </c>
      <c r="R328" s="199">
        <f t="shared" si="130"/>
        <v>13.387433781565294</v>
      </c>
      <c r="S328" s="189">
        <f t="shared" si="130"/>
        <v>14.134890127618233</v>
      </c>
      <c r="T328" s="128"/>
      <c r="U328" s="202" t="s">
        <v>189</v>
      </c>
      <c r="V328" s="203">
        <f t="shared" si="133"/>
        <v>13.214334589309239</v>
      </c>
      <c r="W328" s="189">
        <f t="shared" si="134"/>
        <v>13.760789811946569</v>
      </c>
      <c r="X328" s="128"/>
      <c r="Y328" s="202" t="s">
        <v>189</v>
      </c>
      <c r="Z328" s="190">
        <f t="shared" si="131"/>
        <v>13.482758977132258</v>
      </c>
    </row>
    <row r="329" spans="1:32" ht="13.5" thickBot="1">
      <c r="A329" s="182" t="s">
        <v>190</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190</v>
      </c>
      <c r="P329" s="199">
        <f t="shared" si="130"/>
        <v>13.288933133979073</v>
      </c>
      <c r="Q329" s="199">
        <f t="shared" si="130"/>
        <v>12.957172274307089</v>
      </c>
      <c r="R329" s="199">
        <f t="shared" si="130"/>
        <v>13.243086378703978</v>
      </c>
      <c r="S329" s="189">
        <f t="shared" si="130"/>
        <v>13.974063214449902</v>
      </c>
      <c r="T329" s="128"/>
      <c r="U329" s="202" t="s">
        <v>190</v>
      </c>
      <c r="V329" s="203">
        <f t="shared" si="133"/>
        <v>13.114103704536587</v>
      </c>
      <c r="W329" s="189">
        <f t="shared" si="134"/>
        <v>13.564357775520792</v>
      </c>
      <c r="X329" s="128"/>
      <c r="Y329" s="202" t="s">
        <v>190</v>
      </c>
      <c r="Z329" s="190">
        <f t="shared" si="131"/>
        <v>13.313919340854106</v>
      </c>
      <c r="AB329" s="3"/>
      <c r="AC329" s="3"/>
      <c r="AD329" s="3"/>
      <c r="AE329" s="3"/>
      <c r="AF329" s="3"/>
    </row>
    <row r="330" spans="1:32" ht="13.5" thickBot="1">
      <c r="A330" s="182" t="s">
        <v>191</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191</v>
      </c>
      <c r="P330" s="199">
        <f t="shared" si="130"/>
        <v>12.640247951032261</v>
      </c>
      <c r="Q330" s="199">
        <f t="shared" si="130"/>
        <v>13.549687751813055</v>
      </c>
      <c r="R330" s="199">
        <f t="shared" si="130"/>
        <v>0</v>
      </c>
      <c r="S330" s="189">
        <f t="shared" si="130"/>
        <v>12.127205882352941</v>
      </c>
      <c r="T330" s="128"/>
      <c r="U330" s="202" t="s">
        <v>191</v>
      </c>
      <c r="V330" s="203">
        <f t="shared" si="133"/>
        <v>13.192340304105008</v>
      </c>
      <c r="W330" s="189">
        <f t="shared" si="134"/>
        <v>12.127205882352941</v>
      </c>
      <c r="X330" s="128"/>
      <c r="Y330" s="202" t="s">
        <v>191</v>
      </c>
      <c r="Z330" s="190">
        <f t="shared" si="131"/>
        <v>12.936573428739582</v>
      </c>
      <c r="AB330" s="3"/>
      <c r="AC330" s="3"/>
      <c r="AD330" s="3"/>
      <c r="AE330" s="3"/>
      <c r="AF330" s="3"/>
    </row>
    <row r="331" spans="1:32" ht="13.5" thickBot="1">
      <c r="A331" s="182" t="s">
        <v>73</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73</v>
      </c>
      <c r="P331" s="199">
        <f t="shared" si="130"/>
        <v>10.497426436783742</v>
      </c>
      <c r="Q331" s="199">
        <f t="shared" si="130"/>
        <v>10.839406819564427</v>
      </c>
      <c r="R331" s="199">
        <f t="shared" si="130"/>
        <v>10.903202299637972</v>
      </c>
      <c r="S331" s="189">
        <f t="shared" si="130"/>
        <v>11.50910523565868</v>
      </c>
      <c r="T331" s="128"/>
      <c r="U331" s="202" t="s">
        <v>73</v>
      </c>
      <c r="V331" s="203">
        <f t="shared" si="133"/>
        <v>10.666834662852411</v>
      </c>
      <c r="W331" s="189">
        <f t="shared" si="134"/>
        <v>11.210545067376176</v>
      </c>
      <c r="X331" s="128"/>
      <c r="Y331" s="202" t="s">
        <v>73</v>
      </c>
      <c r="Z331" s="190">
        <f t="shared" si="131"/>
        <v>10.955349530996644</v>
      </c>
      <c r="AB331" s="3"/>
      <c r="AC331" s="3"/>
      <c r="AD331" s="3"/>
      <c r="AE331" s="3"/>
      <c r="AF331" s="3"/>
    </row>
    <row r="332" spans="1:32" ht="13.5" thickBot="1">
      <c r="A332" s="184" t="s">
        <v>192</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192</v>
      </c>
      <c r="P332" s="206">
        <f t="shared" si="130"/>
        <v>12.61838974002753</v>
      </c>
      <c r="Q332" s="206">
        <f t="shared" si="130"/>
        <v>12.590914118661582</v>
      </c>
      <c r="R332" s="206">
        <f t="shared" si="130"/>
        <v>12.66240564126689</v>
      </c>
      <c r="S332" s="189">
        <f t="shared" si="130"/>
        <v>13.124932460098</v>
      </c>
      <c r="T332" s="128"/>
      <c r="U332" s="209" t="s">
        <v>192</v>
      </c>
      <c r="V332" s="210">
        <f t="shared" si="133"/>
        <v>12.604525256957311</v>
      </c>
      <c r="W332" s="189">
        <f t="shared" si="134"/>
        <v>12.883266979215064</v>
      </c>
      <c r="X332" s="128"/>
      <c r="Y332" s="209" t="s">
        <v>192</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196</v>
      </c>
      <c r="O334" s="133">
        <v>2018</v>
      </c>
      <c r="P334" s="135" t="s">
        <v>166</v>
      </c>
      <c r="Q334" s="135"/>
      <c r="R334" s="135"/>
      <c r="S334" s="135"/>
      <c r="T334" s="128"/>
      <c r="U334" s="133">
        <v>2018</v>
      </c>
      <c r="V334" s="135" t="s">
        <v>167</v>
      </c>
      <c r="W334" s="135"/>
      <c r="X334" s="128"/>
      <c r="Y334" s="133">
        <v>2018</v>
      </c>
      <c r="Z334" s="128"/>
      <c r="AB334" s="3"/>
      <c r="AC334" s="3"/>
      <c r="AD334" s="3"/>
      <c r="AE334" s="3"/>
      <c r="AF334" s="3"/>
    </row>
    <row r="335" spans="1:32" ht="14.25" thickBot="1">
      <c r="A335" s="137"/>
      <c r="B335" s="138" t="s">
        <v>169</v>
      </c>
      <c r="C335" s="138" t="s">
        <v>170</v>
      </c>
      <c r="D335" s="138" t="s">
        <v>171</v>
      </c>
      <c r="E335" s="138" t="s">
        <v>172</v>
      </c>
      <c r="F335" s="138" t="s">
        <v>173</v>
      </c>
      <c r="G335" s="138" t="s">
        <v>174</v>
      </c>
      <c r="H335" s="138" t="s">
        <v>175</v>
      </c>
      <c r="I335" s="138" t="s">
        <v>176</v>
      </c>
      <c r="J335" s="138" t="s">
        <v>177</v>
      </c>
      <c r="K335" s="138" t="s">
        <v>178</v>
      </c>
      <c r="L335" s="138" t="s">
        <v>179</v>
      </c>
      <c r="M335" s="139" t="s">
        <v>180</v>
      </c>
      <c r="O335" s="140"/>
      <c r="P335" s="138" t="s">
        <v>181</v>
      </c>
      <c r="Q335" s="138" t="s">
        <v>182</v>
      </c>
      <c r="R335" s="138" t="s">
        <v>183</v>
      </c>
      <c r="S335" s="139" t="s">
        <v>184</v>
      </c>
      <c r="T335" s="128"/>
      <c r="U335" s="140"/>
      <c r="V335" s="138" t="s">
        <v>185</v>
      </c>
      <c r="W335" s="139" t="s">
        <v>186</v>
      </c>
      <c r="X335" s="128"/>
      <c r="Y335" s="140"/>
      <c r="Z335" s="186" t="s">
        <v>187</v>
      </c>
      <c r="AB335" s="3"/>
      <c r="AC335" s="3"/>
      <c r="AD335" s="3"/>
      <c r="AE335" s="3"/>
      <c r="AF335" s="3"/>
    </row>
    <row r="336" spans="1:32" ht="13.5" thickBot="1">
      <c r="A336" s="144" t="s">
        <v>188</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188</v>
      </c>
      <c r="P336" s="187">
        <f t="shared" ref="P336:S342" si="143">(P147/1000)/1.02</f>
        <v>13.230221012323254</v>
      </c>
      <c r="Q336" s="188">
        <f t="shared" si="143"/>
        <v>13.250178349054238</v>
      </c>
      <c r="R336" s="188">
        <f t="shared" si="143"/>
        <v>12.982727234948083</v>
      </c>
      <c r="S336" s="188">
        <f t="shared" si="143"/>
        <v>12.910420248951832</v>
      </c>
      <c r="T336" s="128"/>
      <c r="U336" s="153" t="s">
        <v>188</v>
      </c>
      <c r="V336" s="187">
        <f t="shared" ref="V336:W342" si="144">(V147/1000)/1.02</f>
        <v>13.240202825385905</v>
      </c>
      <c r="W336" s="187">
        <f t="shared" si="144"/>
        <v>12.947732227895957</v>
      </c>
      <c r="X336" s="128"/>
      <c r="Y336" s="153" t="s">
        <v>188</v>
      </c>
      <c r="Z336" s="190">
        <f t="shared" ref="Z336:Z342" si="145">(Z147/1000)/1.02</f>
        <v>13.100888680274187</v>
      </c>
      <c r="AB336" s="3"/>
      <c r="AC336" s="3"/>
      <c r="AD336" s="3"/>
      <c r="AE336" s="3"/>
      <c r="AF336" s="3"/>
    </row>
    <row r="337" spans="1:32" ht="13.5" thickBot="1">
      <c r="A337" s="178" t="s">
        <v>193</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193</v>
      </c>
      <c r="P337" s="187">
        <f t="shared" si="143"/>
        <v>13.215926465449918</v>
      </c>
      <c r="Q337" s="188">
        <f t="shared" si="143"/>
        <v>13.378442858407467</v>
      </c>
      <c r="R337" s="188">
        <f t="shared" si="143"/>
        <v>13.125179115444075</v>
      </c>
      <c r="S337" s="188">
        <f t="shared" si="143"/>
        <v>13.378226863347018</v>
      </c>
      <c r="T337" s="128"/>
      <c r="U337" s="195" t="s">
        <v>193</v>
      </c>
      <c r="V337" s="187">
        <f t="shared" si="144"/>
        <v>13.290659161767946</v>
      </c>
      <c r="W337" s="187">
        <f t="shared" si="144"/>
        <v>13.25267330202043</v>
      </c>
      <c r="X337" s="128"/>
      <c r="Y337" s="195" t="s">
        <v>193</v>
      </c>
      <c r="Z337" s="190">
        <f t="shared" si="145"/>
        <v>13.268087874883426</v>
      </c>
      <c r="AB337" s="3"/>
      <c r="AC337" s="3"/>
      <c r="AD337" s="3"/>
      <c r="AE337" s="3"/>
      <c r="AF337" s="3"/>
    </row>
    <row r="338" spans="1:32" ht="13.5" thickBot="1">
      <c r="A338" s="182" t="s">
        <v>189</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189</v>
      </c>
      <c r="P338" s="187">
        <f t="shared" si="143"/>
        <v>14.003403562374526</v>
      </c>
      <c r="Q338" s="188">
        <f t="shared" si="143"/>
        <v>13.906122824326985</v>
      </c>
      <c r="R338" s="188">
        <f t="shared" si="143"/>
        <v>13.884604254748531</v>
      </c>
      <c r="S338" s="188">
        <f t="shared" si="143"/>
        <v>13.903640827447211</v>
      </c>
      <c r="T338" s="128"/>
      <c r="U338" s="202" t="s">
        <v>189</v>
      </c>
      <c r="V338" s="187">
        <f t="shared" si="144"/>
        <v>13.955995915606531</v>
      </c>
      <c r="W338" s="187">
        <f t="shared" si="144"/>
        <v>13.893678068552234</v>
      </c>
      <c r="X338" s="128"/>
      <c r="Y338" s="202" t="s">
        <v>189</v>
      </c>
      <c r="Z338" s="190">
        <f t="shared" si="145"/>
        <v>13.927870145254836</v>
      </c>
      <c r="AB338" s="3"/>
      <c r="AC338" s="3"/>
      <c r="AD338" s="3"/>
      <c r="AE338" s="3"/>
      <c r="AF338" s="3"/>
    </row>
    <row r="339" spans="1:32" ht="13.5" thickBot="1">
      <c r="A339" s="182" t="s">
        <v>190</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190</v>
      </c>
      <c r="P339" s="187">
        <f t="shared" si="143"/>
        <v>13.870468141833136</v>
      </c>
      <c r="Q339" s="188">
        <f t="shared" si="143"/>
        <v>13.817948306824341</v>
      </c>
      <c r="R339" s="188">
        <f t="shared" si="143"/>
        <v>13.796716837212617</v>
      </c>
      <c r="S339" s="188">
        <f t="shared" si="143"/>
        <v>13.746510233463953</v>
      </c>
      <c r="T339" s="128"/>
      <c r="U339" s="202" t="s">
        <v>190</v>
      </c>
      <c r="V339" s="187">
        <f t="shared" si="144"/>
        <v>13.842174551678157</v>
      </c>
      <c r="W339" s="187">
        <f t="shared" si="144"/>
        <v>13.771834294001557</v>
      </c>
      <c r="X339" s="128"/>
      <c r="Y339" s="202" t="s">
        <v>190</v>
      </c>
      <c r="Z339" s="190">
        <f t="shared" si="145"/>
        <v>13.810381507009129</v>
      </c>
      <c r="AB339" s="3"/>
      <c r="AC339" s="3"/>
      <c r="AD339" s="3"/>
      <c r="AE339" s="3"/>
      <c r="AF339" s="3"/>
    </row>
    <row r="340" spans="1:32" ht="13.5" thickBot="1">
      <c r="A340" s="182" t="s">
        <v>191</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191</v>
      </c>
      <c r="P340" s="187">
        <f t="shared" si="143"/>
        <v>11.440558823529413</v>
      </c>
      <c r="Q340" s="188">
        <f t="shared" si="143"/>
        <v>13.63885294117647</v>
      </c>
      <c r="R340" s="188">
        <f t="shared" si="143"/>
        <v>10.162628727770178</v>
      </c>
      <c r="S340" s="188">
        <f t="shared" si="143"/>
        <v>11.636274509803922</v>
      </c>
      <c r="T340" s="128"/>
      <c r="U340" s="202" t="s">
        <v>191</v>
      </c>
      <c r="V340" s="187">
        <f t="shared" si="144"/>
        <v>12.010065071624505</v>
      </c>
      <c r="W340" s="187">
        <f t="shared" si="144"/>
        <v>11.428922518221949</v>
      </c>
      <c r="X340" s="128"/>
      <c r="Y340" s="202" t="s">
        <v>191</v>
      </c>
      <c r="Z340" s="190">
        <f t="shared" si="145"/>
        <v>11.46344406725448</v>
      </c>
      <c r="AB340" s="3"/>
      <c r="AC340" s="3"/>
      <c r="AD340" s="3"/>
      <c r="AE340" s="3"/>
      <c r="AF340" s="3"/>
    </row>
    <row r="341" spans="1:32" ht="13.5" thickBot="1">
      <c r="A341" s="182" t="s">
        <v>73</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73</v>
      </c>
      <c r="P341" s="187">
        <f t="shared" si="143"/>
        <v>11.621748419941399</v>
      </c>
      <c r="Q341" s="188">
        <f t="shared" si="143"/>
        <v>11.766660911583049</v>
      </c>
      <c r="R341" s="188">
        <f t="shared" si="143"/>
        <v>11.32876130194987</v>
      </c>
      <c r="S341" s="188">
        <f t="shared" si="143"/>
        <v>11.103390376311644</v>
      </c>
      <c r="T341" s="128"/>
      <c r="U341" s="202" t="s">
        <v>73</v>
      </c>
      <c r="V341" s="187">
        <f t="shared" si="144"/>
        <v>11.691886194190069</v>
      </c>
      <c r="W341" s="187">
        <f t="shared" si="144"/>
        <v>11.217244325839276</v>
      </c>
      <c r="X341" s="128"/>
      <c r="Y341" s="202" t="s">
        <v>73</v>
      </c>
      <c r="Z341" s="190">
        <f t="shared" si="145"/>
        <v>11.446222602838885</v>
      </c>
      <c r="AB341" s="3"/>
      <c r="AC341" s="3"/>
      <c r="AD341" s="3"/>
      <c r="AE341" s="3"/>
      <c r="AF341" s="3"/>
    </row>
    <row r="342" spans="1:32" ht="13.5" thickBot="1">
      <c r="A342" s="184" t="s">
        <v>192</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192</v>
      </c>
      <c r="P342" s="187">
        <f t="shared" si="143"/>
        <v>13.237739001698655</v>
      </c>
      <c r="Q342" s="188">
        <f t="shared" si="143"/>
        <v>13.302139435141676</v>
      </c>
      <c r="R342" s="188">
        <f t="shared" si="143"/>
        <v>13.157762681830592</v>
      </c>
      <c r="S342" s="188">
        <f t="shared" si="143"/>
        <v>13.282099216296503</v>
      </c>
      <c r="T342" s="128"/>
      <c r="U342" s="209" t="s">
        <v>192</v>
      </c>
      <c r="V342" s="187">
        <f t="shared" si="144"/>
        <v>13.271829591742092</v>
      </c>
      <c r="W342" s="187">
        <f t="shared" si="144"/>
        <v>13.216915967312961</v>
      </c>
      <c r="X342" s="128"/>
      <c r="Y342" s="209" t="s">
        <v>192</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196</v>
      </c>
      <c r="O344" s="133">
        <v>2019</v>
      </c>
      <c r="P344" s="135" t="s">
        <v>166</v>
      </c>
      <c r="Q344" s="135"/>
      <c r="R344" s="135"/>
      <c r="S344" s="135"/>
      <c r="T344" s="128"/>
      <c r="U344" s="133">
        <v>2019</v>
      </c>
      <c r="V344" s="135" t="s">
        <v>167</v>
      </c>
      <c r="W344" s="135"/>
      <c r="X344" s="128"/>
      <c r="Y344" s="133">
        <v>2019</v>
      </c>
      <c r="Z344" s="128"/>
      <c r="AB344" s="3"/>
      <c r="AC344" s="3"/>
      <c r="AD344" s="3"/>
      <c r="AE344" s="3"/>
      <c r="AF344" s="3"/>
    </row>
    <row r="345" spans="1:32" ht="14.25" thickBot="1">
      <c r="A345" s="137"/>
      <c r="B345" s="138" t="s">
        <v>169</v>
      </c>
      <c r="C345" s="138" t="s">
        <v>170</v>
      </c>
      <c r="D345" s="138" t="s">
        <v>171</v>
      </c>
      <c r="E345" s="138" t="s">
        <v>172</v>
      </c>
      <c r="F345" s="138" t="s">
        <v>173</v>
      </c>
      <c r="G345" s="138" t="s">
        <v>174</v>
      </c>
      <c r="H345" s="138" t="s">
        <v>175</v>
      </c>
      <c r="I345" s="138" t="s">
        <v>176</v>
      </c>
      <c r="J345" s="138" t="s">
        <v>177</v>
      </c>
      <c r="K345" s="138" t="s">
        <v>178</v>
      </c>
      <c r="L345" s="138" t="s">
        <v>179</v>
      </c>
      <c r="M345" s="139" t="s">
        <v>180</v>
      </c>
      <c r="O345" s="140"/>
      <c r="P345" s="138" t="s">
        <v>181</v>
      </c>
      <c r="Q345" s="138" t="s">
        <v>182</v>
      </c>
      <c r="R345" s="138" t="s">
        <v>183</v>
      </c>
      <c r="S345" s="139" t="s">
        <v>184</v>
      </c>
      <c r="T345" s="128"/>
      <c r="U345" s="140"/>
      <c r="V345" s="138" t="s">
        <v>185</v>
      </c>
      <c r="W345" s="139" t="s">
        <v>186</v>
      </c>
      <c r="X345" s="128"/>
      <c r="Y345" s="140"/>
      <c r="Z345" s="186" t="s">
        <v>187</v>
      </c>
      <c r="AB345" s="3"/>
      <c r="AC345" s="3"/>
      <c r="AD345" s="3"/>
      <c r="AE345" s="3"/>
      <c r="AF345" s="3"/>
    </row>
    <row r="346" spans="1:32" ht="13.5" thickBot="1">
      <c r="A346" s="144" t="s">
        <v>188</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188</v>
      </c>
      <c r="P346" s="187">
        <f t="shared" ref="P346:S352" si="150">(P157/1000)/1.02</f>
        <v>12.351862737247693</v>
      </c>
      <c r="Q346" s="188">
        <f t="shared" si="150"/>
        <v>12.020635270610711</v>
      </c>
      <c r="R346" s="188">
        <f t="shared" si="150"/>
        <v>11.349430438271405</v>
      </c>
      <c r="S346" s="188">
        <f t="shared" si="150"/>
        <v>11.7936494891031</v>
      </c>
      <c r="T346" s="128"/>
      <c r="U346" s="153" t="s">
        <v>188</v>
      </c>
      <c r="V346" s="187">
        <f t="shared" ref="V346:W352" si="151">(V157/1000)/1.02</f>
        <v>12.304688422400709</v>
      </c>
      <c r="W346" s="187">
        <f t="shared" si="151"/>
        <v>11.598475332529967</v>
      </c>
      <c r="X346" s="128"/>
      <c r="Y346" s="153" t="s">
        <v>188</v>
      </c>
      <c r="Z346" s="190">
        <f t="shared" ref="Z346:Z352" si="152">(Z157/1000)/1.02</f>
        <v>11.932440467099813</v>
      </c>
      <c r="AB346" s="3"/>
      <c r="AC346" s="3"/>
      <c r="AD346" s="3"/>
      <c r="AE346" s="3"/>
      <c r="AF346" s="3"/>
    </row>
    <row r="347" spans="1:32" ht="13.5" thickBot="1">
      <c r="A347" s="178" t="s">
        <v>193</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193</v>
      </c>
      <c r="P347" s="187">
        <f t="shared" si="150"/>
        <v>12.338145078002844</v>
      </c>
      <c r="Q347" s="188">
        <f t="shared" si="150"/>
        <v>11.998682032949166</v>
      </c>
      <c r="R347" s="188">
        <f t="shared" si="150"/>
        <v>11.33246906602608</v>
      </c>
      <c r="S347" s="188">
        <f t="shared" si="150"/>
        <v>11.877647352865502</v>
      </c>
      <c r="T347" s="128"/>
      <c r="U347" s="195" t="s">
        <v>193</v>
      </c>
      <c r="V347" s="187">
        <f t="shared" si="151"/>
        <v>12.255344091764044</v>
      </c>
      <c r="W347" s="187">
        <f t="shared" si="151"/>
        <v>11.677573823678667</v>
      </c>
      <c r="X347" s="128"/>
      <c r="Y347" s="195" t="s">
        <v>193</v>
      </c>
      <c r="Z347" s="190">
        <f t="shared" si="152"/>
        <v>11.901531620993707</v>
      </c>
      <c r="AB347" s="3"/>
      <c r="AC347" s="3"/>
      <c r="AD347" s="3"/>
      <c r="AE347" s="3"/>
      <c r="AF347" s="3"/>
    </row>
    <row r="348" spans="1:32" ht="13.5" thickBot="1">
      <c r="A348" s="182" t="s">
        <v>189</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189</v>
      </c>
      <c r="P348" s="187">
        <f t="shared" si="150"/>
        <v>13.103405513695007</v>
      </c>
      <c r="Q348" s="188">
        <f t="shared" si="150"/>
        <v>12.387047581663118</v>
      </c>
      <c r="R348" s="188">
        <f t="shared" si="150"/>
        <v>11.767882689512129</v>
      </c>
      <c r="S348" s="188">
        <f t="shared" si="150"/>
        <v>12.426419092071598</v>
      </c>
      <c r="T348" s="128"/>
      <c r="U348" s="202" t="s">
        <v>189</v>
      </c>
      <c r="V348" s="187">
        <f t="shared" si="151"/>
        <v>12.881872110891697</v>
      </c>
      <c r="W348" s="187">
        <f t="shared" si="151"/>
        <v>12.085026052536179</v>
      </c>
      <c r="X348" s="128"/>
      <c r="Y348" s="202" t="s">
        <v>189</v>
      </c>
      <c r="Z348" s="190">
        <f t="shared" si="152"/>
        <v>12.487183062726562</v>
      </c>
      <c r="AB348" s="3"/>
      <c r="AC348" s="3"/>
      <c r="AD348" s="3"/>
      <c r="AE348" s="3"/>
      <c r="AF348" s="3"/>
    </row>
    <row r="349" spans="1:32" ht="13.5" thickBot="1">
      <c r="A349" s="182" t="s">
        <v>190</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190</v>
      </c>
      <c r="P349" s="187">
        <f t="shared" si="150"/>
        <v>12.929605046824001</v>
      </c>
      <c r="Q349" s="188">
        <f t="shared" si="150"/>
        <v>12.093667528081774</v>
      </c>
      <c r="R349" s="188">
        <f t="shared" si="150"/>
        <v>11.464059727930245</v>
      </c>
      <c r="S349" s="188">
        <f t="shared" si="150"/>
        <v>12.36009742045411</v>
      </c>
      <c r="T349" s="128"/>
      <c r="U349" s="202" t="s">
        <v>190</v>
      </c>
      <c r="V349" s="187">
        <f t="shared" si="151"/>
        <v>12.597009117400068</v>
      </c>
      <c r="W349" s="187">
        <f t="shared" si="151"/>
        <v>11.834633034022648</v>
      </c>
      <c r="X349" s="128"/>
      <c r="Y349" s="202" t="s">
        <v>190</v>
      </c>
      <c r="Z349" s="190">
        <f t="shared" si="152"/>
        <v>12.251829454438186</v>
      </c>
      <c r="AB349" s="3"/>
      <c r="AC349" s="3"/>
      <c r="AD349" s="3"/>
      <c r="AE349" s="3"/>
      <c r="AF349" s="3"/>
    </row>
    <row r="350" spans="1:32" ht="13.5" thickBot="1">
      <c r="A350" s="182" t="s">
        <v>191</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191</v>
      </c>
      <c r="P350" s="187">
        <f t="shared" si="150"/>
        <v>12.807966303538864</v>
      </c>
      <c r="Q350" s="188">
        <f t="shared" si="150"/>
        <v>11.838400953266682</v>
      </c>
      <c r="R350" s="188">
        <f t="shared" si="150"/>
        <v>11.029267597686555</v>
      </c>
      <c r="S350" s="188">
        <f t="shared" si="150"/>
        <v>0</v>
      </c>
      <c r="T350" s="128"/>
      <c r="U350" s="202" t="s">
        <v>191</v>
      </c>
      <c r="V350" s="187">
        <f t="shared" si="151"/>
        <v>12.405721504100576</v>
      </c>
      <c r="W350" s="187">
        <f t="shared" si="151"/>
        <v>11.29777333842628</v>
      </c>
      <c r="X350" s="128"/>
      <c r="Y350" s="202" t="s">
        <v>191</v>
      </c>
      <c r="Z350" s="190">
        <f t="shared" si="152"/>
        <v>11.983365890432701</v>
      </c>
      <c r="AB350" s="3"/>
      <c r="AC350" s="3"/>
      <c r="AD350" s="3"/>
      <c r="AE350" s="3"/>
      <c r="AF350" s="3"/>
    </row>
    <row r="351" spans="1:32" ht="13.5" thickBot="1">
      <c r="A351" s="182" t="s">
        <v>73</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73</v>
      </c>
      <c r="P351" s="187">
        <f t="shared" si="150"/>
        <v>10.465716836027738</v>
      </c>
      <c r="Q351" s="188">
        <f t="shared" si="150"/>
        <v>10.589506827515354</v>
      </c>
      <c r="R351" s="188">
        <f t="shared" si="150"/>
        <v>9.8567611854908641</v>
      </c>
      <c r="S351" s="188">
        <f t="shared" si="150"/>
        <v>10.054013849888433</v>
      </c>
      <c r="T351" s="128"/>
      <c r="U351" s="202" t="s">
        <v>73</v>
      </c>
      <c r="V351" s="187">
        <f t="shared" si="151"/>
        <v>10.632664314946165</v>
      </c>
      <c r="W351" s="187">
        <f t="shared" si="151"/>
        <v>10.024895039689918</v>
      </c>
      <c r="X351" s="128"/>
      <c r="Y351" s="202" t="s">
        <v>73</v>
      </c>
      <c r="Z351" s="190">
        <f t="shared" si="152"/>
        <v>10.27424079308031</v>
      </c>
      <c r="AB351" s="3"/>
      <c r="AC351" s="3"/>
      <c r="AD351" s="3"/>
      <c r="AE351" s="3"/>
      <c r="AF351" s="3"/>
    </row>
    <row r="352" spans="1:32" ht="13.5" thickBot="1">
      <c r="A352" s="184" t="s">
        <v>192</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192</v>
      </c>
      <c r="P352" s="187">
        <f t="shared" si="150"/>
        <v>12.89199728865014</v>
      </c>
      <c r="Q352" s="188">
        <f t="shared" si="150"/>
        <v>12.936838425252482</v>
      </c>
      <c r="R352" s="188">
        <f t="shared" si="150"/>
        <v>12.405495377379932</v>
      </c>
      <c r="S352" s="188">
        <f t="shared" si="150"/>
        <v>12.793696178247517</v>
      </c>
      <c r="T352" s="128"/>
      <c r="U352" s="209" t="s">
        <v>192</v>
      </c>
      <c r="V352" s="187">
        <f t="shared" si="151"/>
        <v>13.035858003816113</v>
      </c>
      <c r="W352" s="187">
        <f t="shared" si="151"/>
        <v>12.626323928628789</v>
      </c>
      <c r="X352" s="128"/>
      <c r="Y352" s="209" t="s">
        <v>192</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196</v>
      </c>
      <c r="O354" s="133">
        <v>2020</v>
      </c>
      <c r="P354" s="135" t="s">
        <v>166</v>
      </c>
      <c r="Q354" s="135"/>
      <c r="R354" s="135"/>
      <c r="S354" s="135"/>
      <c r="T354" s="128"/>
      <c r="U354" s="133">
        <v>2020</v>
      </c>
      <c r="V354" s="135" t="s">
        <v>167</v>
      </c>
      <c r="W354" s="135"/>
      <c r="X354" s="128"/>
      <c r="Y354" s="133">
        <v>2020</v>
      </c>
      <c r="Z354" s="128"/>
      <c r="AB354" s="3"/>
      <c r="AC354" s="3"/>
      <c r="AD354" s="3"/>
      <c r="AE354" s="3"/>
      <c r="AF354" s="3"/>
    </row>
    <row r="355" spans="1:32" ht="14.25" thickBot="1">
      <c r="A355" s="137"/>
      <c r="B355" s="138" t="s">
        <v>169</v>
      </c>
      <c r="C355" s="138" t="s">
        <v>170</v>
      </c>
      <c r="D355" s="138" t="s">
        <v>171</v>
      </c>
      <c r="E355" s="138" t="s">
        <v>172</v>
      </c>
      <c r="F355" s="138" t="s">
        <v>173</v>
      </c>
      <c r="G355" s="138" t="s">
        <v>174</v>
      </c>
      <c r="H355" s="138" t="s">
        <v>175</v>
      </c>
      <c r="I355" s="138" t="s">
        <v>176</v>
      </c>
      <c r="J355" s="138" t="s">
        <v>177</v>
      </c>
      <c r="K355" s="138" t="s">
        <v>178</v>
      </c>
      <c r="L355" s="138" t="s">
        <v>179</v>
      </c>
      <c r="M355" s="139" t="s">
        <v>180</v>
      </c>
      <c r="O355" s="140"/>
      <c r="P355" s="138" t="s">
        <v>181</v>
      </c>
      <c r="Q355" s="138" t="s">
        <v>182</v>
      </c>
      <c r="R355" s="138" t="s">
        <v>183</v>
      </c>
      <c r="S355" s="139" t="s">
        <v>184</v>
      </c>
      <c r="T355" s="128"/>
      <c r="U355" s="140"/>
      <c r="V355" s="138" t="s">
        <v>185</v>
      </c>
      <c r="W355" s="139" t="s">
        <v>186</v>
      </c>
      <c r="X355" s="128"/>
      <c r="Y355" s="140"/>
      <c r="Z355" s="186" t="s">
        <v>187</v>
      </c>
      <c r="AB355" s="3"/>
      <c r="AC355" s="3"/>
      <c r="AD355" s="3"/>
      <c r="AE355" s="3"/>
      <c r="AF355" s="3"/>
    </row>
    <row r="356" spans="1:32" ht="13.5" thickBot="1">
      <c r="A356" s="144" t="s">
        <v>188</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188</v>
      </c>
      <c r="P356" s="187">
        <f t="shared" ref="P356:S362" si="159">(P167/1000)/1.02</f>
        <v>12.023768601278885</v>
      </c>
      <c r="Q356" s="188">
        <f t="shared" si="159"/>
        <v>11.534723401155603</v>
      </c>
      <c r="R356" s="188">
        <f t="shared" si="159"/>
        <v>11.954520900319125</v>
      </c>
      <c r="S356" s="188">
        <f t="shared" si="159"/>
        <v>12.201642328393659</v>
      </c>
      <c r="T356" s="128"/>
      <c r="U356" s="153" t="s">
        <v>188</v>
      </c>
      <c r="V356" s="187">
        <f t="shared" ref="V356:W362" si="160">(V167/1000)/1.02</f>
        <v>11.792244364685196</v>
      </c>
      <c r="W356" s="187">
        <f t="shared" si="160"/>
        <v>12.066915001968225</v>
      </c>
      <c r="X356" s="128"/>
      <c r="Y356" s="153" t="s">
        <v>188</v>
      </c>
      <c r="Z356" s="190">
        <f t="shared" ref="Z356:Z362" si="161">(Z167/1000)/1.02</f>
        <v>11.931429166715311</v>
      </c>
      <c r="AB356" s="3"/>
      <c r="AC356" s="3"/>
      <c r="AD356" s="3"/>
      <c r="AE356" s="3"/>
      <c r="AF356" s="3"/>
    </row>
    <row r="357" spans="1:32" ht="13.5" thickBot="1">
      <c r="A357" s="178" t="s">
        <v>193</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193</v>
      </c>
      <c r="P357" s="187">
        <f t="shared" si="159"/>
        <v>11.990614644160731</v>
      </c>
      <c r="Q357" s="188">
        <f t="shared" si="159"/>
        <v>11.190406410132059</v>
      </c>
      <c r="R357" s="188">
        <f t="shared" si="159"/>
        <v>12.243303093830649</v>
      </c>
      <c r="S357" s="188">
        <f t="shared" si="159"/>
        <v>12.564746869135124</v>
      </c>
      <c r="T357" s="128"/>
      <c r="U357" s="195" t="s">
        <v>193</v>
      </c>
      <c r="V357" s="187">
        <f t="shared" si="160"/>
        <v>11.629273522568642</v>
      </c>
      <c r="W357" s="187">
        <f t="shared" si="160"/>
        <v>12.384408854727466</v>
      </c>
      <c r="X357" s="128"/>
      <c r="Y357" s="195" t="s">
        <v>193</v>
      </c>
      <c r="Z357" s="190">
        <f t="shared" si="161"/>
        <v>12.099709586515299</v>
      </c>
      <c r="AB357" s="3"/>
      <c r="AC357" s="3"/>
      <c r="AD357" s="3"/>
      <c r="AE357" s="3"/>
      <c r="AF357" s="3"/>
    </row>
    <row r="358" spans="1:32" ht="13.5" thickBot="1">
      <c r="A358" s="182" t="s">
        <v>189</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189</v>
      </c>
      <c r="P358" s="187">
        <f t="shared" si="159"/>
        <v>12.578730549679941</v>
      </c>
      <c r="Q358" s="188">
        <f t="shared" si="159"/>
        <v>12.083495868625089</v>
      </c>
      <c r="R358" s="188">
        <f t="shared" si="159"/>
        <v>12.668314793595554</v>
      </c>
      <c r="S358" s="188">
        <f t="shared" si="159"/>
        <v>13.308348803568434</v>
      </c>
      <c r="T358" s="128"/>
      <c r="U358" s="202" t="s">
        <v>189</v>
      </c>
      <c r="V358" s="187">
        <f t="shared" si="160"/>
        <v>12.349361282209992</v>
      </c>
      <c r="W358" s="187">
        <f t="shared" si="160"/>
        <v>12.950798873103821</v>
      </c>
      <c r="X358" s="128"/>
      <c r="Y358" s="202" t="s">
        <v>189</v>
      </c>
      <c r="Z358" s="190">
        <f t="shared" si="161"/>
        <v>12.640269615675695</v>
      </c>
      <c r="AB358" s="3"/>
      <c r="AC358" s="3"/>
      <c r="AD358" s="3"/>
      <c r="AE358" s="3"/>
      <c r="AF358" s="3"/>
    </row>
    <row r="359" spans="1:32" ht="13.5" thickBot="1">
      <c r="A359" s="182" t="s">
        <v>190</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190</v>
      </c>
      <c r="P359" s="187">
        <f t="shared" si="159"/>
        <v>12.442723400817714</v>
      </c>
      <c r="Q359" s="188">
        <f t="shared" si="159"/>
        <v>11.965306635854319</v>
      </c>
      <c r="R359" s="188">
        <f t="shared" si="159"/>
        <v>12.605636791366502</v>
      </c>
      <c r="S359" s="188">
        <f t="shared" si="159"/>
        <v>13.238471090391656</v>
      </c>
      <c r="T359" s="128"/>
      <c r="U359" s="202" t="s">
        <v>190</v>
      </c>
      <c r="V359" s="187">
        <f t="shared" si="160"/>
        <v>12.20565695394767</v>
      </c>
      <c r="W359" s="187">
        <f t="shared" si="160"/>
        <v>12.871018556161674</v>
      </c>
      <c r="X359" s="128"/>
      <c r="Y359" s="202" t="s">
        <v>190</v>
      </c>
      <c r="Z359" s="190">
        <f t="shared" si="161"/>
        <v>12.52682580882159</v>
      </c>
      <c r="AB359" s="3"/>
      <c r="AC359" s="3"/>
      <c r="AD359" s="3"/>
      <c r="AE359" s="3"/>
      <c r="AF359" s="3"/>
    </row>
    <row r="360" spans="1:32" ht="13.5" thickBot="1">
      <c r="A360" s="182" t="s">
        <v>191</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191</v>
      </c>
      <c r="P360" s="187">
        <f t="shared" si="159"/>
        <v>0</v>
      </c>
      <c r="Q360" s="188">
        <f t="shared" si="159"/>
        <v>12.493058229352346</v>
      </c>
      <c r="R360" s="188">
        <f t="shared" si="159"/>
        <v>14.043215686274509</v>
      </c>
      <c r="S360" s="188">
        <f t="shared" si="159"/>
        <v>0</v>
      </c>
      <c r="T360" s="128"/>
      <c r="U360" s="202" t="s">
        <v>191</v>
      </c>
      <c r="V360" s="187">
        <f t="shared" si="160"/>
        <v>11.898039215686273</v>
      </c>
      <c r="W360" s="187">
        <f t="shared" si="160"/>
        <v>13.347879909380504</v>
      </c>
      <c r="X360" s="128"/>
      <c r="Y360" s="202" t="s">
        <v>191</v>
      </c>
      <c r="Z360" s="190">
        <f t="shared" si="161"/>
        <v>12.867537317086082</v>
      </c>
      <c r="AB360" s="3"/>
      <c r="AC360" s="3"/>
      <c r="AD360" s="3"/>
      <c r="AE360" s="3"/>
      <c r="AF360" s="3"/>
    </row>
    <row r="361" spans="1:32" ht="13.5" thickBot="1">
      <c r="A361" s="182" t="s">
        <v>73</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73</v>
      </c>
      <c r="P361" s="187">
        <f t="shared" si="159"/>
        <v>10.270548959828581</v>
      </c>
      <c r="Q361" s="188">
        <f t="shared" si="159"/>
        <v>9.8091324488350047</v>
      </c>
      <c r="R361" s="188">
        <f t="shared" si="159"/>
        <v>10.14755642484603</v>
      </c>
      <c r="S361" s="188">
        <f t="shared" si="159"/>
        <v>10.12343450330761</v>
      </c>
      <c r="T361" s="128"/>
      <c r="U361" s="202" t="s">
        <v>73</v>
      </c>
      <c r="V361" s="187">
        <f t="shared" si="160"/>
        <v>10.054886836487304</v>
      </c>
      <c r="W361" s="187">
        <f t="shared" si="160"/>
        <v>10.135602235647962</v>
      </c>
      <c r="X361" s="128"/>
      <c r="Y361" s="202" t="s">
        <v>73</v>
      </c>
      <c r="Z361" s="190">
        <f t="shared" si="161"/>
        <v>10.098856002372649</v>
      </c>
      <c r="AB361" s="3"/>
      <c r="AC361" s="3"/>
      <c r="AD361" s="3"/>
      <c r="AE361" s="3"/>
      <c r="AF361" s="3"/>
    </row>
    <row r="362" spans="1:32" ht="13.5" thickBot="1">
      <c r="A362" s="184" t="s">
        <v>192</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192</v>
      </c>
      <c r="P362" s="187">
        <f t="shared" si="159"/>
        <v>12.85079290138213</v>
      </c>
      <c r="Q362" s="188">
        <f t="shared" si="159"/>
        <v>12.251554827971614</v>
      </c>
      <c r="R362" s="188">
        <f t="shared" si="159"/>
        <v>12.570892574694765</v>
      </c>
      <c r="S362" s="188">
        <f t="shared" si="159"/>
        <v>12.90550567465767</v>
      </c>
      <c r="T362" s="128"/>
      <c r="U362" s="209" t="s">
        <v>192</v>
      </c>
      <c r="V362" s="187">
        <f t="shared" si="160"/>
        <v>12.556271273216854</v>
      </c>
      <c r="W362" s="187">
        <f t="shared" si="160"/>
        <v>12.718179511853096</v>
      </c>
      <c r="X362" s="128"/>
      <c r="Y362" s="209" t="s">
        <v>192</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196</v>
      </c>
      <c r="O364" s="133">
        <v>2021</v>
      </c>
      <c r="P364" s="135" t="s">
        <v>166</v>
      </c>
      <c r="Q364" s="135"/>
      <c r="R364" s="135"/>
      <c r="S364" s="135"/>
      <c r="T364" s="128"/>
      <c r="U364" s="133">
        <v>2021</v>
      </c>
      <c r="V364" s="135" t="s">
        <v>167</v>
      </c>
      <c r="W364" s="135"/>
      <c r="X364" s="128"/>
      <c r="Y364" s="133">
        <v>2021</v>
      </c>
      <c r="Z364" s="128"/>
      <c r="AB364" s="3"/>
      <c r="AC364" s="3"/>
      <c r="AD364" s="3"/>
      <c r="AE364" s="3"/>
      <c r="AF364" s="3"/>
    </row>
    <row r="365" spans="1:32" ht="14.25" thickBot="1">
      <c r="A365" s="137"/>
      <c r="B365" s="138" t="s">
        <v>169</v>
      </c>
      <c r="C365" s="138" t="s">
        <v>170</v>
      </c>
      <c r="D365" s="138" t="s">
        <v>171</v>
      </c>
      <c r="E365" s="138" t="s">
        <v>172</v>
      </c>
      <c r="F365" s="138" t="s">
        <v>173</v>
      </c>
      <c r="G365" s="138" t="s">
        <v>174</v>
      </c>
      <c r="H365" s="138" t="s">
        <v>175</v>
      </c>
      <c r="I365" s="138" t="s">
        <v>176</v>
      </c>
      <c r="J365" s="138" t="s">
        <v>177</v>
      </c>
      <c r="K365" s="138" t="s">
        <v>178</v>
      </c>
      <c r="L365" s="138" t="s">
        <v>179</v>
      </c>
      <c r="M365" s="139" t="s">
        <v>180</v>
      </c>
      <c r="O365" s="140"/>
      <c r="P365" s="138" t="s">
        <v>181</v>
      </c>
      <c r="Q365" s="138" t="s">
        <v>182</v>
      </c>
      <c r="R365" s="138" t="s">
        <v>183</v>
      </c>
      <c r="S365" s="139" t="s">
        <v>184</v>
      </c>
      <c r="T365" s="128"/>
      <c r="U365" s="140"/>
      <c r="V365" s="138" t="s">
        <v>185</v>
      </c>
      <c r="W365" s="139" t="s">
        <v>186</v>
      </c>
      <c r="X365" s="128"/>
      <c r="Y365" s="140"/>
      <c r="Z365" s="186" t="s">
        <v>187</v>
      </c>
      <c r="AB365" s="3"/>
      <c r="AC365" s="3"/>
      <c r="AD365" s="3"/>
      <c r="AE365" s="3"/>
      <c r="AF365" s="3"/>
    </row>
    <row r="366" spans="1:32" ht="13.5" thickBot="1">
      <c r="A366" s="144" t="s">
        <v>188</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188</v>
      </c>
      <c r="P366" s="187">
        <f t="shared" ref="P366:S372" si="166">(P177/1000)/1.02</f>
        <v>12.960013841024308</v>
      </c>
      <c r="Q366" s="188">
        <f t="shared" si="166"/>
        <v>13.839504405488171</v>
      </c>
      <c r="R366" s="188">
        <f t="shared" si="166"/>
        <v>14.444668506769338</v>
      </c>
      <c r="S366" s="188">
        <f t="shared" si="166"/>
        <v>17.438844368861972</v>
      </c>
      <c r="T366" s="128"/>
      <c r="U366" s="153" t="s">
        <v>188</v>
      </c>
      <c r="V366" s="187">
        <f t="shared" ref="V366:W372" si="167">(V177/1000)/1.02</f>
        <v>13.416706193658031</v>
      </c>
      <c r="W366" s="187">
        <f t="shared" si="167"/>
        <v>16.06536763794292</v>
      </c>
      <c r="X366" s="128"/>
      <c r="Y366" s="153" t="s">
        <v>188</v>
      </c>
      <c r="Z366" s="190">
        <f t="shared" ref="Z366:Z372" si="168">(Z177/1000)/1.02</f>
        <v>14.7395566214709</v>
      </c>
      <c r="AB366" s="3"/>
      <c r="AC366" s="3"/>
      <c r="AD366" s="3"/>
      <c r="AE366" s="3"/>
      <c r="AF366" s="3"/>
    </row>
    <row r="367" spans="1:32" ht="13.5" thickBot="1">
      <c r="A367" s="178" t="s">
        <v>193</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193</v>
      </c>
      <c r="P367" s="187">
        <f t="shared" si="166"/>
        <v>12.598997686715141</v>
      </c>
      <c r="Q367" s="188">
        <f t="shared" si="166"/>
        <v>13.428149119540185</v>
      </c>
      <c r="R367" s="188">
        <f t="shared" si="166"/>
        <v>14.608643189906793</v>
      </c>
      <c r="S367" s="188">
        <f t="shared" si="166"/>
        <v>18.034337451345628</v>
      </c>
      <c r="T367" s="128"/>
      <c r="U367" s="195" t="s">
        <v>193</v>
      </c>
      <c r="V367" s="187">
        <f t="shared" si="167"/>
        <v>13.048352529105642</v>
      </c>
      <c r="W367" s="187">
        <f t="shared" si="167"/>
        <v>16.903754083612434</v>
      </c>
      <c r="X367" s="128"/>
      <c r="Y367" s="195" t="s">
        <v>193</v>
      </c>
      <c r="Z367" s="190">
        <f t="shared" si="168"/>
        <v>15.625963854118739</v>
      </c>
      <c r="AB367" s="3"/>
      <c r="AC367" s="3"/>
      <c r="AD367" s="3"/>
      <c r="AE367" s="3"/>
      <c r="AF367" s="3"/>
    </row>
    <row r="368" spans="1:32" ht="13.5" thickBot="1">
      <c r="A368" s="182" t="s">
        <v>189</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189</v>
      </c>
      <c r="P368" s="187">
        <f t="shared" si="166"/>
        <v>13.928775321743132</v>
      </c>
      <c r="Q368" s="188">
        <f t="shared" si="166"/>
        <v>14.669232549179984</v>
      </c>
      <c r="R368" s="188">
        <f t="shared" si="166"/>
        <v>15.62885933091167</v>
      </c>
      <c r="S368" s="188">
        <f t="shared" si="166"/>
        <v>19.063122579697978</v>
      </c>
      <c r="T368" s="128"/>
      <c r="U368" s="202" t="s">
        <v>189</v>
      </c>
      <c r="V368" s="187">
        <f t="shared" si="167"/>
        <v>14.321631013504327</v>
      </c>
      <c r="W368" s="187">
        <f t="shared" si="167"/>
        <v>17.417972549995536</v>
      </c>
      <c r="X368" s="128"/>
      <c r="Y368" s="202" t="s">
        <v>189</v>
      </c>
      <c r="Z368" s="190">
        <f t="shared" si="168"/>
        <v>15.82918894089404</v>
      </c>
      <c r="AB368" s="3"/>
      <c r="AC368" s="3"/>
      <c r="AD368" s="3"/>
      <c r="AE368" s="3"/>
      <c r="AF368" s="3"/>
    </row>
    <row r="369" spans="1:32" ht="13.5" thickBot="1">
      <c r="A369" s="182" t="s">
        <v>190</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190</v>
      </c>
      <c r="P369" s="187">
        <f t="shared" si="166"/>
        <v>13.879814743293036</v>
      </c>
      <c r="Q369" s="188">
        <f t="shared" si="166"/>
        <v>14.64090185547041</v>
      </c>
      <c r="R369" s="188">
        <f t="shared" si="166"/>
        <v>15.568096777841767</v>
      </c>
      <c r="S369" s="188">
        <f t="shared" si="166"/>
        <v>18.938763473466366</v>
      </c>
      <c r="T369" s="128"/>
      <c r="U369" s="202" t="s">
        <v>190</v>
      </c>
      <c r="V369" s="187">
        <f t="shared" si="167"/>
        <v>14.289968488002147</v>
      </c>
      <c r="W369" s="187">
        <f t="shared" si="167"/>
        <v>17.209455022551435</v>
      </c>
      <c r="X369" s="128"/>
      <c r="Y369" s="202" t="s">
        <v>190</v>
      </c>
      <c r="Z369" s="190">
        <f t="shared" si="168"/>
        <v>15.511806903834625</v>
      </c>
      <c r="AB369" s="3"/>
      <c r="AC369" s="3"/>
      <c r="AD369" s="3"/>
      <c r="AE369" s="3"/>
      <c r="AF369" s="3"/>
    </row>
    <row r="370" spans="1:32" ht="13.5" thickBot="1">
      <c r="A370" s="182" t="s">
        <v>191</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191</v>
      </c>
      <c r="P370" s="187">
        <f t="shared" si="166"/>
        <v>0</v>
      </c>
      <c r="Q370" s="188">
        <f t="shared" si="166"/>
        <v>0</v>
      </c>
      <c r="R370" s="188">
        <f t="shared" si="166"/>
        <v>0</v>
      </c>
      <c r="S370" s="188">
        <f t="shared" si="166"/>
        <v>0</v>
      </c>
      <c r="T370" s="128"/>
      <c r="U370" s="202" t="s">
        <v>191</v>
      </c>
      <c r="V370" s="187">
        <f t="shared" si="167"/>
        <v>0</v>
      </c>
      <c r="W370" s="187">
        <f t="shared" si="167"/>
        <v>0</v>
      </c>
      <c r="X370" s="128"/>
      <c r="Y370" s="202" t="s">
        <v>191</v>
      </c>
      <c r="Z370" s="190">
        <f t="shared" si="168"/>
        <v>17.284556188923684</v>
      </c>
      <c r="AB370" s="3"/>
      <c r="AC370" s="3"/>
      <c r="AD370" s="3"/>
      <c r="AE370" s="3"/>
      <c r="AF370" s="3"/>
    </row>
    <row r="371" spans="1:32" ht="13.5" thickBot="1">
      <c r="A371" s="182" t="s">
        <v>73</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73</v>
      </c>
      <c r="P371" s="187">
        <f t="shared" si="166"/>
        <v>10.893801312630629</v>
      </c>
      <c r="Q371" s="188">
        <f t="shared" si="166"/>
        <v>11.8243409309244</v>
      </c>
      <c r="R371" s="188">
        <f t="shared" si="166"/>
        <v>12.217704544211335</v>
      </c>
      <c r="S371" s="188">
        <f t="shared" si="166"/>
        <v>14.957620346853252</v>
      </c>
      <c r="T371" s="128"/>
      <c r="U371" s="202" t="s">
        <v>73</v>
      </c>
      <c r="V371" s="187">
        <f t="shared" si="167"/>
        <v>11.344718942962954</v>
      </c>
      <c r="W371" s="187">
        <f t="shared" si="167"/>
        <v>13.788327279241972</v>
      </c>
      <c r="X371" s="128"/>
      <c r="Y371" s="202" t="s">
        <v>73</v>
      </c>
      <c r="Z371" s="190">
        <f t="shared" si="168"/>
        <v>12.678667713091802</v>
      </c>
      <c r="AB371" s="3"/>
      <c r="AC371" s="3"/>
      <c r="AD371" s="3"/>
      <c r="AE371" s="3"/>
      <c r="AF371" s="3"/>
    </row>
    <row r="372" spans="1:32" ht="13.5" thickBot="1">
      <c r="A372" s="184" t="s">
        <v>192</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192</v>
      </c>
      <c r="P372" s="187">
        <f t="shared" si="166"/>
        <v>13.44382751947218</v>
      </c>
      <c r="Q372" s="188">
        <f t="shared" si="166"/>
        <v>14.097809674306372</v>
      </c>
      <c r="R372" s="188">
        <f t="shared" si="166"/>
        <v>14.789778380207434</v>
      </c>
      <c r="S372" s="188">
        <f t="shared" si="166"/>
        <v>18.096732018624756</v>
      </c>
      <c r="T372" s="128"/>
      <c r="U372" s="209" t="s">
        <v>192</v>
      </c>
      <c r="V372" s="187">
        <f t="shared" si="167"/>
        <v>13.790920834493109</v>
      </c>
      <c r="W372" s="187">
        <f t="shared" si="167"/>
        <v>16.560360379547554</v>
      </c>
      <c r="X372" s="128"/>
      <c r="Y372" s="209" t="s">
        <v>192</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196</v>
      </c>
      <c r="O374" s="133">
        <v>2022</v>
      </c>
      <c r="P374" s="135" t="s">
        <v>166</v>
      </c>
      <c r="Q374" s="135"/>
      <c r="R374" s="135"/>
      <c r="S374" s="135"/>
      <c r="T374" s="128"/>
      <c r="U374" s="133">
        <v>2022</v>
      </c>
      <c r="V374" s="135" t="s">
        <v>167</v>
      </c>
      <c r="W374" s="135"/>
      <c r="X374" s="128"/>
      <c r="Y374" s="133">
        <v>2022</v>
      </c>
      <c r="Z374" s="128"/>
      <c r="AB374" s="3"/>
      <c r="AC374" s="3"/>
      <c r="AD374" s="3"/>
      <c r="AE374" s="3"/>
      <c r="AF374" s="3"/>
    </row>
    <row r="375" spans="1:32" ht="14.25" thickBot="1">
      <c r="A375" s="137"/>
      <c r="B375" s="138" t="s">
        <v>169</v>
      </c>
      <c r="C375" s="138" t="s">
        <v>170</v>
      </c>
      <c r="D375" s="138" t="s">
        <v>171</v>
      </c>
      <c r="E375" s="138" t="s">
        <v>172</v>
      </c>
      <c r="F375" s="138" t="s">
        <v>173</v>
      </c>
      <c r="G375" s="138" t="s">
        <v>174</v>
      </c>
      <c r="H375" s="138" t="s">
        <v>175</v>
      </c>
      <c r="I375" s="138" t="s">
        <v>176</v>
      </c>
      <c r="J375" s="138" t="s">
        <v>177</v>
      </c>
      <c r="K375" s="138" t="s">
        <v>178</v>
      </c>
      <c r="L375" s="138" t="s">
        <v>179</v>
      </c>
      <c r="M375" s="139" t="s">
        <v>180</v>
      </c>
      <c r="O375" s="140"/>
      <c r="P375" s="138" t="s">
        <v>181</v>
      </c>
      <c r="Q375" s="138" t="s">
        <v>182</v>
      </c>
      <c r="R375" s="138" t="s">
        <v>183</v>
      </c>
      <c r="S375" s="139" t="s">
        <v>184</v>
      </c>
      <c r="T375" s="128"/>
      <c r="U375" s="140"/>
      <c r="V375" s="138" t="s">
        <v>185</v>
      </c>
      <c r="W375" s="139" t="s">
        <v>186</v>
      </c>
      <c r="X375" s="128"/>
      <c r="Y375" s="140"/>
      <c r="Z375" s="186" t="s">
        <v>187</v>
      </c>
      <c r="AB375" s="3"/>
      <c r="AC375" s="3"/>
      <c r="AD375" s="3"/>
      <c r="AE375" s="3"/>
      <c r="AF375" s="3"/>
    </row>
    <row r="376" spans="1:32" ht="13.5" thickBot="1">
      <c r="A376" s="144" t="s">
        <v>188</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0</v>
      </c>
      <c r="H376" s="188">
        <f t="shared" si="171"/>
        <v>0</v>
      </c>
      <c r="I376" s="188">
        <f t="shared" si="171"/>
        <v>0</v>
      </c>
      <c r="J376" s="188">
        <f t="shared" si="171"/>
        <v>0</v>
      </c>
      <c r="K376" s="188">
        <f t="shared" si="171"/>
        <v>0</v>
      </c>
      <c r="L376" s="188">
        <f t="shared" si="171"/>
        <v>0</v>
      </c>
      <c r="M376" s="189">
        <f t="shared" ref="M376:M382" si="172">(M187/1000)/1.02</f>
        <v>0</v>
      </c>
      <c r="O376" s="153" t="s">
        <v>188</v>
      </c>
      <c r="P376" s="187">
        <f t="shared" ref="P376:S382" si="173">(P187/1000)/1.02</f>
        <v>19.180822121218831</v>
      </c>
      <c r="Q376" s="188">
        <f t="shared" si="173"/>
        <v>0</v>
      </c>
      <c r="R376" s="188">
        <f t="shared" si="173"/>
        <v>0</v>
      </c>
      <c r="S376" s="188">
        <f t="shared" si="173"/>
        <v>0</v>
      </c>
      <c r="T376" s="128"/>
      <c r="U376" s="153" t="s">
        <v>188</v>
      </c>
      <c r="V376" s="187">
        <f t="shared" ref="V376:W382" si="174">(V187/1000)/1.02</f>
        <v>0</v>
      </c>
      <c r="W376" s="187">
        <f t="shared" si="174"/>
        <v>0</v>
      </c>
      <c r="X376" s="128"/>
      <c r="Y376" s="153" t="s">
        <v>188</v>
      </c>
      <c r="Z376" s="190">
        <f t="shared" ref="Z376:Z382" si="175">(Z187/1000)/1.02</f>
        <v>0</v>
      </c>
      <c r="AB376" s="3"/>
      <c r="AC376" s="3"/>
      <c r="AD376" s="3"/>
      <c r="AE376" s="3"/>
      <c r="AF376" s="3"/>
    </row>
    <row r="377" spans="1:32" ht="13.5" thickBot="1">
      <c r="A377" s="178" t="s">
        <v>193</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0</v>
      </c>
      <c r="H377" s="188">
        <f t="shared" si="171"/>
        <v>0</v>
      </c>
      <c r="I377" s="188">
        <f t="shared" si="171"/>
        <v>0</v>
      </c>
      <c r="J377" s="188">
        <f t="shared" si="171"/>
        <v>0</v>
      </c>
      <c r="K377" s="188">
        <f t="shared" si="171"/>
        <v>0</v>
      </c>
      <c r="L377" s="188">
        <f t="shared" si="171"/>
        <v>0</v>
      </c>
      <c r="M377" s="189">
        <f t="shared" si="172"/>
        <v>0</v>
      </c>
      <c r="O377" s="194" t="s">
        <v>193</v>
      </c>
      <c r="P377" s="187">
        <f t="shared" si="173"/>
        <v>19.792482556323048</v>
      </c>
      <c r="Q377" s="188">
        <f t="shared" si="173"/>
        <v>0</v>
      </c>
      <c r="R377" s="188">
        <f t="shared" si="173"/>
        <v>0</v>
      </c>
      <c r="S377" s="188">
        <f t="shared" si="173"/>
        <v>0</v>
      </c>
      <c r="T377" s="128"/>
      <c r="U377" s="195" t="s">
        <v>193</v>
      </c>
      <c r="V377" s="187">
        <f t="shared" si="174"/>
        <v>0</v>
      </c>
      <c r="W377" s="187">
        <f t="shared" si="174"/>
        <v>0</v>
      </c>
      <c r="X377" s="128"/>
      <c r="Y377" s="195" t="s">
        <v>193</v>
      </c>
      <c r="Z377" s="190">
        <f t="shared" si="175"/>
        <v>0</v>
      </c>
      <c r="AB377" s="3"/>
      <c r="AC377" s="3"/>
      <c r="AD377" s="3"/>
      <c r="AE377" s="3"/>
      <c r="AF377" s="3"/>
    </row>
    <row r="378" spans="1:32" ht="13.5" thickBot="1">
      <c r="A378" s="182" t="s">
        <v>189</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0</v>
      </c>
      <c r="H378" s="188">
        <f t="shared" si="171"/>
        <v>0</v>
      </c>
      <c r="I378" s="188">
        <f t="shared" si="171"/>
        <v>0</v>
      </c>
      <c r="J378" s="188">
        <f t="shared" si="171"/>
        <v>0</v>
      </c>
      <c r="K378" s="188">
        <f t="shared" si="171"/>
        <v>0</v>
      </c>
      <c r="L378" s="188">
        <f t="shared" si="171"/>
        <v>0</v>
      </c>
      <c r="M378" s="189">
        <f t="shared" si="172"/>
        <v>0</v>
      </c>
      <c r="O378" s="201" t="s">
        <v>189</v>
      </c>
      <c r="P378" s="187">
        <f t="shared" si="173"/>
        <v>20.348662516255178</v>
      </c>
      <c r="Q378" s="188">
        <f t="shared" si="173"/>
        <v>0</v>
      </c>
      <c r="R378" s="188">
        <f t="shared" si="173"/>
        <v>0</v>
      </c>
      <c r="S378" s="188">
        <f t="shared" si="173"/>
        <v>0</v>
      </c>
      <c r="T378" s="128"/>
      <c r="U378" s="202" t="s">
        <v>189</v>
      </c>
      <c r="V378" s="187">
        <f t="shared" si="174"/>
        <v>0</v>
      </c>
      <c r="W378" s="187">
        <f t="shared" si="174"/>
        <v>0</v>
      </c>
      <c r="X378" s="128"/>
      <c r="Y378" s="202" t="s">
        <v>189</v>
      </c>
      <c r="Z378" s="190">
        <f t="shared" si="175"/>
        <v>0</v>
      </c>
      <c r="AB378" s="3"/>
      <c r="AC378" s="3"/>
      <c r="AD378" s="3"/>
      <c r="AE378" s="3"/>
      <c r="AF378" s="3"/>
    </row>
    <row r="379" spans="1:32" ht="13.5" thickBot="1">
      <c r="A379" s="182" t="s">
        <v>190</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0</v>
      </c>
      <c r="H379" s="188">
        <f t="shared" si="171"/>
        <v>0</v>
      </c>
      <c r="I379" s="188">
        <f t="shared" si="171"/>
        <v>0</v>
      </c>
      <c r="J379" s="188">
        <f t="shared" si="171"/>
        <v>0</v>
      </c>
      <c r="K379" s="188">
        <f t="shared" si="171"/>
        <v>0</v>
      </c>
      <c r="L379" s="188">
        <f t="shared" si="171"/>
        <v>0</v>
      </c>
      <c r="M379" s="189">
        <f t="shared" si="172"/>
        <v>0</v>
      </c>
      <c r="O379" s="201" t="s">
        <v>190</v>
      </c>
      <c r="P379" s="187">
        <f t="shared" si="173"/>
        <v>20.146092040553047</v>
      </c>
      <c r="Q379" s="188">
        <f t="shared" si="173"/>
        <v>0</v>
      </c>
      <c r="R379" s="188">
        <f t="shared" si="173"/>
        <v>0</v>
      </c>
      <c r="S379" s="188">
        <f t="shared" si="173"/>
        <v>0</v>
      </c>
      <c r="T379" s="128"/>
      <c r="U379" s="202" t="s">
        <v>190</v>
      </c>
      <c r="V379" s="187">
        <f t="shared" si="174"/>
        <v>0</v>
      </c>
      <c r="W379" s="187">
        <f t="shared" si="174"/>
        <v>0</v>
      </c>
      <c r="X379" s="128"/>
      <c r="Y379" s="202" t="s">
        <v>190</v>
      </c>
      <c r="Z379" s="190">
        <f t="shared" si="175"/>
        <v>0</v>
      </c>
      <c r="AB379" s="3"/>
      <c r="AC379" s="3"/>
      <c r="AD379" s="3"/>
      <c r="AE379" s="3"/>
      <c r="AF379" s="3"/>
    </row>
    <row r="380" spans="1:32" ht="13.5" thickBot="1">
      <c r="A380" s="182" t="s">
        <v>191</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0</v>
      </c>
      <c r="H380" s="188">
        <f t="shared" si="171"/>
        <v>0</v>
      </c>
      <c r="I380" s="188">
        <f t="shared" si="171"/>
        <v>0</v>
      </c>
      <c r="J380" s="188">
        <f t="shared" si="171"/>
        <v>0</v>
      </c>
      <c r="K380" s="188">
        <f t="shared" si="171"/>
        <v>0</v>
      </c>
      <c r="L380" s="188">
        <f t="shared" si="171"/>
        <v>0</v>
      </c>
      <c r="M380" s="189">
        <f t="shared" si="172"/>
        <v>0</v>
      </c>
      <c r="O380" s="201" t="s">
        <v>191</v>
      </c>
      <c r="P380" s="187">
        <f t="shared" si="173"/>
        <v>20.363359493797521</v>
      </c>
      <c r="Q380" s="188">
        <f t="shared" si="173"/>
        <v>0</v>
      </c>
      <c r="R380" s="188">
        <f t="shared" si="173"/>
        <v>0</v>
      </c>
      <c r="S380" s="188">
        <f t="shared" si="173"/>
        <v>0</v>
      </c>
      <c r="T380" s="128"/>
      <c r="U380" s="202" t="s">
        <v>191</v>
      </c>
      <c r="V380" s="187">
        <f t="shared" si="174"/>
        <v>0</v>
      </c>
      <c r="W380" s="187">
        <f t="shared" si="174"/>
        <v>0</v>
      </c>
      <c r="X380" s="128"/>
      <c r="Y380" s="202" t="s">
        <v>191</v>
      </c>
      <c r="Z380" s="190">
        <f t="shared" si="175"/>
        <v>0</v>
      </c>
      <c r="AB380" s="3"/>
      <c r="AC380" s="3"/>
      <c r="AD380" s="3"/>
      <c r="AE380" s="3"/>
      <c r="AF380" s="3"/>
    </row>
    <row r="381" spans="1:32" ht="13.5" thickBot="1">
      <c r="A381" s="182" t="s">
        <v>73</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0</v>
      </c>
      <c r="H381" s="188">
        <f t="shared" si="171"/>
        <v>0</v>
      </c>
      <c r="I381" s="188">
        <f t="shared" si="171"/>
        <v>0</v>
      </c>
      <c r="J381" s="188">
        <f t="shared" si="171"/>
        <v>0</v>
      </c>
      <c r="K381" s="188">
        <f t="shared" si="171"/>
        <v>0</v>
      </c>
      <c r="L381" s="188">
        <f t="shared" si="171"/>
        <v>0</v>
      </c>
      <c r="M381" s="189">
        <f t="shared" si="172"/>
        <v>0</v>
      </c>
      <c r="O381" s="201" t="s">
        <v>73</v>
      </c>
      <c r="P381" s="187">
        <f t="shared" si="173"/>
        <v>17.088462208006245</v>
      </c>
      <c r="Q381" s="188">
        <f t="shared" si="173"/>
        <v>0</v>
      </c>
      <c r="R381" s="188">
        <f t="shared" si="173"/>
        <v>0</v>
      </c>
      <c r="S381" s="188">
        <f t="shared" si="173"/>
        <v>0</v>
      </c>
      <c r="T381" s="128"/>
      <c r="U381" s="202" t="s">
        <v>73</v>
      </c>
      <c r="V381" s="187">
        <f t="shared" si="174"/>
        <v>0</v>
      </c>
      <c r="W381" s="187">
        <f t="shared" si="174"/>
        <v>0</v>
      </c>
      <c r="X381" s="128"/>
      <c r="Y381" s="202" t="s">
        <v>73</v>
      </c>
      <c r="Z381" s="190">
        <f t="shared" si="175"/>
        <v>0</v>
      </c>
      <c r="AB381" s="3"/>
      <c r="AC381" s="3"/>
      <c r="AD381" s="3"/>
      <c r="AE381" s="3"/>
      <c r="AF381" s="3"/>
    </row>
    <row r="382" spans="1:32" ht="13.5" thickBot="1">
      <c r="A382" s="184" t="s">
        <v>192</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0</v>
      </c>
      <c r="H382" s="188">
        <f t="shared" si="171"/>
        <v>0</v>
      </c>
      <c r="I382" s="188">
        <f t="shared" si="171"/>
        <v>0</v>
      </c>
      <c r="J382" s="188">
        <f t="shared" si="171"/>
        <v>0</v>
      </c>
      <c r="K382" s="188">
        <f t="shared" si="171"/>
        <v>0</v>
      </c>
      <c r="L382" s="188">
        <f t="shared" si="171"/>
        <v>0</v>
      </c>
      <c r="M382" s="189">
        <f t="shared" si="172"/>
        <v>0</v>
      </c>
      <c r="O382" s="208" t="s">
        <v>192</v>
      </c>
      <c r="P382" s="187">
        <f t="shared" si="173"/>
        <v>19.538640017443665</v>
      </c>
      <c r="Q382" s="188">
        <f t="shared" si="173"/>
        <v>0</v>
      </c>
      <c r="R382" s="188">
        <f t="shared" si="173"/>
        <v>0</v>
      </c>
      <c r="S382" s="188">
        <f t="shared" si="173"/>
        <v>0</v>
      </c>
      <c r="T382" s="128"/>
      <c r="U382" s="209" t="s">
        <v>192</v>
      </c>
      <c r="V382" s="187">
        <f t="shared" si="174"/>
        <v>0</v>
      </c>
      <c r="W382" s="187">
        <f t="shared" si="174"/>
        <v>0</v>
      </c>
      <c r="X382" s="128"/>
      <c r="Y382" s="209" t="s">
        <v>192</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7" t="s">
        <v>197</v>
      </c>
      <c r="B385" s="826"/>
      <c r="C385" s="826"/>
      <c r="D385" s="826"/>
      <c r="E385" s="826"/>
      <c r="AB385" s="3"/>
      <c r="AC385" s="3"/>
      <c r="AD385" s="3"/>
      <c r="AE385" s="3"/>
      <c r="AF385" s="3"/>
    </row>
    <row r="386" spans="1:32" ht="15.75">
      <c r="E386" s="97"/>
      <c r="F386" s="165"/>
      <c r="G386" s="97"/>
      <c r="H386" s="97"/>
      <c r="I386" s="97"/>
      <c r="J386" s="97"/>
      <c r="K386" s="97"/>
      <c r="L386" s="97"/>
      <c r="M386" s="165"/>
      <c r="N386" s="97"/>
      <c r="O386" s="97"/>
      <c r="P386" s="70"/>
      <c r="Q386" s="70"/>
      <c r="R386" s="70"/>
      <c r="S386" s="212" t="s">
        <v>97</v>
      </c>
      <c r="T386" s="70"/>
      <c r="U386" s="70"/>
      <c r="V386" s="70"/>
      <c r="W386" s="212" t="s">
        <v>97</v>
      </c>
      <c r="X386" s="70"/>
      <c r="Y386" s="70"/>
      <c r="Z386" s="212" t="s">
        <v>97</v>
      </c>
      <c r="AB386" s="3"/>
      <c r="AC386" s="3"/>
      <c r="AD386" s="3"/>
      <c r="AE386" s="3"/>
      <c r="AF386" s="3"/>
    </row>
    <row r="387" spans="1:32" ht="16.5" thickBot="1">
      <c r="A387" s="213">
        <v>2004</v>
      </c>
      <c r="B387" s="214"/>
      <c r="C387" s="214"/>
      <c r="D387" s="214"/>
      <c r="E387" s="214"/>
      <c r="F387" s="215"/>
      <c r="G387" s="214"/>
      <c r="H387" s="214"/>
      <c r="I387" s="214"/>
      <c r="J387" s="214"/>
      <c r="K387" s="214"/>
      <c r="L387" s="216" t="s">
        <v>97</v>
      </c>
      <c r="M387" s="215"/>
      <c r="N387" s="217"/>
      <c r="O387" s="218">
        <v>2004</v>
      </c>
      <c r="P387" s="219" t="s">
        <v>166</v>
      </c>
      <c r="Q387" s="219"/>
      <c r="R387" s="219"/>
      <c r="S387" s="219"/>
      <c r="T387" s="217"/>
      <c r="U387" s="218">
        <v>2004</v>
      </c>
      <c r="V387" s="219" t="s">
        <v>167</v>
      </c>
      <c r="W387" s="219"/>
      <c r="X387" s="217"/>
      <c r="Y387" s="218">
        <v>2004</v>
      </c>
      <c r="Z387" s="217"/>
      <c r="AB387" s="3"/>
      <c r="AC387" s="3"/>
      <c r="AD387" s="3"/>
      <c r="AE387" s="3"/>
      <c r="AF387" s="3"/>
    </row>
    <row r="388" spans="1:32" ht="14.25" thickBot="1">
      <c r="A388" s="220"/>
      <c r="B388" s="221" t="s">
        <v>169</v>
      </c>
      <c r="C388" s="221" t="s">
        <v>170</v>
      </c>
      <c r="D388" s="221" t="s">
        <v>171</v>
      </c>
      <c r="E388" s="221" t="s">
        <v>198</v>
      </c>
      <c r="F388" s="221" t="s">
        <v>173</v>
      </c>
      <c r="G388" s="221" t="s">
        <v>174</v>
      </c>
      <c r="H388" s="221" t="s">
        <v>175</v>
      </c>
      <c r="I388" s="221" t="s">
        <v>176</v>
      </c>
      <c r="J388" s="221" t="s">
        <v>177</v>
      </c>
      <c r="K388" s="221" t="s">
        <v>178</v>
      </c>
      <c r="L388" s="221" t="s">
        <v>179</v>
      </c>
      <c r="M388" s="222" t="s">
        <v>180</v>
      </c>
      <c r="N388" s="217"/>
      <c r="O388" s="223"/>
      <c r="P388" s="224" t="s">
        <v>181</v>
      </c>
      <c r="Q388" s="224" t="s">
        <v>182</v>
      </c>
      <c r="R388" s="224" t="s">
        <v>183</v>
      </c>
      <c r="S388" s="225" t="s">
        <v>184</v>
      </c>
      <c r="T388" s="217"/>
      <c r="U388" s="223"/>
      <c r="V388" s="224" t="s">
        <v>185</v>
      </c>
      <c r="W388" s="225" t="s">
        <v>186</v>
      </c>
      <c r="X388" s="217"/>
      <c r="Y388" s="223"/>
      <c r="Z388" s="226" t="s">
        <v>187</v>
      </c>
    </row>
    <row r="389" spans="1:32" ht="14.25" thickBot="1">
      <c r="A389" s="227" t="s">
        <v>188</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188</v>
      </c>
      <c r="P389" s="232">
        <v>2.934793</v>
      </c>
      <c r="Q389" s="232">
        <v>3.7762601000000005</v>
      </c>
      <c r="R389" s="232">
        <v>3.9323517000000003</v>
      </c>
      <c r="S389" s="232">
        <v>3.8823357000000001</v>
      </c>
      <c r="T389" s="217"/>
      <c r="U389" s="231" t="s">
        <v>188</v>
      </c>
      <c r="V389" s="232">
        <v>3.3315866000000001</v>
      </c>
      <c r="W389" s="233">
        <v>3.9074479000000002</v>
      </c>
      <c r="X389" s="217"/>
      <c r="Y389" s="231" t="s">
        <v>188</v>
      </c>
      <c r="Z389" s="230">
        <v>3.6171804117647062</v>
      </c>
    </row>
    <row r="390" spans="1:32" ht="13.5">
      <c r="A390" s="234" t="s">
        <v>189</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189</v>
      </c>
      <c r="P390" s="238">
        <v>3.4831945500000003</v>
      </c>
      <c r="Q390" s="238">
        <v>4.4667496500000006</v>
      </c>
      <c r="R390" s="238">
        <v>4.5911492000000012</v>
      </c>
      <c r="S390" s="238">
        <v>4.588263350000001</v>
      </c>
      <c r="T390" s="217"/>
      <c r="U390" s="237" t="s">
        <v>189</v>
      </c>
      <c r="V390" s="238">
        <v>3.9250651000000003</v>
      </c>
      <c r="W390" s="239">
        <v>4.5897571500000014</v>
      </c>
      <c r="X390" s="217"/>
      <c r="Y390" s="237" t="s">
        <v>189</v>
      </c>
      <c r="Z390" s="240">
        <v>4.0686274509803928</v>
      </c>
    </row>
    <row r="391" spans="1:32" ht="13.5">
      <c r="A391" s="234" t="s">
        <v>190</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190</v>
      </c>
      <c r="P391" s="235">
        <v>3.3170259199999999</v>
      </c>
      <c r="Q391" s="235">
        <v>4.2054797200000005</v>
      </c>
      <c r="R391" s="235">
        <v>4.3033224000000008</v>
      </c>
      <c r="S391" s="235">
        <v>4.3494094800000003</v>
      </c>
      <c r="T391" s="217"/>
      <c r="U391" s="237" t="s">
        <v>190</v>
      </c>
      <c r="V391" s="235">
        <v>3.7435715200000006</v>
      </c>
      <c r="W391" s="236">
        <v>4.3200341600000005</v>
      </c>
      <c r="X391" s="217"/>
      <c r="Y391" s="237" t="s">
        <v>190</v>
      </c>
      <c r="Z391" s="240">
        <v>4.1083262745098041</v>
      </c>
    </row>
    <row r="392" spans="1:32" ht="13.5">
      <c r="A392" s="234" t="s">
        <v>191</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191</v>
      </c>
      <c r="P392" s="235">
        <v>3.2729400000000002</v>
      </c>
      <c r="Q392" s="235">
        <v>4.3428771000000008</v>
      </c>
      <c r="R392" s="235">
        <v>4.1948744400000004</v>
      </c>
      <c r="S392" s="235">
        <v>3.8295622800000007</v>
      </c>
      <c r="T392" s="217"/>
      <c r="U392" s="237" t="s">
        <v>191</v>
      </c>
      <c r="V392" s="235">
        <v>3.9977361000000005</v>
      </c>
      <c r="W392" s="236">
        <v>3.8807596800000002</v>
      </c>
      <c r="X392" s="217"/>
      <c r="Y392" s="237" t="s">
        <v>191</v>
      </c>
      <c r="Z392" s="240">
        <v>3.8117011764705886</v>
      </c>
    </row>
    <row r="393" spans="1:32" ht="13.5">
      <c r="A393" s="234" t="s">
        <v>73</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73</v>
      </c>
      <c r="P393" s="235">
        <v>2.1403711919999999</v>
      </c>
      <c r="Q393" s="235">
        <v>3.1195030459999997</v>
      </c>
      <c r="R393" s="235">
        <v>3.2697919820000001</v>
      </c>
      <c r="S393" s="235">
        <v>3.2048394299999998</v>
      </c>
      <c r="T393" s="217"/>
      <c r="U393" s="237" t="s">
        <v>73</v>
      </c>
      <c r="V393" s="235">
        <v>2.6748143879999997</v>
      </c>
      <c r="W393" s="236">
        <v>3.2365585539999997</v>
      </c>
      <c r="X393" s="217"/>
      <c r="Y393" s="237" t="s">
        <v>73</v>
      </c>
      <c r="Z393" s="240">
        <v>2.9897728431372546</v>
      </c>
    </row>
    <row r="394" spans="1:32" ht="14.25" thickBot="1">
      <c r="A394" s="242" t="s">
        <v>192</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192</v>
      </c>
      <c r="P394" s="243">
        <v>3.07871329</v>
      </c>
      <c r="Q394" s="243">
        <v>3.7170278000000003</v>
      </c>
      <c r="R394" s="243">
        <v>3.8532139500000002</v>
      </c>
      <c r="S394" s="243">
        <v>3.8812186200000003</v>
      </c>
      <c r="T394" s="217"/>
      <c r="U394" s="231" t="s">
        <v>192</v>
      </c>
      <c r="V394" s="243">
        <v>3.3349349000000004</v>
      </c>
      <c r="W394" s="244">
        <v>3.8676092799999999</v>
      </c>
      <c r="X394" s="217"/>
      <c r="Y394" s="231" t="s">
        <v>192</v>
      </c>
      <c r="Z394" s="245">
        <v>3.5462040196078433</v>
      </c>
    </row>
    <row r="395" spans="1:32">
      <c r="A395" s="822"/>
      <c r="B395" s="822"/>
      <c r="C395" s="822"/>
      <c r="D395" s="822"/>
      <c r="E395" s="822"/>
      <c r="F395" s="822"/>
      <c r="G395" s="822"/>
      <c r="H395" s="822"/>
      <c r="I395" s="822"/>
      <c r="J395" s="822"/>
      <c r="K395" s="822"/>
      <c r="L395" s="822"/>
      <c r="M395" s="822"/>
      <c r="N395" s="818"/>
      <c r="O395" s="818"/>
      <c r="P395" s="823"/>
      <c r="Q395" s="823"/>
      <c r="R395" s="823"/>
      <c r="S395" s="823"/>
      <c r="T395" s="823"/>
      <c r="U395" s="823"/>
      <c r="V395" s="823"/>
      <c r="W395" s="823"/>
      <c r="X395" s="823"/>
      <c r="Y395" s="823"/>
      <c r="Z395" s="823"/>
    </row>
    <row r="396" spans="1:32" ht="16.5" thickBot="1">
      <c r="A396" s="213">
        <v>2005</v>
      </c>
      <c r="B396" s="246"/>
      <c r="C396" s="246"/>
      <c r="D396" s="246"/>
      <c r="E396" s="246"/>
      <c r="F396" s="246"/>
      <c r="G396" s="246"/>
      <c r="H396" s="246"/>
      <c r="I396" s="246"/>
      <c r="J396" s="246"/>
      <c r="K396" s="246"/>
      <c r="L396" s="246"/>
      <c r="M396" s="216" t="s">
        <v>97</v>
      </c>
      <c r="N396" s="217"/>
      <c r="O396" s="218">
        <v>2005</v>
      </c>
      <c r="P396" s="219" t="s">
        <v>166</v>
      </c>
      <c r="Q396" s="219"/>
      <c r="R396" s="219"/>
      <c r="S396" s="219"/>
      <c r="T396" s="217"/>
      <c r="U396" s="218">
        <v>2005</v>
      </c>
      <c r="V396" s="219" t="s">
        <v>167</v>
      </c>
      <c r="W396" s="219"/>
      <c r="X396" s="217"/>
      <c r="Y396" s="218">
        <v>2005</v>
      </c>
      <c r="Z396" s="217"/>
    </row>
    <row r="397" spans="1:32" ht="14.25" thickBot="1">
      <c r="A397" s="220"/>
      <c r="B397" s="221" t="s">
        <v>169</v>
      </c>
      <c r="C397" s="221" t="s">
        <v>170</v>
      </c>
      <c r="D397" s="221" t="s">
        <v>171</v>
      </c>
      <c r="E397" s="221" t="s">
        <v>198</v>
      </c>
      <c r="F397" s="221" t="s">
        <v>173</v>
      </c>
      <c r="G397" s="221" t="s">
        <v>174</v>
      </c>
      <c r="H397" s="221" t="s">
        <v>175</v>
      </c>
      <c r="I397" s="221" t="s">
        <v>176</v>
      </c>
      <c r="J397" s="221" t="s">
        <v>177</v>
      </c>
      <c r="K397" s="221" t="s">
        <v>178</v>
      </c>
      <c r="L397" s="221" t="s">
        <v>179</v>
      </c>
      <c r="M397" s="222" t="s">
        <v>180</v>
      </c>
      <c r="N397" s="217"/>
      <c r="O397" s="223"/>
      <c r="P397" s="224" t="s">
        <v>181</v>
      </c>
      <c r="Q397" s="224" t="s">
        <v>182</v>
      </c>
      <c r="R397" s="224" t="s">
        <v>183</v>
      </c>
      <c r="S397" s="225" t="s">
        <v>184</v>
      </c>
      <c r="T397" s="217"/>
      <c r="U397" s="223"/>
      <c r="V397" s="224" t="s">
        <v>185</v>
      </c>
      <c r="W397" s="225" t="s">
        <v>186</v>
      </c>
      <c r="X397" s="217"/>
      <c r="Y397" s="223"/>
      <c r="Z397" s="226" t="s">
        <v>187</v>
      </c>
    </row>
    <row r="398" spans="1:32" ht="14.25" thickBot="1">
      <c r="A398" s="227" t="s">
        <v>188</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188</v>
      </c>
      <c r="P398" s="232">
        <v>4.1971238999999994</v>
      </c>
      <c r="Q398" s="232">
        <v>4.3258109000000005</v>
      </c>
      <c r="R398" s="232">
        <v>4.3190900000000001</v>
      </c>
      <c r="S398" s="232">
        <v>4.0367601000000004</v>
      </c>
      <c r="T398" s="217"/>
      <c r="U398" s="231" t="s">
        <v>188</v>
      </c>
      <c r="V398" s="232">
        <v>4.2741797999999998</v>
      </c>
      <c r="W398" s="233">
        <v>4.1972801999999998</v>
      </c>
      <c r="X398" s="217"/>
      <c r="Y398" s="231" t="s">
        <v>188</v>
      </c>
      <c r="Z398" s="247">
        <v>4.1524159705882351</v>
      </c>
    </row>
    <row r="399" spans="1:32">
      <c r="A399" s="234" t="s">
        <v>189</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189</v>
      </c>
      <c r="P399" s="238">
        <v>4.8763374000000006</v>
      </c>
      <c r="Q399" s="238">
        <v>4.9619102500000007</v>
      </c>
      <c r="R399" s="238">
        <v>4.94073195</v>
      </c>
      <c r="S399" s="238">
        <v>4.8331030000000004</v>
      </c>
      <c r="T399" s="217"/>
      <c r="U399" s="237" t="s">
        <v>189</v>
      </c>
      <c r="V399" s="238">
        <v>4.92827445</v>
      </c>
      <c r="W399" s="239">
        <v>4.8969937500000009</v>
      </c>
      <c r="X399" s="217"/>
      <c r="Y399" s="237" t="s">
        <v>189</v>
      </c>
      <c r="Z399" s="236">
        <v>4.8158107843137259</v>
      </c>
    </row>
    <row r="400" spans="1:32">
      <c r="A400" s="234" t="s">
        <v>190</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190</v>
      </c>
      <c r="P400" s="235">
        <v>4.5237727599999999</v>
      </c>
      <c r="Q400" s="235">
        <v>4.63851076</v>
      </c>
      <c r="R400" s="235">
        <v>4.5916161200000003</v>
      </c>
      <c r="S400" s="235">
        <v>4.53035648</v>
      </c>
      <c r="T400" s="217"/>
      <c r="U400" s="237" t="s">
        <v>190</v>
      </c>
      <c r="V400" s="235">
        <v>4.5932114799999999</v>
      </c>
      <c r="W400" s="236">
        <v>4.5736677999999999</v>
      </c>
      <c r="X400" s="217"/>
      <c r="Y400" s="237" t="s">
        <v>190</v>
      </c>
      <c r="Z400" s="236">
        <v>4.4922086274509798</v>
      </c>
    </row>
    <row r="401" spans="1:28">
      <c r="A401" s="234" t="s">
        <v>191</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191</v>
      </c>
      <c r="P401" s="235">
        <v>3.4017067800000005</v>
      </c>
      <c r="Q401" s="235">
        <v>4.6921582800000001</v>
      </c>
      <c r="R401" s="235">
        <v>4.1194170000000003</v>
      </c>
      <c r="S401" s="235">
        <v>4.2650641800000004</v>
      </c>
      <c r="T401" s="217"/>
      <c r="U401" s="237" t="s">
        <v>191</v>
      </c>
      <c r="V401" s="235">
        <v>3.5448181200000004</v>
      </c>
      <c r="W401" s="236">
        <v>4.12146846</v>
      </c>
      <c r="X401" s="217"/>
      <c r="Y401" s="237" t="s">
        <v>191</v>
      </c>
      <c r="Z401" s="236">
        <v>3.9112941176470595</v>
      </c>
    </row>
    <row r="402" spans="1:28">
      <c r="A402" s="234" t="s">
        <v>73</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73</v>
      </c>
      <c r="P402" s="235">
        <v>3.4827405039999997</v>
      </c>
      <c r="Q402" s="235">
        <v>3.6316771779999999</v>
      </c>
      <c r="R402" s="235">
        <v>3.5800426619999999</v>
      </c>
      <c r="S402" s="235">
        <v>3.1567770080000002</v>
      </c>
      <c r="T402" s="217"/>
      <c r="U402" s="237" t="s">
        <v>73</v>
      </c>
      <c r="V402" s="235">
        <v>3.5718870259999997</v>
      </c>
      <c r="W402" s="236">
        <v>3.3903163359999997</v>
      </c>
      <c r="X402" s="217"/>
      <c r="Y402" s="237" t="s">
        <v>73</v>
      </c>
      <c r="Z402" s="236">
        <v>3.4148929215686272</v>
      </c>
    </row>
    <row r="403" spans="1:28" ht="13.5" thickBot="1">
      <c r="A403" s="242" t="s">
        <v>192</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192</v>
      </c>
      <c r="P403" s="243">
        <v>4.0754524900000009</v>
      </c>
      <c r="Q403" s="243">
        <v>4.1928109200000003</v>
      </c>
      <c r="R403" s="243">
        <v>4.1447192500000005</v>
      </c>
      <c r="S403" s="243">
        <v>4.0200282700000001</v>
      </c>
      <c r="T403" s="217"/>
      <c r="U403" s="231" t="s">
        <v>192</v>
      </c>
      <c r="V403" s="243">
        <v>4.1429718400000004</v>
      </c>
      <c r="W403" s="244">
        <v>4.0836431100000006</v>
      </c>
      <c r="X403" s="217"/>
      <c r="Y403" s="231" t="s">
        <v>192</v>
      </c>
      <c r="Z403" s="244">
        <v>4.0328531372549019</v>
      </c>
    </row>
    <row r="404" spans="1:28">
      <c r="A404" s="818"/>
      <c r="B404" s="818"/>
      <c r="C404" s="818"/>
      <c r="D404" s="818"/>
      <c r="E404" s="818"/>
      <c r="F404" s="818"/>
      <c r="G404" s="818"/>
      <c r="H404" s="818"/>
      <c r="I404" s="818"/>
      <c r="J404" s="818"/>
      <c r="K404" s="818"/>
      <c r="L404" s="818"/>
      <c r="M404" s="818"/>
      <c r="N404" s="818"/>
      <c r="O404" s="818"/>
      <c r="P404" s="814"/>
      <c r="Q404" s="816"/>
      <c r="R404" s="816"/>
      <c r="S404" s="816"/>
      <c r="T404" s="816"/>
      <c r="U404" s="816"/>
      <c r="V404" s="816"/>
      <c r="W404" s="816"/>
      <c r="X404" s="816"/>
      <c r="Y404" s="816"/>
      <c r="Z404" s="823"/>
    </row>
    <row r="405" spans="1:28" ht="16.5" thickBot="1">
      <c r="A405" s="218">
        <v>2006</v>
      </c>
      <c r="B405" s="217"/>
      <c r="C405" s="217"/>
      <c r="D405" s="217"/>
      <c r="E405" s="217"/>
      <c r="F405" s="217"/>
      <c r="G405" s="217"/>
      <c r="H405" s="217"/>
      <c r="I405" s="217"/>
      <c r="J405" s="217"/>
      <c r="K405" s="217"/>
      <c r="L405" s="217"/>
      <c r="M405" s="216" t="s">
        <v>97</v>
      </c>
      <c r="N405" s="217"/>
      <c r="O405" s="218">
        <v>2006</v>
      </c>
      <c r="P405" s="219" t="s">
        <v>166</v>
      </c>
      <c r="Q405" s="219"/>
      <c r="R405" s="219"/>
      <c r="S405" s="219"/>
      <c r="T405" s="217"/>
      <c r="U405" s="218">
        <v>2006</v>
      </c>
      <c r="V405" s="219" t="s">
        <v>167</v>
      </c>
      <c r="W405" s="219"/>
      <c r="X405" s="217"/>
      <c r="Y405" s="218">
        <v>2006</v>
      </c>
      <c r="Z405" s="217"/>
    </row>
    <row r="406" spans="1:28" ht="14.25" thickBot="1">
      <c r="A406" s="223"/>
      <c r="B406" s="249" t="s">
        <v>169</v>
      </c>
      <c r="C406" s="249" t="s">
        <v>170</v>
      </c>
      <c r="D406" s="249" t="s">
        <v>171</v>
      </c>
      <c r="E406" s="249" t="s">
        <v>172</v>
      </c>
      <c r="F406" s="249" t="s">
        <v>173</v>
      </c>
      <c r="G406" s="249" t="s">
        <v>174</v>
      </c>
      <c r="H406" s="249" t="s">
        <v>175</v>
      </c>
      <c r="I406" s="249" t="s">
        <v>176</v>
      </c>
      <c r="J406" s="249" t="s">
        <v>177</v>
      </c>
      <c r="K406" s="249" t="s">
        <v>178</v>
      </c>
      <c r="L406" s="249" t="s">
        <v>179</v>
      </c>
      <c r="M406" s="250" t="s">
        <v>180</v>
      </c>
      <c r="N406" s="217"/>
      <c r="O406" s="223"/>
      <c r="P406" s="224" t="s">
        <v>181</v>
      </c>
      <c r="Q406" s="224" t="s">
        <v>182</v>
      </c>
      <c r="R406" s="224" t="s">
        <v>183</v>
      </c>
      <c r="S406" s="225" t="s">
        <v>184</v>
      </c>
      <c r="T406" s="217"/>
      <c r="U406" s="223"/>
      <c r="V406" s="224" t="s">
        <v>185</v>
      </c>
      <c r="W406" s="225" t="s">
        <v>186</v>
      </c>
      <c r="X406" s="217"/>
      <c r="Y406" s="223"/>
      <c r="Z406" s="226" t="s">
        <v>187</v>
      </c>
    </row>
    <row r="407" spans="1:28" ht="13.5" thickBot="1">
      <c r="A407" s="251" t="s">
        <v>188</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188</v>
      </c>
      <c r="P407" s="232">
        <v>4.2753781000000002</v>
      </c>
      <c r="Q407" s="232">
        <v>4.4427753999999995</v>
      </c>
      <c r="R407" s="232">
        <v>4.3725967000000008</v>
      </c>
      <c r="S407" s="232">
        <v>4.2311452000000003</v>
      </c>
      <c r="T407" s="217"/>
      <c r="U407" s="231" t="s">
        <v>188</v>
      </c>
      <c r="V407" s="232">
        <v>4.3606657999999996</v>
      </c>
      <c r="W407" s="233">
        <v>4.3018448999999999</v>
      </c>
      <c r="X407" s="217"/>
      <c r="Y407" s="231" t="s">
        <v>188</v>
      </c>
      <c r="Z407" s="232">
        <v>4.3331236559999997</v>
      </c>
    </row>
    <row r="408" spans="1:28">
      <c r="A408" s="237" t="s">
        <v>189</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189</v>
      </c>
      <c r="P408" s="238">
        <v>5.1252305500000013</v>
      </c>
      <c r="Q408" s="238">
        <v>5.2600861500000002</v>
      </c>
      <c r="R408" s="238">
        <v>5.1610597500000015</v>
      </c>
      <c r="S408" s="238">
        <v>5.0409155499999994</v>
      </c>
      <c r="T408" s="217"/>
      <c r="U408" s="237" t="s">
        <v>189</v>
      </c>
      <c r="V408" s="238">
        <v>5.1950965</v>
      </c>
      <c r="W408" s="239">
        <v>5.1025452500000004</v>
      </c>
      <c r="X408" s="217"/>
      <c r="Y408" s="237" t="s">
        <v>189</v>
      </c>
      <c r="Z408" s="238">
        <v>5.1515040499999998</v>
      </c>
    </row>
    <row r="409" spans="1:28">
      <c r="A409" s="237" t="s">
        <v>190</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190</v>
      </c>
      <c r="P409" s="235">
        <v>4.7532544799999998</v>
      </c>
      <c r="Q409" s="235">
        <v>4.9382060000000001</v>
      </c>
      <c r="R409" s="235">
        <v>4.9270915200000003</v>
      </c>
      <c r="S409" s="235">
        <v>4.78418616</v>
      </c>
      <c r="T409" s="217"/>
      <c r="U409" s="237" t="s">
        <v>190</v>
      </c>
      <c r="V409" s="235">
        <v>4.8714858400000001</v>
      </c>
      <c r="W409" s="236">
        <v>4.8573954000000006</v>
      </c>
      <c r="X409" s="217"/>
      <c r="Y409" s="237" t="s">
        <v>190</v>
      </c>
      <c r="Z409" s="235">
        <v>4.86459376</v>
      </c>
    </row>
    <row r="410" spans="1:28">
      <c r="A410" s="237" t="s">
        <v>191</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191</v>
      </c>
      <c r="P410" s="235">
        <v>3.6927246600000001</v>
      </c>
      <c r="Q410" s="235">
        <v>4.2902638199999998</v>
      </c>
      <c r="R410" s="235">
        <v>4.0211402400000003</v>
      </c>
      <c r="S410" s="235">
        <v>4.0963816800000004</v>
      </c>
      <c r="T410" s="217"/>
      <c r="U410" s="237" t="s">
        <v>191</v>
      </c>
      <c r="V410" s="235">
        <v>3.8396403000000001</v>
      </c>
      <c r="W410" s="236">
        <v>4.0792393800000006</v>
      </c>
      <c r="X410" s="217"/>
      <c r="Y410" s="237" t="s">
        <v>191</v>
      </c>
      <c r="Z410" s="235">
        <v>3.9773359800000003</v>
      </c>
      <c r="AB410" s="76"/>
    </row>
    <row r="411" spans="1:28">
      <c r="A411" s="237" t="s">
        <v>73</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73</v>
      </c>
      <c r="P411" s="235">
        <v>3.3878383840000001</v>
      </c>
      <c r="Q411" s="235">
        <v>3.5527847120000002</v>
      </c>
      <c r="R411" s="235">
        <v>3.4677035799999998</v>
      </c>
      <c r="S411" s="235">
        <v>3.34312722</v>
      </c>
      <c r="T411" s="217"/>
      <c r="U411" s="237" t="s">
        <v>73</v>
      </c>
      <c r="V411" s="235">
        <v>3.4691662600000002</v>
      </c>
      <c r="W411" s="236">
        <v>3.4042366519999998</v>
      </c>
      <c r="X411" s="217"/>
      <c r="Y411" s="237" t="s">
        <v>73</v>
      </c>
      <c r="Z411" s="235">
        <v>3.4395125739999997</v>
      </c>
      <c r="AB411" s="76"/>
    </row>
    <row r="412" spans="1:28" ht="13.5" thickBot="1">
      <c r="A412" s="231" t="s">
        <v>192</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192</v>
      </c>
      <c r="P412" s="243">
        <v>4.1691178000000004</v>
      </c>
      <c r="Q412" s="243">
        <v>4.2638081300000001</v>
      </c>
      <c r="R412" s="243">
        <v>4.2444080099999999</v>
      </c>
      <c r="S412" s="243">
        <v>4.1527227800000004</v>
      </c>
      <c r="T412" s="217"/>
      <c r="U412" s="231" t="s">
        <v>192</v>
      </c>
      <c r="V412" s="243">
        <v>4.2182185900000002</v>
      </c>
      <c r="W412" s="244">
        <v>4.1969454500000003</v>
      </c>
      <c r="X412" s="217"/>
      <c r="Y412" s="231" t="s">
        <v>192</v>
      </c>
      <c r="Z412" s="243">
        <v>4.2078963099999998</v>
      </c>
      <c r="AB412" s="76"/>
    </row>
    <row r="413" spans="1:28" ht="13.5">
      <c r="A413" s="818"/>
      <c r="B413" s="818"/>
      <c r="C413" s="818"/>
      <c r="D413" s="818"/>
      <c r="E413" s="818"/>
      <c r="F413" s="818"/>
      <c r="G413" s="818"/>
      <c r="H413" s="818"/>
      <c r="I413" s="818"/>
      <c r="J413" s="818"/>
      <c r="K413" s="818"/>
      <c r="L413" s="818"/>
      <c r="M413" s="818"/>
      <c r="N413" s="818"/>
      <c r="O413" s="824"/>
      <c r="P413" s="814"/>
      <c r="Q413" s="816"/>
      <c r="R413" s="816"/>
      <c r="S413" s="816"/>
      <c r="T413" s="816"/>
      <c r="U413" s="816"/>
      <c r="V413" s="816"/>
      <c r="W413" s="816"/>
      <c r="X413" s="816"/>
      <c r="Y413" s="816"/>
      <c r="Z413" s="823"/>
      <c r="AB413" s="76"/>
    </row>
    <row r="414" spans="1:28" ht="16.5" thickBot="1">
      <c r="A414" s="218">
        <v>2007</v>
      </c>
      <c r="B414" s="217"/>
      <c r="C414" s="217"/>
      <c r="D414" s="217"/>
      <c r="E414" s="217"/>
      <c r="F414" s="217"/>
      <c r="G414" s="217"/>
      <c r="H414" s="217"/>
      <c r="I414" s="217"/>
      <c r="J414" s="217"/>
      <c r="K414" s="217"/>
      <c r="L414" s="217"/>
      <c r="M414" s="216" t="s">
        <v>97</v>
      </c>
      <c r="N414" s="217"/>
      <c r="O414" s="218">
        <v>2007</v>
      </c>
      <c r="P414" s="219" t="s">
        <v>166</v>
      </c>
      <c r="Q414" s="219"/>
      <c r="R414" s="219"/>
      <c r="S414" s="219"/>
      <c r="T414" s="217"/>
      <c r="U414" s="218">
        <v>2007</v>
      </c>
      <c r="V414" s="219" t="s">
        <v>167</v>
      </c>
      <c r="W414" s="219"/>
      <c r="X414" s="217"/>
      <c r="Y414" s="218">
        <v>2007</v>
      </c>
      <c r="Z414" s="217"/>
      <c r="AB414" s="76"/>
    </row>
    <row r="415" spans="1:28" ht="13.5" thickBot="1">
      <c r="A415" s="223"/>
      <c r="B415" s="249" t="s">
        <v>169</v>
      </c>
      <c r="C415" s="249" t="s">
        <v>170</v>
      </c>
      <c r="D415" s="249" t="s">
        <v>171</v>
      </c>
      <c r="E415" s="249" t="s">
        <v>172</v>
      </c>
      <c r="F415" s="249" t="s">
        <v>173</v>
      </c>
      <c r="G415" s="249" t="s">
        <v>174</v>
      </c>
      <c r="H415" s="249" t="s">
        <v>175</v>
      </c>
      <c r="I415" s="249" t="s">
        <v>176</v>
      </c>
      <c r="J415" s="249" t="s">
        <v>177</v>
      </c>
      <c r="K415" s="249" t="s">
        <v>178</v>
      </c>
      <c r="L415" s="249" t="s">
        <v>179</v>
      </c>
      <c r="M415" s="250" t="s">
        <v>180</v>
      </c>
      <c r="N415" s="217"/>
      <c r="O415" s="252"/>
      <c r="P415" s="249" t="s">
        <v>181</v>
      </c>
      <c r="Q415" s="249" t="s">
        <v>182</v>
      </c>
      <c r="R415" s="249" t="s">
        <v>183</v>
      </c>
      <c r="S415" s="250" t="s">
        <v>184</v>
      </c>
      <c r="T415" s="217"/>
      <c r="U415" s="252"/>
      <c r="V415" s="249" t="s">
        <v>185</v>
      </c>
      <c r="W415" s="250" t="s">
        <v>186</v>
      </c>
      <c r="X415" s="217"/>
      <c r="Y415" s="223"/>
      <c r="Z415" s="225" t="s">
        <v>187</v>
      </c>
      <c r="AB415" s="76"/>
    </row>
    <row r="416" spans="1:28" ht="13.5" thickBot="1">
      <c r="A416" s="253" t="s">
        <v>188</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188</v>
      </c>
      <c r="P416" s="254">
        <f>P235*0.521</f>
        <v>4.2812357745098044</v>
      </c>
      <c r="Q416" s="254">
        <f>Q235*0.521</f>
        <v>4.101347754901961</v>
      </c>
      <c r="R416" s="254">
        <f>R235*0.521</f>
        <v>4.1186837745098037</v>
      </c>
      <c r="S416" s="254">
        <f>S235*0.521</f>
        <v>3.9646491029411766</v>
      </c>
      <c r="T416" s="217"/>
      <c r="U416" s="256" t="s">
        <v>188</v>
      </c>
      <c r="V416" s="232">
        <f>V235*B551</f>
        <v>59.820444524313949</v>
      </c>
      <c r="W416" s="233">
        <f>W235*B551</f>
        <v>57.680107691823174</v>
      </c>
      <c r="X416" s="217"/>
      <c r="Y416" s="231" t="s">
        <v>188</v>
      </c>
      <c r="Z416" s="232">
        <f>Z235*B551</f>
        <v>58.713717480426226</v>
      </c>
      <c r="AB416" s="76"/>
    </row>
    <row r="417" spans="1:28" ht="13.5" thickBot="1">
      <c r="A417" s="257" t="s">
        <v>189</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189</v>
      </c>
      <c r="P417" s="258">
        <f>P236*0.55</f>
        <v>5.0086165196078438</v>
      </c>
      <c r="Q417" s="258">
        <f>Q236*0.55</f>
        <v>4.7829817156862742</v>
      </c>
      <c r="R417" s="258">
        <f>R236*0.55</f>
        <v>4.7417408823529419</v>
      </c>
      <c r="S417" s="258">
        <f>S236*0.55</f>
        <v>4.619815049019607</v>
      </c>
      <c r="T417" s="217"/>
      <c r="U417" s="260" t="s">
        <v>189</v>
      </c>
      <c r="V417" s="232">
        <f>V236*B553</f>
        <v>0</v>
      </c>
      <c r="W417" s="233">
        <f>W236*B553</f>
        <v>0</v>
      </c>
      <c r="X417" s="217"/>
      <c r="Y417" s="237" t="s">
        <v>189</v>
      </c>
      <c r="Z417" s="232">
        <f>Z236*B553</f>
        <v>0</v>
      </c>
      <c r="AA417" s="76"/>
      <c r="AB417" s="76"/>
    </row>
    <row r="418" spans="1:28" ht="13.5" thickBot="1">
      <c r="A418" s="234" t="s">
        <v>190</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190</v>
      </c>
      <c r="P418" s="235">
        <f>P237*0.52</f>
        <v>4.7183229803921565</v>
      </c>
      <c r="Q418" s="235">
        <f>Q237*0.52</f>
        <v>4.5003772156862754</v>
      </c>
      <c r="R418" s="235">
        <f>R237*0.52</f>
        <v>4.5237614117647054</v>
      </c>
      <c r="S418" s="235">
        <f>S237*0.52</f>
        <v>4.3170772156862736</v>
      </c>
      <c r="T418" s="217"/>
      <c r="U418" s="234" t="s">
        <v>190</v>
      </c>
      <c r="V418" s="232">
        <f>V237*B554</f>
        <v>48.758188249969763</v>
      </c>
      <c r="W418" s="233">
        <f>W237*B554</f>
        <v>47.020304339780431</v>
      </c>
      <c r="X418" s="217"/>
      <c r="Y418" s="237" t="s">
        <v>190</v>
      </c>
      <c r="Z418" s="232">
        <f>Z237*B554</f>
        <v>47.882195338316436</v>
      </c>
      <c r="AB418" s="76"/>
    </row>
    <row r="419" spans="1:28" ht="13.5" thickBot="1">
      <c r="A419" s="234" t="s">
        <v>191</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191</v>
      </c>
      <c r="P419" s="235">
        <f>P238*0.54</f>
        <v>4.1955363529411764</v>
      </c>
      <c r="Q419" s="235">
        <f>Q238*0.54</f>
        <v>3.9887174117647057</v>
      </c>
      <c r="R419" s="235">
        <f>R238*0.54</f>
        <v>3.9991780588235297</v>
      </c>
      <c r="S419" s="235">
        <f>S238*0.54</f>
        <v>3.8984839411764707</v>
      </c>
      <c r="T419" s="217"/>
      <c r="U419" s="234" t="s">
        <v>191</v>
      </c>
      <c r="V419" s="232">
        <f>V238*B555</f>
        <v>48.209528533721851</v>
      </c>
      <c r="W419" s="233">
        <f>W238*B555</f>
        <v>47.321089478187616</v>
      </c>
      <c r="X419" s="217"/>
      <c r="Y419" s="237" t="s">
        <v>191</v>
      </c>
      <c r="Z419" s="232">
        <f>Z238*B555</f>
        <v>48.070323693608955</v>
      </c>
      <c r="AB419" s="76"/>
    </row>
    <row r="420" spans="1:28" ht="13.5" thickBot="1">
      <c r="A420" s="234" t="s">
        <v>73</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73</v>
      </c>
      <c r="P420" s="235">
        <f>P239*0.478</f>
        <v>3.3803939745098037</v>
      </c>
      <c r="Q420" s="235">
        <f>Q239*0.478</f>
        <v>3.3426240078431371</v>
      </c>
      <c r="R420" s="235">
        <f>R239*0.478</f>
        <v>3.4001114745098038</v>
      </c>
      <c r="S420" s="235">
        <f>S239*0.478</f>
        <v>3.2156503372549019</v>
      </c>
      <c r="T420" s="217"/>
      <c r="U420" s="234" t="s">
        <v>73</v>
      </c>
      <c r="V420" s="232">
        <f>V239*B556</f>
        <v>0</v>
      </c>
      <c r="W420" s="233">
        <f>W239*B556</f>
        <v>0</v>
      </c>
      <c r="X420" s="217"/>
      <c r="Y420" s="237" t="s">
        <v>73</v>
      </c>
      <c r="Z420" s="232">
        <f>Z239*B556</f>
        <v>0</v>
      </c>
      <c r="AB420" s="76"/>
    </row>
    <row r="421" spans="1:28" ht="13.5" thickBot="1">
      <c r="A421" s="242" t="s">
        <v>192</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192</v>
      </c>
      <c r="P421" s="243">
        <f>P240*0.53</f>
        <v>4.1157098039215692</v>
      </c>
      <c r="Q421" s="243">
        <f>Q240*0.53</f>
        <v>4.0017208333333336</v>
      </c>
      <c r="R421" s="243">
        <f>R240*0.53</f>
        <v>4.0511672352941179</v>
      </c>
      <c r="S421" s="243">
        <f>S240*0.53</f>
        <v>3.9727043725490199</v>
      </c>
      <c r="T421" s="217"/>
      <c r="U421" s="242" t="s">
        <v>192</v>
      </c>
      <c r="V421" s="232">
        <f>V240*B557</f>
        <v>0</v>
      </c>
      <c r="W421" s="233">
        <f>W240*B557</f>
        <v>0</v>
      </c>
      <c r="X421" s="217"/>
      <c r="Y421" s="231" t="s">
        <v>192</v>
      </c>
      <c r="Z421" s="232">
        <f>Z240*B557</f>
        <v>0</v>
      </c>
      <c r="AA421" s="76"/>
      <c r="AB421" s="76"/>
    </row>
    <row r="422" spans="1:28">
      <c r="A422" s="818"/>
      <c r="B422" s="818"/>
      <c r="C422" s="818"/>
      <c r="D422" s="818"/>
      <c r="E422" s="818"/>
      <c r="F422" s="818"/>
      <c r="G422" s="818"/>
      <c r="H422" s="818"/>
      <c r="I422" s="818"/>
      <c r="J422" s="818"/>
      <c r="K422" s="818"/>
      <c r="L422" s="818"/>
      <c r="M422" s="818"/>
      <c r="N422" s="818"/>
      <c r="O422" s="818"/>
      <c r="P422" s="818"/>
      <c r="Q422" s="818"/>
      <c r="R422" s="818"/>
      <c r="S422" s="818"/>
      <c r="T422" s="818"/>
      <c r="U422" s="818"/>
      <c r="V422" s="818"/>
      <c r="W422" s="818"/>
      <c r="X422" s="818"/>
      <c r="Y422" s="818"/>
      <c r="Z422" s="818"/>
      <c r="AA422" s="76"/>
      <c r="AB422" s="76"/>
    </row>
    <row r="423" spans="1:28" ht="16.5" thickBot="1">
      <c r="A423" s="218">
        <v>2008</v>
      </c>
      <c r="B423" s="217"/>
      <c r="C423" s="217"/>
      <c r="D423" s="217"/>
      <c r="E423" s="217"/>
      <c r="F423" s="217"/>
      <c r="G423" s="217"/>
      <c r="H423" s="217"/>
      <c r="I423" s="217"/>
      <c r="J423" s="217"/>
      <c r="K423" s="217"/>
      <c r="L423" s="217"/>
      <c r="M423" s="216" t="s">
        <v>97</v>
      </c>
      <c r="N423" s="217"/>
      <c r="O423" s="218">
        <v>2008</v>
      </c>
      <c r="P423" s="219" t="s">
        <v>166</v>
      </c>
      <c r="Q423" s="219"/>
      <c r="R423" s="219"/>
      <c r="S423" s="219"/>
      <c r="T423" s="217"/>
      <c r="U423" s="218">
        <v>2008</v>
      </c>
      <c r="V423" s="219" t="s">
        <v>167</v>
      </c>
      <c r="W423" s="219"/>
      <c r="X423" s="217"/>
      <c r="Y423" s="218">
        <v>2008</v>
      </c>
      <c r="Z423" s="217"/>
      <c r="AA423" s="76"/>
      <c r="AB423" s="76"/>
    </row>
    <row r="424" spans="1:28" ht="13.5" thickBot="1">
      <c r="A424" s="223"/>
      <c r="B424" s="249" t="s">
        <v>169</v>
      </c>
      <c r="C424" s="249" t="s">
        <v>170</v>
      </c>
      <c r="D424" s="249" t="s">
        <v>171</v>
      </c>
      <c r="E424" s="249" t="s">
        <v>172</v>
      </c>
      <c r="F424" s="249" t="s">
        <v>173</v>
      </c>
      <c r="G424" s="249" t="s">
        <v>174</v>
      </c>
      <c r="H424" s="249" t="s">
        <v>175</v>
      </c>
      <c r="I424" s="249" t="s">
        <v>176</v>
      </c>
      <c r="J424" s="249" t="s">
        <v>177</v>
      </c>
      <c r="K424" s="249" t="s">
        <v>178</v>
      </c>
      <c r="L424" s="249" t="s">
        <v>179</v>
      </c>
      <c r="M424" s="250" t="s">
        <v>180</v>
      </c>
      <c r="N424" s="217"/>
      <c r="O424" s="252"/>
      <c r="P424" s="249" t="s">
        <v>181</v>
      </c>
      <c r="Q424" s="249" t="s">
        <v>182</v>
      </c>
      <c r="R424" s="249" t="s">
        <v>183</v>
      </c>
      <c r="S424" s="250" t="s">
        <v>184</v>
      </c>
      <c r="T424" s="217"/>
      <c r="U424" s="252"/>
      <c r="V424" s="249" t="s">
        <v>185</v>
      </c>
      <c r="W424" s="250" t="s">
        <v>186</v>
      </c>
      <c r="X424" s="217"/>
      <c r="Y424" s="223"/>
      <c r="Z424" s="225" t="s">
        <v>187</v>
      </c>
      <c r="AA424" s="76"/>
      <c r="AB424" s="76"/>
    </row>
    <row r="425" spans="1:28" ht="13.5" thickBot="1">
      <c r="A425" s="253" t="s">
        <v>188</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188</v>
      </c>
      <c r="P425" s="254">
        <f>P244*0.521</f>
        <v>4.1864342058823532</v>
      </c>
      <c r="Q425" s="254">
        <f>Q244*0.521</f>
        <v>4.2391931176470585</v>
      </c>
      <c r="R425" s="254">
        <f>R244*0.521</f>
        <v>4.1618195098039221</v>
      </c>
      <c r="S425" s="254">
        <f>S244*0.521</f>
        <v>4.223726568627451</v>
      </c>
      <c r="T425" s="217"/>
      <c r="U425" s="256" t="s">
        <v>188</v>
      </c>
      <c r="V425" s="232">
        <f>V244*B551</f>
        <v>60.159670086879217</v>
      </c>
      <c r="W425" s="232">
        <f>W244*B551</f>
        <v>59.885854096459482</v>
      </c>
      <c r="X425" s="217"/>
      <c r="Y425" s="231" t="s">
        <v>188</v>
      </c>
      <c r="Z425" s="232">
        <f>Z244*B551</f>
        <v>60.026152888887609</v>
      </c>
      <c r="AA425" s="76"/>
      <c r="AB425" s="76"/>
    </row>
    <row r="426" spans="1:28" ht="15" customHeight="1" thickBot="1">
      <c r="A426" s="257" t="s">
        <v>189</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189</v>
      </c>
      <c r="P426" s="258">
        <f>P245*0.55</f>
        <v>4.809442647058825</v>
      </c>
      <c r="Q426" s="258">
        <f>Q245*0.55</f>
        <v>4.811890686274511</v>
      </c>
      <c r="R426" s="258">
        <f>R245*0.55</f>
        <v>4.7917596078431375</v>
      </c>
      <c r="S426" s="258">
        <f>S245*0.55</f>
        <v>4.9414874019607851</v>
      </c>
      <c r="T426" s="217"/>
      <c r="U426" s="260" t="s">
        <v>189</v>
      </c>
      <c r="V426" s="232">
        <f>V245*B553</f>
        <v>0</v>
      </c>
      <c r="W426" s="232">
        <f>W245*B553</f>
        <v>0</v>
      </c>
      <c r="X426" s="217"/>
      <c r="Y426" s="237" t="s">
        <v>189</v>
      </c>
      <c r="Z426" s="232">
        <f>Z245*B553</f>
        <v>0</v>
      </c>
      <c r="AA426" s="76"/>
      <c r="AB426" s="76"/>
    </row>
    <row r="427" spans="1:28" ht="13.5" thickBot="1">
      <c r="A427" s="234" t="s">
        <v>190</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190</v>
      </c>
      <c r="P427" s="235">
        <f>P246*0.52</f>
        <v>4.4903376470588237</v>
      </c>
      <c r="Q427" s="235">
        <f>Q246*0.52</f>
        <v>4.5691803529411761</v>
      </c>
      <c r="R427" s="235">
        <f>R246*0.52</f>
        <v>4.6157917254901966</v>
      </c>
      <c r="S427" s="235">
        <f>S246*0.52</f>
        <v>4.6651947843137256</v>
      </c>
      <c r="T427" s="217"/>
      <c r="U427" s="234" t="s">
        <v>190</v>
      </c>
      <c r="V427" s="232">
        <f>V246*B554</f>
        <v>48.031143082456552</v>
      </c>
      <c r="W427" s="232">
        <f>W246*B554</f>
        <v>49.102931687074133</v>
      </c>
      <c r="X427" s="217"/>
      <c r="Y427" s="237" t="s">
        <v>190</v>
      </c>
      <c r="Z427" s="232">
        <f>Z246*B554</f>
        <v>48.569251779395024</v>
      </c>
      <c r="AA427" s="76"/>
    </row>
    <row r="428" spans="1:28" ht="13.5" thickBot="1">
      <c r="A428" s="234" t="s">
        <v>191</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191</v>
      </c>
      <c r="P428" s="235">
        <f>P247*0.54</f>
        <v>4.0633305882352948</v>
      </c>
      <c r="Q428" s="235">
        <f>Q247*0.54</f>
        <v>3.6811498235294122</v>
      </c>
      <c r="R428" s="235">
        <f>R247*0.54</f>
        <v>4.1871547058823531</v>
      </c>
      <c r="S428" s="235">
        <f>S247*0.54</f>
        <v>4.1151001764705883</v>
      </c>
      <c r="T428" s="217"/>
      <c r="U428" s="234" t="s">
        <v>191</v>
      </c>
      <c r="V428" s="232">
        <f>V247*B555</f>
        <v>47.695407152146103</v>
      </c>
      <c r="W428" s="232">
        <f>W247*B555</f>
        <v>50.115398882674327</v>
      </c>
      <c r="X428" s="217"/>
      <c r="Y428" s="237" t="s">
        <v>191</v>
      </c>
      <c r="Z428" s="232">
        <f>Z247*B555</f>
        <v>48.41394622250273</v>
      </c>
    </row>
    <row r="429" spans="1:28" ht="13.5" thickBot="1">
      <c r="A429" s="234" t="s">
        <v>73</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73</v>
      </c>
      <c r="P429" s="235">
        <f>P248*0.478</f>
        <v>3.3422744117647056</v>
      </c>
      <c r="Q429" s="235">
        <f>Q248*0.478</f>
        <v>3.4955146509803918</v>
      </c>
      <c r="R429" s="235">
        <f>R248*0.478</f>
        <v>3.4111790490196081</v>
      </c>
      <c r="S429" s="235">
        <f>S248*0.478</f>
        <v>3.3692753196078429</v>
      </c>
      <c r="T429" s="217"/>
      <c r="U429" s="234" t="s">
        <v>73</v>
      </c>
      <c r="V429" s="232">
        <f>V248*B556</f>
        <v>0</v>
      </c>
      <c r="W429" s="232">
        <f>W248*B556</f>
        <v>0</v>
      </c>
      <c r="X429" s="217"/>
      <c r="Y429" s="237" t="s">
        <v>73</v>
      </c>
      <c r="Z429" s="232">
        <f>Z248*B556</f>
        <v>0</v>
      </c>
    </row>
    <row r="430" spans="1:28" ht="13.5" thickBot="1">
      <c r="A430" s="242" t="s">
        <v>192</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192</v>
      </c>
      <c r="P430" s="243">
        <f>P249*0.53</f>
        <v>4.1107631372549021</v>
      </c>
      <c r="Q430" s="243">
        <f>Q249*0.53</f>
        <v>4.1616187156862745</v>
      </c>
      <c r="R430" s="243">
        <f>R249*0.53</f>
        <v>4.0993629411764703</v>
      </c>
      <c r="S430" s="243">
        <f>S249*0.53</f>
        <v>4.1431892647058826</v>
      </c>
      <c r="T430" s="217"/>
      <c r="U430" s="242" t="s">
        <v>192</v>
      </c>
      <c r="V430" s="232">
        <f>V249*B557</f>
        <v>0</v>
      </c>
      <c r="W430" s="232">
        <f>W249*B557</f>
        <v>0</v>
      </c>
      <c r="X430" s="217"/>
      <c r="Y430" s="231" t="s">
        <v>192</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199</v>
      </c>
      <c r="D432" s="217"/>
      <c r="E432" s="217"/>
      <c r="F432" s="217"/>
      <c r="G432" s="217"/>
      <c r="H432" s="217"/>
      <c r="I432" s="217"/>
      <c r="J432" s="217"/>
      <c r="K432" s="217"/>
      <c r="L432" s="217"/>
      <c r="M432" s="216" t="s">
        <v>97</v>
      </c>
      <c r="N432" s="217"/>
      <c r="O432" s="218">
        <v>2009</v>
      </c>
      <c r="P432" s="219" t="s">
        <v>166</v>
      </c>
      <c r="Q432" s="219"/>
      <c r="R432" s="219"/>
      <c r="S432" s="219"/>
      <c r="T432" s="217"/>
      <c r="U432" s="218">
        <v>2009</v>
      </c>
      <c r="V432" s="219" t="s">
        <v>167</v>
      </c>
      <c r="W432" s="219"/>
      <c r="X432" s="217"/>
      <c r="Y432" s="218">
        <v>2009</v>
      </c>
      <c r="Z432" s="217"/>
      <c r="AA432" s="76"/>
    </row>
    <row r="433" spans="1:28" ht="13.5" thickBot="1">
      <c r="A433" s="223"/>
      <c r="B433" s="249" t="s">
        <v>169</v>
      </c>
      <c r="C433" s="249" t="s">
        <v>170</v>
      </c>
      <c r="D433" s="249" t="s">
        <v>171</v>
      </c>
      <c r="E433" s="249" t="s">
        <v>172</v>
      </c>
      <c r="F433" s="249" t="s">
        <v>173</v>
      </c>
      <c r="G433" s="249" t="s">
        <v>174</v>
      </c>
      <c r="H433" s="249" t="s">
        <v>175</v>
      </c>
      <c r="I433" s="249" t="s">
        <v>176</v>
      </c>
      <c r="J433" s="249" t="s">
        <v>177</v>
      </c>
      <c r="K433" s="249" t="s">
        <v>178</v>
      </c>
      <c r="L433" s="249" t="s">
        <v>179</v>
      </c>
      <c r="M433" s="250" t="s">
        <v>180</v>
      </c>
      <c r="N433" s="217"/>
      <c r="O433" s="252"/>
      <c r="P433" s="249" t="s">
        <v>181</v>
      </c>
      <c r="Q433" s="249" t="s">
        <v>182</v>
      </c>
      <c r="R433" s="249" t="s">
        <v>183</v>
      </c>
      <c r="S433" s="250" t="s">
        <v>184</v>
      </c>
      <c r="T433" s="217"/>
      <c r="U433" s="252"/>
      <c r="V433" s="249" t="s">
        <v>185</v>
      </c>
      <c r="W433" s="250" t="s">
        <v>186</v>
      </c>
      <c r="X433" s="217"/>
      <c r="Y433" s="223"/>
      <c r="Z433" s="225" t="s">
        <v>187</v>
      </c>
      <c r="AA433" s="76"/>
    </row>
    <row r="434" spans="1:28" ht="13.5" thickBot="1">
      <c r="A434" s="253" t="s">
        <v>188</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188</v>
      </c>
      <c r="P434" s="254">
        <f>P253*0.521</f>
        <v>4.7483940000000002</v>
      </c>
      <c r="Q434" s="254">
        <f>Q253*0.521</f>
        <v>4.9282564803921574</v>
      </c>
      <c r="R434" s="254">
        <f>R253*0.521</f>
        <v>4.8512199901960784</v>
      </c>
      <c r="S434" s="254">
        <f>S253*0.521</f>
        <v>4.6581026568627451</v>
      </c>
      <c r="T434" s="217"/>
      <c r="U434" s="256" t="s">
        <v>188</v>
      </c>
      <c r="V434" s="232">
        <f>V253*B551</f>
        <v>69.15060590226463</v>
      </c>
      <c r="W434" s="232">
        <f>W253*B551</f>
        <v>67.926637487032878</v>
      </c>
      <c r="X434" s="217"/>
      <c r="Y434" s="231" t="s">
        <v>188</v>
      </c>
      <c r="Z434" s="232">
        <f>Z253*B551</f>
        <v>68.540845765942436</v>
      </c>
      <c r="AA434" s="76"/>
    </row>
    <row r="435" spans="1:28" ht="13.5" thickBot="1">
      <c r="A435" s="257" t="s">
        <v>189</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189</v>
      </c>
      <c r="P435" s="258">
        <f>P254*0.55</f>
        <v>5.4569279901960783</v>
      </c>
      <c r="Q435" s="258">
        <f>Q254*0.55</f>
        <v>5.683172107843137</v>
      </c>
      <c r="R435" s="258">
        <f>R254*0.55</f>
        <v>5.7165317647058815</v>
      </c>
      <c r="S435" s="258">
        <f>S254*0.55</f>
        <v>5.6067177941176478</v>
      </c>
      <c r="T435" s="217"/>
      <c r="U435" s="260" t="s">
        <v>189</v>
      </c>
      <c r="V435" s="232">
        <f>V254*B553</f>
        <v>0</v>
      </c>
      <c r="W435" s="232">
        <f>W254*B553</f>
        <v>0</v>
      </c>
      <c r="X435" s="217"/>
      <c r="Y435" s="237" t="s">
        <v>189</v>
      </c>
      <c r="Z435" s="232">
        <f>Z254*B553</f>
        <v>0</v>
      </c>
      <c r="AA435" s="76"/>
    </row>
    <row r="436" spans="1:28" ht="13.5" thickBot="1">
      <c r="A436" s="234" t="s">
        <v>190</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190</v>
      </c>
      <c r="P436" s="235">
        <f>P255*0.52</f>
        <v>5.2660838431372561</v>
      </c>
      <c r="Q436" s="235">
        <f>Q255*0.52</f>
        <v>5.5158811372549019</v>
      </c>
      <c r="R436" s="235">
        <f>R255*0.52</f>
        <v>5.552939294117647</v>
      </c>
      <c r="S436" s="235">
        <f>S255*0.52</f>
        <v>5.4438850980392157</v>
      </c>
      <c r="T436" s="217"/>
      <c r="U436" s="234" t="s">
        <v>190</v>
      </c>
      <c r="V436" s="232">
        <f>V255*B554</f>
        <v>57.209927643676025</v>
      </c>
      <c r="W436" s="232">
        <f>W255*B554</f>
        <v>58.234830492731916</v>
      </c>
      <c r="X436" s="217"/>
      <c r="Y436" s="237" t="s">
        <v>190</v>
      </c>
      <c r="Z436" s="232">
        <f>Z255*B554</f>
        <v>57.795024714463914</v>
      </c>
      <c r="AA436" s="76"/>
    </row>
    <row r="437" spans="1:28" ht="13.5" thickBot="1">
      <c r="A437" s="234" t="s">
        <v>191</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191</v>
      </c>
      <c r="P437" s="235">
        <f>P256*0.54</f>
        <v>4.4602771764705897</v>
      </c>
      <c r="Q437" s="235">
        <f>Q256*0.54</f>
        <v>4.32</v>
      </c>
      <c r="R437" s="235">
        <f>R256*0.54</f>
        <v>4.0240588235294119</v>
      </c>
      <c r="S437" s="235">
        <f>S256*0.54</f>
        <v>4.5624414705882348</v>
      </c>
      <c r="T437" s="217"/>
      <c r="U437" s="234" t="s">
        <v>191</v>
      </c>
      <c r="V437" s="232">
        <f>V256*B555</f>
        <v>53.140788321748431</v>
      </c>
      <c r="W437" s="232">
        <f>W256*B555</f>
        <v>51.007068000173646</v>
      </c>
      <c r="X437" s="217"/>
      <c r="Y437" s="237" t="s">
        <v>191</v>
      </c>
      <c r="Z437" s="232">
        <f>Z256*B555</f>
        <v>52.821923230322803</v>
      </c>
      <c r="AA437" s="76"/>
    </row>
    <row r="438" spans="1:28" ht="13.5" thickBot="1">
      <c r="A438" s="234" t="s">
        <v>73</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73</v>
      </c>
      <c r="P438" s="235">
        <f>P257*0.478</f>
        <v>3.7790019235294117</v>
      </c>
      <c r="Q438" s="235">
        <f>Q257*0.478</f>
        <v>3.9903088529411757</v>
      </c>
      <c r="R438" s="235">
        <f>R257*0.478</f>
        <v>3.8072320411764706</v>
      </c>
      <c r="S438" s="235">
        <f>S257*0.478</f>
        <v>3.5153661784313721</v>
      </c>
      <c r="T438" s="217"/>
      <c r="U438" s="234" t="s">
        <v>73</v>
      </c>
      <c r="V438" s="232">
        <f>V257*B556</f>
        <v>0</v>
      </c>
      <c r="W438" s="232">
        <f>W257*B556</f>
        <v>0</v>
      </c>
      <c r="X438" s="217"/>
      <c r="Y438" s="237" t="s">
        <v>73</v>
      </c>
      <c r="Z438" s="232">
        <f>Z257*B556</f>
        <v>0</v>
      </c>
      <c r="AA438" s="76"/>
    </row>
    <row r="439" spans="1:28" ht="13.5" thickBot="1">
      <c r="A439" s="242" t="s">
        <v>192</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192</v>
      </c>
      <c r="P439" s="243">
        <f>P258*0.53</f>
        <v>4.5413091568627459</v>
      </c>
      <c r="Q439" s="243">
        <f>Q258*0.53</f>
        <v>4.7468156176470586</v>
      </c>
      <c r="R439" s="243">
        <f>R258*0.53</f>
        <v>4.7720441372549018</v>
      </c>
      <c r="S439" s="243">
        <f>S258*0.53</f>
        <v>4.6714007745098041</v>
      </c>
      <c r="T439" s="217"/>
      <c r="U439" s="242" t="s">
        <v>192</v>
      </c>
      <c r="V439" s="232">
        <f>V258*B557</f>
        <v>0</v>
      </c>
      <c r="W439" s="232">
        <f>W258*B557</f>
        <v>0</v>
      </c>
      <c r="X439" s="217"/>
      <c r="Y439" s="231" t="s">
        <v>192</v>
      </c>
      <c r="Z439" s="232">
        <f>Z258*B557</f>
        <v>0</v>
      </c>
      <c r="AA439" s="76"/>
    </row>
    <row r="440" spans="1:28">
      <c r="AA440" s="76"/>
      <c r="AB440" s="76"/>
    </row>
    <row r="441" spans="1:28" ht="16.5" thickBot="1">
      <c r="A441" s="218">
        <v>2010</v>
      </c>
      <c r="B441" s="217"/>
      <c r="C441" s="217" t="s">
        <v>199</v>
      </c>
      <c r="D441" s="217"/>
      <c r="E441" s="217"/>
      <c r="F441" s="217"/>
      <c r="G441" s="217"/>
      <c r="H441" s="217"/>
      <c r="I441" s="217"/>
      <c r="J441" s="217"/>
      <c r="K441" s="217"/>
      <c r="L441" s="217"/>
      <c r="M441" s="216" t="s">
        <v>97</v>
      </c>
      <c r="N441" s="217"/>
      <c r="O441" s="218">
        <v>2010</v>
      </c>
      <c r="P441" s="219" t="s">
        <v>166</v>
      </c>
      <c r="Q441" s="219"/>
      <c r="R441" s="219"/>
      <c r="S441" s="219"/>
      <c r="T441" s="217"/>
      <c r="U441" s="218">
        <v>2010</v>
      </c>
      <c r="V441" s="219" t="s">
        <v>167</v>
      </c>
      <c r="W441" s="219"/>
      <c r="X441" s="217"/>
      <c r="Y441" s="218">
        <v>2010</v>
      </c>
      <c r="Z441" s="217"/>
      <c r="AA441" s="76"/>
      <c r="AB441" s="76"/>
    </row>
    <row r="442" spans="1:28" ht="13.5" thickBot="1">
      <c r="A442" s="223"/>
      <c r="B442" s="249" t="s">
        <v>169</v>
      </c>
      <c r="C442" s="249" t="s">
        <v>170</v>
      </c>
      <c r="D442" s="249" t="s">
        <v>171</v>
      </c>
      <c r="E442" s="249" t="s">
        <v>172</v>
      </c>
      <c r="F442" s="249" t="s">
        <v>173</v>
      </c>
      <c r="G442" s="249" t="s">
        <v>174</v>
      </c>
      <c r="H442" s="249" t="s">
        <v>175</v>
      </c>
      <c r="I442" s="249" t="s">
        <v>176</v>
      </c>
      <c r="J442" s="249" t="s">
        <v>177</v>
      </c>
      <c r="K442" s="249" t="s">
        <v>178</v>
      </c>
      <c r="L442" s="249" t="s">
        <v>179</v>
      </c>
      <c r="M442" s="250" t="s">
        <v>180</v>
      </c>
      <c r="N442" s="217"/>
      <c r="O442" s="252"/>
      <c r="P442" s="249" t="s">
        <v>181</v>
      </c>
      <c r="Q442" s="249" t="s">
        <v>182</v>
      </c>
      <c r="R442" s="249" t="s">
        <v>183</v>
      </c>
      <c r="S442" s="250" t="s">
        <v>184</v>
      </c>
      <c r="T442" s="217"/>
      <c r="U442" s="252"/>
      <c r="V442" s="249" t="s">
        <v>185</v>
      </c>
      <c r="W442" s="250" t="s">
        <v>186</v>
      </c>
      <c r="X442" s="217"/>
      <c r="Y442" s="252"/>
      <c r="Z442" s="250" t="s">
        <v>187</v>
      </c>
      <c r="AA442" s="76"/>
      <c r="AB442" s="76"/>
    </row>
    <row r="443" spans="1:28" ht="13.5" thickBot="1">
      <c r="A443" s="253" t="s">
        <v>188</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188</v>
      </c>
      <c r="P443" s="254">
        <f>P262*0.521</f>
        <v>4.7783463921568625</v>
      </c>
      <c r="Q443" s="254">
        <f>Q262*0.521</f>
        <v>4.4481447647058818</v>
      </c>
      <c r="R443" s="254">
        <f>R262*0.521</f>
        <v>4.429490921568628</v>
      </c>
      <c r="S443" s="254">
        <f>S262*0.521</f>
        <v>4.8841441254901969</v>
      </c>
      <c r="T443" s="217"/>
      <c r="U443" s="262" t="s">
        <v>188</v>
      </c>
      <c r="V443" s="235">
        <f>V262*0.521</f>
        <v>4.6009561078431371</v>
      </c>
      <c r="W443" s="235">
        <f>W262*0.521</f>
        <v>4.6667420627450991</v>
      </c>
      <c r="X443" s="217"/>
      <c r="Y443" s="262" t="s">
        <v>188</v>
      </c>
      <c r="Z443" s="235">
        <f>Z262*0.521</f>
        <v>4.6352287137254891</v>
      </c>
      <c r="AA443" s="76"/>
      <c r="AB443" s="76"/>
    </row>
    <row r="444" spans="1:28">
      <c r="A444" s="257" t="s">
        <v>189</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189</v>
      </c>
      <c r="P444" s="258">
        <f>P263*0.55</f>
        <v>5.6512208823529422</v>
      </c>
      <c r="Q444" s="258">
        <f>Q263*0.55</f>
        <v>5.032395931372549</v>
      </c>
      <c r="R444" s="258">
        <f>R263*0.55</f>
        <v>5.0113848529411769</v>
      </c>
      <c r="S444" s="258">
        <f>S263*0.55</f>
        <v>5.7714039705882358</v>
      </c>
      <c r="T444" s="217"/>
      <c r="U444" s="262" t="s">
        <v>189</v>
      </c>
      <c r="V444" s="235">
        <f>V263*0.55</f>
        <v>5.3112443137254894</v>
      </c>
      <c r="W444" s="235">
        <f>W263*0.55</f>
        <v>5.4128821568627448</v>
      </c>
      <c r="X444" s="217"/>
      <c r="Y444" s="262" t="s">
        <v>189</v>
      </c>
      <c r="Z444" s="235">
        <f>Z263*0.55</f>
        <v>5.365264019607844</v>
      </c>
      <c r="AA444" s="76"/>
      <c r="AB444" s="76"/>
    </row>
    <row r="445" spans="1:28">
      <c r="A445" s="234" t="s">
        <v>190</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190</v>
      </c>
      <c r="P445" s="235">
        <f>P264*0.52</f>
        <v>5.4340968627450978</v>
      </c>
      <c r="Q445" s="235">
        <f>Q264*0.52</f>
        <v>4.8110583529411768</v>
      </c>
      <c r="R445" s="235">
        <f>R264*0.52</f>
        <v>4.8175384705882358</v>
      </c>
      <c r="S445" s="235">
        <f>S264*0.52</f>
        <v>5.5746701960784311</v>
      </c>
      <c r="T445" s="217"/>
      <c r="U445" s="262" t="s">
        <v>190</v>
      </c>
      <c r="V445" s="235">
        <f>V264*0.52</f>
        <v>5.0273452156862746</v>
      </c>
      <c r="W445" s="235">
        <f>W264*0.52</f>
        <v>5.1648709411764706</v>
      </c>
      <c r="X445" s="217"/>
      <c r="Y445" s="262" t="s">
        <v>190</v>
      </c>
      <c r="Z445" s="235">
        <f>Z264*0.52</f>
        <v>5.1141892941176472</v>
      </c>
      <c r="AA445" s="76"/>
      <c r="AB445" s="76"/>
    </row>
    <row r="446" spans="1:28">
      <c r="A446" s="234" t="s">
        <v>191</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191</v>
      </c>
      <c r="P446" s="235">
        <f>P265*0.54</f>
        <v>5.0564112352941182</v>
      </c>
      <c r="Q446" s="235">
        <f>Q265*0.54</f>
        <v>4.452709235294118</v>
      </c>
      <c r="R446" s="235">
        <f>R265*0.54</f>
        <v>4.4039710588235295</v>
      </c>
      <c r="S446" s="235">
        <f>S265*0.54</f>
        <v>4.369587882352941</v>
      </c>
      <c r="T446" s="217"/>
      <c r="U446" s="262" t="s">
        <v>191</v>
      </c>
      <c r="V446" s="235">
        <f>V265*0.54</f>
        <v>4.6375157647058822</v>
      </c>
      <c r="W446" s="235">
        <f>W265*0.54</f>
        <v>4.3784052352941174</v>
      </c>
      <c r="X446" s="217"/>
      <c r="Y446" s="262" t="s">
        <v>191</v>
      </c>
      <c r="Z446" s="235">
        <f>Z265*0.54</f>
        <v>4.4787562941176473</v>
      </c>
      <c r="AA446" s="76"/>
      <c r="AB446" s="76"/>
    </row>
    <row r="447" spans="1:28">
      <c r="A447" s="234" t="s">
        <v>73</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73</v>
      </c>
      <c r="P447" s="235">
        <f>P266*0.478</f>
        <v>3.6839464686274508</v>
      </c>
      <c r="Q447" s="235">
        <f>Q266*0.478</f>
        <v>3.6501682705882348</v>
      </c>
      <c r="R447" s="235">
        <f>R266*0.478</f>
        <v>3.6009075588235291</v>
      </c>
      <c r="S447" s="235">
        <f>S266*0.478</f>
        <v>3.6697648647058818</v>
      </c>
      <c r="T447" s="217"/>
      <c r="U447" s="262" t="s">
        <v>73</v>
      </c>
      <c r="V447" s="235">
        <f>V266*0.478</f>
        <v>3.6666386509803917</v>
      </c>
      <c r="W447" s="235">
        <f>W266*0.478</f>
        <v>3.6367181941176465</v>
      </c>
      <c r="X447" s="217"/>
      <c r="Y447" s="262" t="s">
        <v>73</v>
      </c>
      <c r="Z447" s="235">
        <f>Z266*0.478</f>
        <v>3.6516196098039213</v>
      </c>
      <c r="AA447" s="76"/>
    </row>
    <row r="448" spans="1:28" ht="13.5" thickBot="1">
      <c r="A448" s="242" t="s">
        <v>192</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192</v>
      </c>
      <c r="P448" s="243">
        <f>P267*0.53</f>
        <v>4.7397520686274506</v>
      </c>
      <c r="Q448" s="243">
        <f>Q267*0.53</f>
        <v>4.39095906862745</v>
      </c>
      <c r="R448" s="243">
        <f>R267*0.53</f>
        <v>4.3915706470588232</v>
      </c>
      <c r="S448" s="243">
        <f>S267*0.53</f>
        <v>4.6143083431372549</v>
      </c>
      <c r="T448" s="217"/>
      <c r="U448" s="262" t="s">
        <v>192</v>
      </c>
      <c r="V448" s="235">
        <f>V267*0.53</f>
        <v>4.5509665882352941</v>
      </c>
      <c r="W448" s="235">
        <f>W267*0.53</f>
        <v>4.5054972647058822</v>
      </c>
      <c r="X448" s="217"/>
      <c r="Y448" s="262" t="s">
        <v>192</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199</v>
      </c>
      <c r="D450" s="217"/>
      <c r="E450" s="217"/>
      <c r="F450" s="217"/>
      <c r="G450" s="217"/>
      <c r="H450" s="217"/>
      <c r="I450" s="217"/>
      <c r="J450" s="217"/>
      <c r="K450" s="217"/>
      <c r="L450" s="217"/>
      <c r="M450" s="216" t="s">
        <v>97</v>
      </c>
      <c r="N450" s="217"/>
      <c r="O450" s="218">
        <v>2011</v>
      </c>
      <c r="P450" s="219" t="s">
        <v>166</v>
      </c>
      <c r="Q450" s="219"/>
      <c r="R450" s="219"/>
      <c r="S450" s="219"/>
      <c r="T450" s="217"/>
      <c r="U450" s="218">
        <v>2011</v>
      </c>
      <c r="V450" s="219" t="s">
        <v>167</v>
      </c>
      <c r="W450" s="219"/>
      <c r="X450" s="217"/>
      <c r="Y450" s="218">
        <v>2011</v>
      </c>
      <c r="Z450" s="217"/>
    </row>
    <row r="451" spans="1:26" ht="13.5" thickBot="1">
      <c r="A451" s="223"/>
      <c r="B451" s="224" t="s">
        <v>169</v>
      </c>
      <c r="C451" s="224" t="s">
        <v>170</v>
      </c>
      <c r="D451" s="224" t="s">
        <v>171</v>
      </c>
      <c r="E451" s="224" t="s">
        <v>172</v>
      </c>
      <c r="F451" s="224" t="s">
        <v>173</v>
      </c>
      <c r="G451" s="224" t="s">
        <v>174</v>
      </c>
      <c r="H451" s="224" t="s">
        <v>175</v>
      </c>
      <c r="I451" s="224" t="s">
        <v>176</v>
      </c>
      <c r="J451" s="224" t="s">
        <v>177</v>
      </c>
      <c r="K451" s="224" t="s">
        <v>178</v>
      </c>
      <c r="L451" s="224" t="s">
        <v>179</v>
      </c>
      <c r="M451" s="225" t="s">
        <v>180</v>
      </c>
      <c r="N451" s="217"/>
      <c r="O451" s="252"/>
      <c r="P451" s="249" t="s">
        <v>181</v>
      </c>
      <c r="Q451" s="249" t="s">
        <v>182</v>
      </c>
      <c r="R451" s="249" t="s">
        <v>183</v>
      </c>
      <c r="S451" s="250" t="s">
        <v>184</v>
      </c>
      <c r="T451" s="217"/>
      <c r="U451" s="223"/>
      <c r="V451" s="249" t="s">
        <v>185</v>
      </c>
      <c r="W451" s="250" t="s">
        <v>186</v>
      </c>
      <c r="X451" s="217"/>
      <c r="Y451" s="223"/>
      <c r="Z451" s="250" t="s">
        <v>187</v>
      </c>
    </row>
    <row r="452" spans="1:26" ht="13.5" thickBot="1">
      <c r="A452" s="251" t="s">
        <v>188</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188</v>
      </c>
      <c r="P452" s="232">
        <f>P271*0.507</f>
        <v>5.2188025117647063</v>
      </c>
      <c r="Q452" s="232">
        <f>Q271*0.507</f>
        <v>5.4358999117647055</v>
      </c>
      <c r="R452" s="232">
        <f>R271*0.507</f>
        <v>5.7324004705882352</v>
      </c>
      <c r="S452" s="232">
        <f>S271*0.507</f>
        <v>6.1054282058823528</v>
      </c>
      <c r="T452" s="217"/>
      <c r="U452" s="263" t="s">
        <v>188</v>
      </c>
      <c r="V452" s="232">
        <f>V271*0.507</f>
        <v>5.3208109117647062</v>
      </c>
      <c r="W452" s="232">
        <f>W271*0.507</f>
        <v>5.9282814117647051</v>
      </c>
      <c r="X452" s="217"/>
      <c r="Y452" s="264" t="s">
        <v>188</v>
      </c>
      <c r="Z452" s="232">
        <f>Z271*0.507</f>
        <v>5.6275309999999994</v>
      </c>
    </row>
    <row r="453" spans="1:26">
      <c r="A453" s="260" t="s">
        <v>189</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189</v>
      </c>
      <c r="P453" s="238">
        <f>P272*0.539</f>
        <v>6.1959217833333335</v>
      </c>
      <c r="Q453" s="238">
        <f>Q272*0.539</f>
        <v>6.324593237254903</v>
      </c>
      <c r="R453" s="238">
        <f>R272*0.539</f>
        <v>6.7336979362745106</v>
      </c>
      <c r="S453" s="238">
        <f>S272*0.539</f>
        <v>7.250095341176471</v>
      </c>
      <c r="T453" s="217"/>
      <c r="U453" s="265" t="s">
        <v>189</v>
      </c>
      <c r="V453" s="238">
        <f>V272*0.539</f>
        <v>6.2552434892156858</v>
      </c>
      <c r="W453" s="238">
        <f>W272*0.539</f>
        <v>6.9955425509803915</v>
      </c>
      <c r="X453" s="217"/>
      <c r="Y453" s="265" t="s">
        <v>189</v>
      </c>
      <c r="Z453" s="238">
        <f>Z272*0.539</f>
        <v>6.6026041529411774</v>
      </c>
    </row>
    <row r="454" spans="1:26">
      <c r="A454" s="234" t="s">
        <v>190</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190</v>
      </c>
      <c r="P454" s="235">
        <f>P273*0.535</f>
        <v>6.198062593137255</v>
      </c>
      <c r="Q454" s="235">
        <f>Q273*0.535</f>
        <v>6.278959838235294</v>
      </c>
      <c r="R454" s="235">
        <f>R273*0.535</f>
        <v>6.808325553921569</v>
      </c>
      <c r="S454" s="235">
        <f>S273*0.535</f>
        <v>7.2474131666666661</v>
      </c>
      <c r="T454" s="217"/>
      <c r="U454" s="262" t="s">
        <v>190</v>
      </c>
      <c r="V454" s="235">
        <f>V273*0.535</f>
        <v>6.2331208284313737</v>
      </c>
      <c r="W454" s="235">
        <f>W273*0.535</f>
        <v>7.1087380196078431</v>
      </c>
      <c r="X454" s="217"/>
      <c r="Y454" s="262" t="s">
        <v>190</v>
      </c>
      <c r="Z454" s="235">
        <f>Z273*0.535</f>
        <v>6.8463504166666667</v>
      </c>
    </row>
    <row r="455" spans="1:26">
      <c r="A455" s="234" t="s">
        <v>191</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191</v>
      </c>
      <c r="P455" s="235">
        <f>P274*0.54</f>
        <v>4.4393024117647064</v>
      </c>
      <c r="Q455" s="235">
        <f>Q274*0.54</f>
        <v>5.0286393529411759</v>
      </c>
      <c r="R455" s="235">
        <f>R274*0.54</f>
        <v>5.3905277647058822</v>
      </c>
      <c r="S455" s="235">
        <f>S274*0.54</f>
        <v>5.7426723529411774</v>
      </c>
      <c r="T455" s="217"/>
      <c r="U455" s="262" t="s">
        <v>191</v>
      </c>
      <c r="V455" s="235">
        <f>V274*0.54</f>
        <v>4.7673201176470581</v>
      </c>
      <c r="W455" s="235">
        <f>W274*0.54</f>
        <v>5.7031517647058836</v>
      </c>
      <c r="X455" s="217"/>
      <c r="Y455" s="262" t="s">
        <v>191</v>
      </c>
      <c r="Z455" s="235">
        <f>Z274*0.54</f>
        <v>5.3822620588235308</v>
      </c>
    </row>
    <row r="456" spans="1:26">
      <c r="A456" s="234" t="s">
        <v>73</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73</v>
      </c>
      <c r="P456" s="235">
        <f>P275*0.465</f>
        <v>3.9346357941176473</v>
      </c>
      <c r="Q456" s="235">
        <f>Q275*0.465</f>
        <v>4.3440477794117651</v>
      </c>
      <c r="R456" s="235">
        <f>R275*0.465</f>
        <v>4.5790209411764708</v>
      </c>
      <c r="S456" s="235">
        <f>S275*0.465</f>
        <v>4.8316919117647057</v>
      </c>
      <c r="T456" s="217"/>
      <c r="U456" s="262" t="s">
        <v>73</v>
      </c>
      <c r="V456" s="235">
        <f>V275*0.465</f>
        <v>4.1301573529411773</v>
      </c>
      <c r="W456" s="235">
        <f>W275*0.465</f>
        <v>4.7145333382352943</v>
      </c>
      <c r="X456" s="217"/>
      <c r="Y456" s="262" t="s">
        <v>73</v>
      </c>
      <c r="Z456" s="235">
        <f>Z275*0.465</f>
        <v>4.44829075</v>
      </c>
    </row>
    <row r="457" spans="1:26" ht="13.5" thickBot="1">
      <c r="A457" s="242" t="s">
        <v>192</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192</v>
      </c>
      <c r="P457" s="243">
        <f>P276*0.516</f>
        <v>4.8805384470588233</v>
      </c>
      <c r="Q457" s="243">
        <f>Q276*0.516</f>
        <v>5.1469856705882346</v>
      </c>
      <c r="R457" s="243">
        <f>R276*0.516</f>
        <v>5.5356727882352947</v>
      </c>
      <c r="S457" s="243">
        <f>S276*0.516</f>
        <v>5.9365010823529403</v>
      </c>
      <c r="T457" s="217"/>
      <c r="U457" s="266" t="s">
        <v>192</v>
      </c>
      <c r="V457" s="243">
        <f>V276*0.516</f>
        <v>5.0109533999999991</v>
      </c>
      <c r="W457" s="243">
        <f>W276*0.516</f>
        <v>5.7448490705882351</v>
      </c>
      <c r="X457" s="217"/>
      <c r="Y457" s="266" t="s">
        <v>192</v>
      </c>
      <c r="Z457" s="243">
        <f>Z276*0.516</f>
        <v>5.383979411764706</v>
      </c>
    </row>
    <row r="459" spans="1:26" ht="16.5" thickBot="1">
      <c r="A459" s="218">
        <v>2012</v>
      </c>
      <c r="B459" s="217"/>
      <c r="C459" s="217" t="s">
        <v>199</v>
      </c>
      <c r="D459" s="217"/>
      <c r="E459" s="217"/>
      <c r="F459" s="217"/>
      <c r="G459" s="217"/>
      <c r="H459" s="217"/>
      <c r="I459" s="217"/>
      <c r="J459" s="217"/>
      <c r="K459" s="217"/>
      <c r="L459" s="217"/>
      <c r="M459" s="216" t="s">
        <v>97</v>
      </c>
      <c r="N459" s="217"/>
      <c r="O459" s="218">
        <v>2012</v>
      </c>
      <c r="P459" s="219" t="s">
        <v>166</v>
      </c>
      <c r="Q459" s="219"/>
      <c r="R459" s="219"/>
      <c r="S459" s="219"/>
      <c r="T459" s="217"/>
      <c r="U459" s="218">
        <v>2012</v>
      </c>
      <c r="V459" s="219" t="s">
        <v>167</v>
      </c>
      <c r="W459" s="219"/>
      <c r="X459" s="217"/>
      <c r="Y459" s="218">
        <v>2012</v>
      </c>
      <c r="Z459" s="217"/>
    </row>
    <row r="460" spans="1:26" ht="13.5" thickBot="1">
      <c r="A460" s="223"/>
      <c r="B460" s="224" t="s">
        <v>169</v>
      </c>
      <c r="C460" s="224" t="s">
        <v>170</v>
      </c>
      <c r="D460" s="224" t="s">
        <v>171</v>
      </c>
      <c r="E460" s="224" t="s">
        <v>172</v>
      </c>
      <c r="F460" s="224" t="s">
        <v>173</v>
      </c>
      <c r="G460" s="224" t="s">
        <v>174</v>
      </c>
      <c r="H460" s="224" t="s">
        <v>175</v>
      </c>
      <c r="I460" s="224" t="s">
        <v>176</v>
      </c>
      <c r="J460" s="224" t="s">
        <v>177</v>
      </c>
      <c r="K460" s="224" t="s">
        <v>178</v>
      </c>
      <c r="L460" s="224" t="s">
        <v>179</v>
      </c>
      <c r="M460" s="225" t="s">
        <v>180</v>
      </c>
      <c r="N460" s="217"/>
      <c r="O460" s="252"/>
      <c r="P460" s="249" t="s">
        <v>181</v>
      </c>
      <c r="Q460" s="249" t="s">
        <v>182</v>
      </c>
      <c r="R460" s="249" t="s">
        <v>183</v>
      </c>
      <c r="S460" s="250" t="s">
        <v>184</v>
      </c>
      <c r="T460" s="217"/>
      <c r="U460" s="223"/>
      <c r="V460" s="249" t="s">
        <v>185</v>
      </c>
      <c r="W460" s="250" t="s">
        <v>186</v>
      </c>
      <c r="X460" s="217"/>
      <c r="Y460" s="223"/>
      <c r="Z460" s="250" t="s">
        <v>187</v>
      </c>
    </row>
    <row r="461" spans="1:26" ht="13.5" thickBot="1">
      <c r="A461" s="251" t="s">
        <v>188</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188</v>
      </c>
      <c r="P461" s="232">
        <f>P280*0.507</f>
        <v>6.4871693823529419</v>
      </c>
      <c r="Q461" s="232">
        <f>Q280*0.507</f>
        <v>6.2718335588235297</v>
      </c>
      <c r="R461" s="232">
        <f>R280*0.507</f>
        <v>6.4571221764705884</v>
      </c>
      <c r="S461" s="232">
        <f>S280*0.507</f>
        <v>6.3578147941176466</v>
      </c>
      <c r="T461" s="217"/>
      <c r="U461" s="263" t="s">
        <v>188</v>
      </c>
      <c r="V461" s="232">
        <f>V280*0.507</f>
        <v>6.3747048529411758</v>
      </c>
      <c r="W461" s="232">
        <f>W280*0.507</f>
        <v>6.4051049705882352</v>
      </c>
      <c r="X461" s="217"/>
      <c r="Y461" s="264" t="s">
        <v>188</v>
      </c>
      <c r="Z461" s="232">
        <f>Z280*0.507</f>
        <v>6.3897905882352948</v>
      </c>
    </row>
    <row r="462" spans="1:26">
      <c r="A462" s="260" t="s">
        <v>189</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189</v>
      </c>
      <c r="P462" s="238">
        <f>P281*0.539</f>
        <v>7.4419925519607846</v>
      </c>
      <c r="Q462" s="238">
        <f>Q281*0.539</f>
        <v>7.0230357784313728</v>
      </c>
      <c r="R462" s="238">
        <f>R281*0.539</f>
        <v>7.3427811470588251</v>
      </c>
      <c r="S462" s="238">
        <f>S281*0.539</f>
        <v>7.2873370705882348</v>
      </c>
      <c r="T462" s="217"/>
      <c r="U462" s="265" t="s">
        <v>189</v>
      </c>
      <c r="V462" s="238">
        <f>V281*0.539</f>
        <v>7.2264189735294124</v>
      </c>
      <c r="W462" s="238">
        <f>W281*0.539</f>
        <v>7.3139494029411773</v>
      </c>
      <c r="X462" s="217"/>
      <c r="Y462" s="265" t="s">
        <v>189</v>
      </c>
      <c r="Z462" s="238">
        <f>Z281*0.539</f>
        <v>7.2680894862745111</v>
      </c>
    </row>
    <row r="463" spans="1:26">
      <c r="A463" s="234" t="s">
        <v>190</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190</v>
      </c>
      <c r="P463" s="235">
        <f>P282*0.535</f>
        <v>7.4103065049019605</v>
      </c>
      <c r="Q463" s="235">
        <f>Q282*0.535</f>
        <v>6.9537925784313721</v>
      </c>
      <c r="R463" s="235">
        <f>R282*0.535</f>
        <v>7.2672826470588232</v>
      </c>
      <c r="S463" s="235">
        <f>S282*0.535</f>
        <v>7.2594952499999996</v>
      </c>
      <c r="T463" s="217"/>
      <c r="U463" s="262" t="s">
        <v>190</v>
      </c>
      <c r="V463" s="235">
        <f>V282*0.535</f>
        <v>7.1575431323529406</v>
      </c>
      <c r="W463" s="235">
        <f>W282*0.535</f>
        <v>7.2632916519607846</v>
      </c>
      <c r="X463" s="217"/>
      <c r="Y463" s="262" t="s">
        <v>190</v>
      </c>
      <c r="Z463" s="235">
        <f>Z282*0.535</f>
        <v>7.2061048725490204</v>
      </c>
    </row>
    <row r="464" spans="1:26">
      <c r="A464" s="234" t="s">
        <v>191</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191</v>
      </c>
      <c r="P464" s="235">
        <f>P283*0.54</f>
        <v>6.4627803529411763</v>
      </c>
      <c r="Q464" s="235">
        <f>Q283*0.54</f>
        <v>5.568490588235294</v>
      </c>
      <c r="R464" s="235">
        <f>R283*0.54</f>
        <v>0</v>
      </c>
      <c r="S464" s="235">
        <f>S283*0.54</f>
        <v>6.5927170588235295</v>
      </c>
      <c r="T464" s="217"/>
      <c r="U464" s="262" t="s">
        <v>191</v>
      </c>
      <c r="V464" s="235">
        <f>V283*0.54</f>
        <v>6.4387805294117646</v>
      </c>
      <c r="W464" s="235">
        <f>W283*0.54</f>
        <v>6.5927170588235295</v>
      </c>
      <c r="X464" s="217"/>
      <c r="Y464" s="262" t="s">
        <v>191</v>
      </c>
      <c r="Z464" s="235">
        <f>Z283*0.54</f>
        <v>6.4491358235294118</v>
      </c>
    </row>
    <row r="465" spans="1:29">
      <c r="A465" s="234" t="s">
        <v>73</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73</v>
      </c>
      <c r="P465" s="235">
        <f>P284*0.465</f>
        <v>5.2046497205882361</v>
      </c>
      <c r="Q465" s="235">
        <f>Q284*0.465</f>
        <v>5.2326126323529403</v>
      </c>
      <c r="R465" s="235">
        <f>R284*0.465</f>
        <v>5.3517533823529417</v>
      </c>
      <c r="S465" s="235">
        <f>S284*0.465</f>
        <v>5.1811006617647068</v>
      </c>
      <c r="T465" s="217"/>
      <c r="U465" s="262" t="s">
        <v>73</v>
      </c>
      <c r="V465" s="235">
        <f>V284*0.465</f>
        <v>5.2191504264705895</v>
      </c>
      <c r="W465" s="235">
        <f>W284*0.465</f>
        <v>5.2617266470588238</v>
      </c>
      <c r="X465" s="217"/>
      <c r="Y465" s="262" t="s">
        <v>73</v>
      </c>
      <c r="Z465" s="235">
        <f>Z284*0.465</f>
        <v>5.2417681176470596</v>
      </c>
    </row>
    <row r="466" spans="1:29" ht="13.5" thickBot="1">
      <c r="A466" s="242" t="s">
        <v>192</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192</v>
      </c>
      <c r="P466" s="243">
        <f>P285*0.516</f>
        <v>6.2898593999999992</v>
      </c>
      <c r="Q466" s="243">
        <f>Q285*0.516</f>
        <v>6.289519447058824</v>
      </c>
      <c r="R466" s="243">
        <f>R285*0.516</f>
        <v>6.4528683529411772</v>
      </c>
      <c r="S466" s="243">
        <f>S285*0.516</f>
        <v>6.4373787411764702</v>
      </c>
      <c r="T466" s="217"/>
      <c r="U466" s="266" t="s">
        <v>192</v>
      </c>
      <c r="V466" s="243">
        <f>V285*0.516</f>
        <v>6.289673235294118</v>
      </c>
      <c r="W466" s="243">
        <f>W285*0.516</f>
        <v>6.4446553529411768</v>
      </c>
      <c r="X466" s="217"/>
      <c r="Y466" s="266" t="s">
        <v>192</v>
      </c>
      <c r="Z466" s="243">
        <f>Z285*0.516</f>
        <v>6.3667798235294129</v>
      </c>
      <c r="AB466" s="274"/>
    </row>
    <row r="467" spans="1:29">
      <c r="AB467" s="274"/>
    </row>
    <row r="468" spans="1:29" ht="16.5" thickBot="1">
      <c r="A468" s="218">
        <v>2013</v>
      </c>
      <c r="B468" s="217"/>
      <c r="C468" s="217" t="s">
        <v>199</v>
      </c>
      <c r="D468" s="217"/>
      <c r="E468" s="217"/>
      <c r="F468" s="217"/>
      <c r="G468" s="217"/>
      <c r="H468" s="217"/>
      <c r="I468" s="217"/>
      <c r="J468" s="217"/>
      <c r="K468" s="217"/>
      <c r="L468" s="217"/>
      <c r="M468" s="216" t="s">
        <v>97</v>
      </c>
      <c r="N468" s="217"/>
      <c r="O468" s="218">
        <v>2013</v>
      </c>
      <c r="P468" s="219" t="s">
        <v>166</v>
      </c>
      <c r="Q468" s="219"/>
      <c r="R468" s="219"/>
      <c r="S468" s="219"/>
      <c r="T468" s="217"/>
      <c r="U468" s="218">
        <v>2013</v>
      </c>
      <c r="V468" s="219" t="s">
        <v>167</v>
      </c>
      <c r="W468" s="219"/>
      <c r="X468" s="217"/>
      <c r="Y468" s="218">
        <v>2013</v>
      </c>
      <c r="Z468" s="217"/>
    </row>
    <row r="469" spans="1:29" ht="13.5" thickBot="1">
      <c r="A469" s="223"/>
      <c r="B469" s="224" t="s">
        <v>169</v>
      </c>
      <c r="C469" s="224" t="s">
        <v>170</v>
      </c>
      <c r="D469" s="224" t="s">
        <v>171</v>
      </c>
      <c r="E469" s="224" t="s">
        <v>172</v>
      </c>
      <c r="F469" s="224" t="s">
        <v>173</v>
      </c>
      <c r="G469" s="224" t="s">
        <v>174</v>
      </c>
      <c r="H469" s="224" t="s">
        <v>175</v>
      </c>
      <c r="I469" s="224" t="s">
        <v>176</v>
      </c>
      <c r="J469" s="224" t="s">
        <v>177</v>
      </c>
      <c r="K469" s="224" t="s">
        <v>178</v>
      </c>
      <c r="L469" s="224" t="s">
        <v>179</v>
      </c>
      <c r="M469" s="225" t="s">
        <v>180</v>
      </c>
      <c r="N469" s="217"/>
      <c r="O469" s="252"/>
      <c r="P469" s="249" t="s">
        <v>181</v>
      </c>
      <c r="Q469" s="249" t="s">
        <v>182</v>
      </c>
      <c r="R469" s="249" t="s">
        <v>183</v>
      </c>
      <c r="S469" s="250" t="s">
        <v>184</v>
      </c>
      <c r="T469" s="217"/>
      <c r="U469" s="223"/>
      <c r="V469" s="249" t="s">
        <v>185</v>
      </c>
      <c r="W469" s="250" t="s">
        <v>186</v>
      </c>
      <c r="X469" s="217"/>
      <c r="Y469" s="223"/>
      <c r="Z469" s="250" t="s">
        <v>187</v>
      </c>
      <c r="AB469" s="76"/>
      <c r="AC469" s="76"/>
    </row>
    <row r="470" spans="1:29" ht="13.5" thickBot="1">
      <c r="A470" s="251" t="s">
        <v>188</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188</v>
      </c>
      <c r="P470" s="232">
        <f>P289*0.507</f>
        <v>6.3818625000000004</v>
      </c>
      <c r="Q470" s="232">
        <f>Q289*0.507</f>
        <v>6.0825088235294116</v>
      </c>
      <c r="R470" s="232">
        <f>R289*0.507</f>
        <v>5.9312488529411773</v>
      </c>
      <c r="S470" s="233">
        <f>S289*0.507</f>
        <v>5.8741019999999997</v>
      </c>
      <c r="T470" s="217"/>
      <c r="U470" s="263" t="s">
        <v>188</v>
      </c>
      <c r="V470" s="232">
        <f>V289*0.507</f>
        <v>6.2228782352941172</v>
      </c>
      <c r="W470" s="232">
        <f>W289*0.507</f>
        <v>5.9024790882352942</v>
      </c>
      <c r="X470" s="217"/>
      <c r="Y470" s="264" t="s">
        <v>188</v>
      </c>
      <c r="Z470" s="232">
        <f>Z289*0.507</f>
        <v>6.059937382352941</v>
      </c>
      <c r="AB470" s="76"/>
      <c r="AC470" s="76"/>
    </row>
    <row r="471" spans="1:29">
      <c r="A471" s="260" t="s">
        <v>189</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189</v>
      </c>
      <c r="P471" s="238">
        <f>P290*0.539</f>
        <v>7.1889537176470579</v>
      </c>
      <c r="Q471" s="238">
        <f>Q290*0.539</f>
        <v>6.724284459803922</v>
      </c>
      <c r="R471" s="238">
        <f>R290*0.539</f>
        <v>6.6124456588235301</v>
      </c>
      <c r="S471" s="238">
        <f>S290*0.539</f>
        <v>6.7232719852941187</v>
      </c>
      <c r="T471" s="217"/>
      <c r="U471" s="265" t="s">
        <v>189</v>
      </c>
      <c r="V471" s="238">
        <f>V290*0.539</f>
        <v>6.9442841794117642</v>
      </c>
      <c r="W471" s="238">
        <f>W290*0.539</f>
        <v>6.6676825901960788</v>
      </c>
      <c r="X471" s="217"/>
      <c r="Y471" s="265" t="s">
        <v>189</v>
      </c>
      <c r="Z471" s="238">
        <f>Z290*0.539</f>
        <v>6.8073887480392159</v>
      </c>
      <c r="AB471" s="76"/>
      <c r="AC471" s="76"/>
    </row>
    <row r="472" spans="1:29">
      <c r="A472" s="234" t="s">
        <v>190</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190</v>
      </c>
      <c r="P472" s="235">
        <f>P291*0.535</f>
        <v>7.1067244264705884</v>
      </c>
      <c r="Q472" s="235">
        <f>Q291*0.535</f>
        <v>6.6033717745098048</v>
      </c>
      <c r="R472" s="235">
        <f>R291*0.535</f>
        <v>6.5125843725490196</v>
      </c>
      <c r="S472" s="235">
        <f>S291*0.535</f>
        <v>6.6522707745098044</v>
      </c>
      <c r="T472" s="217"/>
      <c r="U472" s="262" t="s">
        <v>190</v>
      </c>
      <c r="V472" s="235">
        <f>V291*0.535</f>
        <v>6.7994251470588232</v>
      </c>
      <c r="W472" s="235">
        <f>W291*0.535</f>
        <v>6.5793046421568633</v>
      </c>
      <c r="X472" s="217"/>
      <c r="Y472" s="262" t="s">
        <v>190</v>
      </c>
      <c r="Z472" s="235">
        <f>Z291*0.535</f>
        <v>6.6895875490196079</v>
      </c>
      <c r="AB472" s="76"/>
      <c r="AC472" s="76"/>
    </row>
    <row r="473" spans="1:29">
      <c r="A473" s="234" t="s">
        <v>191</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191</v>
      </c>
      <c r="P473" s="235" t="e">
        <f>#REF!*0.54</f>
        <v>#REF!</v>
      </c>
      <c r="Q473" s="235" t="e">
        <f>#REF!*0.54</f>
        <v>#REF!</v>
      </c>
      <c r="R473" s="235" t="e">
        <f>#REF!*0.54</f>
        <v>#REF!</v>
      </c>
      <c r="S473" s="235" t="e">
        <f>#REF!*0.54</f>
        <v>#REF!</v>
      </c>
      <c r="T473" s="217"/>
      <c r="U473" s="262" t="s">
        <v>191</v>
      </c>
      <c r="V473" s="235" t="e">
        <f>#REF!*0.54</f>
        <v>#REF!</v>
      </c>
      <c r="W473" s="235" t="e">
        <f>#REF!*0.54</f>
        <v>#REF!</v>
      </c>
      <c r="X473" s="217"/>
      <c r="Y473" s="262" t="s">
        <v>191</v>
      </c>
      <c r="Z473" s="235" t="e">
        <f>#REF!*0.54</f>
        <v>#REF!</v>
      </c>
      <c r="AB473" s="76"/>
      <c r="AC473" s="76"/>
    </row>
    <row r="474" spans="1:29">
      <c r="A474" s="234" t="s">
        <v>73</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73</v>
      </c>
      <c r="P474" s="235">
        <f>P292*0.465</f>
        <v>5.2078468235294126</v>
      </c>
      <c r="Q474" s="235">
        <f>Q292*0.465</f>
        <v>5.0793035</v>
      </c>
      <c r="R474" s="235">
        <f>R292*0.465</f>
        <v>4.898820588235294</v>
      </c>
      <c r="S474" s="235">
        <f>S292*0.465</f>
        <v>4.5844486764705872</v>
      </c>
      <c r="T474" s="217"/>
      <c r="U474" s="262" t="s">
        <v>73</v>
      </c>
      <c r="V474" s="235">
        <f>V292*0.465</f>
        <v>5.1419285147058824</v>
      </c>
      <c r="W474" s="235">
        <f>W292*0.465</f>
        <v>4.7378544558823528</v>
      </c>
      <c r="X474" s="217"/>
      <c r="Y474" s="262" t="s">
        <v>73</v>
      </c>
      <c r="Z474" s="235">
        <f>Z292*0.465</f>
        <v>4.9281730294117656</v>
      </c>
      <c r="AB474" s="76"/>
      <c r="AC474" s="76"/>
    </row>
    <row r="475" spans="1:29" ht="13.5" thickBot="1">
      <c r="A475" s="242" t="s">
        <v>192</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192</v>
      </c>
      <c r="P475" s="243">
        <f>P293*0.516</f>
        <v>6.5073058470588236</v>
      </c>
      <c r="Q475" s="243">
        <f>Q293*0.516</f>
        <v>6.3163544823529403</v>
      </c>
      <c r="R475" s="243">
        <f>R293*0.516</f>
        <v>6.2270025058823526</v>
      </c>
      <c r="S475" s="243">
        <f>S293*0.516</f>
        <v>6.2623181529411767</v>
      </c>
      <c r="T475" s="217"/>
      <c r="U475" s="266" t="s">
        <v>192</v>
      </c>
      <c r="V475" s="243">
        <f>V293*0.516</f>
        <v>6.4027252941176469</v>
      </c>
      <c r="W475" s="243">
        <f>W293*0.516</f>
        <v>6.2450736352941174</v>
      </c>
      <c r="X475" s="217"/>
      <c r="Y475" s="266" t="s">
        <v>192</v>
      </c>
      <c r="Z475" s="243">
        <f>Z293*0.516</f>
        <v>6.3215079058823536</v>
      </c>
      <c r="AB475" s="76"/>
      <c r="AC475" s="76"/>
    </row>
    <row r="476" spans="1:29" ht="16.5" thickBot="1">
      <c r="A476" s="218">
        <v>2014</v>
      </c>
      <c r="B476" s="217"/>
      <c r="C476" s="217" t="s">
        <v>199</v>
      </c>
      <c r="D476" s="217"/>
      <c r="E476" s="217"/>
      <c r="F476" s="217"/>
      <c r="G476" s="217"/>
      <c r="H476" s="217"/>
      <c r="I476" s="217"/>
      <c r="J476" s="217"/>
      <c r="K476" s="217"/>
      <c r="L476" s="217"/>
      <c r="M476" s="216" t="s">
        <v>97</v>
      </c>
      <c r="N476" s="217"/>
      <c r="O476" s="218">
        <v>2014</v>
      </c>
      <c r="P476" s="219" t="s">
        <v>166</v>
      </c>
      <c r="Q476" s="219"/>
      <c r="R476" s="219"/>
      <c r="S476" s="219"/>
      <c r="T476" s="217"/>
      <c r="U476" s="218">
        <v>2014</v>
      </c>
      <c r="V476" s="219" t="s">
        <v>167</v>
      </c>
      <c r="W476" s="219"/>
      <c r="X476" s="217"/>
      <c r="Y476" s="218">
        <v>2014</v>
      </c>
      <c r="Z476" s="217"/>
    </row>
    <row r="477" spans="1:29" ht="13.5" thickBot="1">
      <c r="A477" s="223"/>
      <c r="B477" s="249" t="s">
        <v>169</v>
      </c>
      <c r="C477" s="249" t="s">
        <v>170</v>
      </c>
      <c r="D477" s="249" t="s">
        <v>171</v>
      </c>
      <c r="E477" s="249" t="s">
        <v>172</v>
      </c>
      <c r="F477" s="249" t="s">
        <v>173</v>
      </c>
      <c r="G477" s="249" t="s">
        <v>174</v>
      </c>
      <c r="H477" s="249" t="s">
        <v>175</v>
      </c>
      <c r="I477" s="249" t="s">
        <v>176</v>
      </c>
      <c r="J477" s="249" t="s">
        <v>177</v>
      </c>
      <c r="K477" s="249" t="s">
        <v>178</v>
      </c>
      <c r="L477" s="249" t="s">
        <v>179</v>
      </c>
      <c r="M477" s="250" t="s">
        <v>180</v>
      </c>
      <c r="N477" s="217"/>
      <c r="O477" s="252"/>
      <c r="P477" s="249" t="s">
        <v>181</v>
      </c>
      <c r="Q477" s="249" t="s">
        <v>182</v>
      </c>
      <c r="R477" s="249" t="s">
        <v>183</v>
      </c>
      <c r="S477" s="250" t="s">
        <v>184</v>
      </c>
      <c r="T477" s="217"/>
      <c r="U477" s="252"/>
      <c r="V477" s="249" t="s">
        <v>185</v>
      </c>
      <c r="W477" s="250" t="s">
        <v>186</v>
      </c>
      <c r="X477" s="217"/>
      <c r="Y477" s="223"/>
      <c r="Z477" s="250" t="s">
        <v>187</v>
      </c>
    </row>
    <row r="478" spans="1:29" ht="13.5" thickBot="1">
      <c r="A478" s="253" t="s">
        <v>188</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188</v>
      </c>
      <c r="P478" s="232">
        <f>P297*0.507</f>
        <v>5.9249660294117641</v>
      </c>
      <c r="Q478" s="232">
        <f>Q297*0.507</f>
        <v>5.8840431764705876</v>
      </c>
      <c r="R478" s="232">
        <f>R297*0.507</f>
        <v>5.7331261764705888</v>
      </c>
      <c r="S478" s="233">
        <f>S297*0.507</f>
        <v>5.5676105588235298</v>
      </c>
      <c r="T478" s="217"/>
      <c r="U478" s="256" t="s">
        <v>188</v>
      </c>
      <c r="V478" s="232">
        <f>V297*0.507</f>
        <v>5.9035924999999994</v>
      </c>
      <c r="W478" s="233">
        <f>W297*0.507</f>
        <v>5.6479203529411768</v>
      </c>
      <c r="X478" s="217"/>
      <c r="Y478" s="256" t="s">
        <v>188</v>
      </c>
      <c r="Z478" s="232">
        <f>Z297*0.507</f>
        <v>5.7789897941176473</v>
      </c>
    </row>
    <row r="479" spans="1:29">
      <c r="A479" s="268" t="s">
        <v>193</v>
      </c>
      <c r="B479" s="269" t="s">
        <v>194</v>
      </c>
      <c r="C479" s="270" t="s">
        <v>194</v>
      </c>
      <c r="D479" s="270" t="s">
        <v>194</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193</v>
      </c>
      <c r="P479" s="238" t="s">
        <v>194</v>
      </c>
      <c r="Q479" s="238">
        <f t="shared" ref="Q479:S480" si="221">Q298*0.539</f>
        <v>6.3498686382352938</v>
      </c>
      <c r="R479" s="238">
        <f t="shared" si="221"/>
        <v>6.3984621303921569</v>
      </c>
      <c r="S479" s="239">
        <f t="shared" si="221"/>
        <v>6.4425602568627456</v>
      </c>
      <c r="T479" s="217"/>
      <c r="U479" s="260" t="s">
        <v>193</v>
      </c>
      <c r="V479" s="238">
        <f>V298*0.539</f>
        <v>6.3498686382352938</v>
      </c>
      <c r="W479" s="239">
        <f>W298*0.539</f>
        <v>6.4271385156862761</v>
      </c>
      <c r="X479" s="217"/>
      <c r="Y479" s="257" t="s">
        <v>193</v>
      </c>
      <c r="Z479" s="239">
        <f>Z298*0.539</f>
        <v>6.4120887901960781</v>
      </c>
    </row>
    <row r="480" spans="1:29">
      <c r="A480" s="271" t="s">
        <v>189</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189</v>
      </c>
      <c r="P480" s="235">
        <f>P299*0.539</f>
        <v>6.7099808794117655</v>
      </c>
      <c r="Q480" s="235">
        <f t="shared" si="221"/>
        <v>6.5537448598039232</v>
      </c>
      <c r="R480" s="235">
        <f t="shared" si="221"/>
        <v>6.5460995147058831</v>
      </c>
      <c r="S480" s="236">
        <f t="shared" si="221"/>
        <v>6.5804010519607843</v>
      </c>
      <c r="T480" s="217"/>
      <c r="U480" s="234" t="s">
        <v>189</v>
      </c>
      <c r="V480" s="235">
        <f>V299*0.539</f>
        <v>6.6299219411764705</v>
      </c>
      <c r="W480" s="236">
        <f>W299*0.539</f>
        <v>6.5632191058823519</v>
      </c>
      <c r="X480" s="217"/>
      <c r="Y480" s="234" t="s">
        <v>189</v>
      </c>
      <c r="Z480" s="238">
        <f>Z299*0.539</f>
        <v>6.600039675490196</v>
      </c>
    </row>
    <row r="481" spans="1:26">
      <c r="A481" s="271" t="s">
        <v>190</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190</v>
      </c>
      <c r="P481" s="235">
        <f>P300*0.535</f>
        <v>6.6367374166666666</v>
      </c>
      <c r="Q481" s="235">
        <f>Q300*0.535</f>
        <v>6.4701095686274508</v>
      </c>
      <c r="R481" s="235">
        <f>R300*0.535</f>
        <v>6.4550813137254908</v>
      </c>
      <c r="S481" s="236">
        <f>S300*0.535</f>
        <v>6.5304156078431372</v>
      </c>
      <c r="T481" s="217"/>
      <c r="U481" s="234" t="s">
        <v>190</v>
      </c>
      <c r="V481" s="235">
        <f>V300*0.535</f>
        <v>6.5405113725490205</v>
      </c>
      <c r="W481" s="236">
        <f>W300*0.535</f>
        <v>6.4903047696078433</v>
      </c>
      <c r="X481" s="217"/>
      <c r="Y481" s="234" t="s">
        <v>190</v>
      </c>
      <c r="Z481" s="235">
        <f>Z300*0.535</f>
        <v>6.5164788578431381</v>
      </c>
    </row>
    <row r="482" spans="1:26">
      <c r="A482" s="271" t="s">
        <v>191</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191</v>
      </c>
      <c r="P482" s="235">
        <f>P301*0.54</f>
        <v>6.2175928235294133</v>
      </c>
      <c r="Q482" s="235">
        <f>Q301*0.54</f>
        <v>5.7492582352941177</v>
      </c>
      <c r="R482" s="235">
        <f>R301*0.54</f>
        <v>6.9603580588235303</v>
      </c>
      <c r="S482" s="236">
        <f>S301*0.54</f>
        <v>0</v>
      </c>
      <c r="T482" s="217"/>
      <c r="U482" s="234" t="s">
        <v>191</v>
      </c>
      <c r="V482" s="235">
        <f>V301*0.54</f>
        <v>6.1158970588235304</v>
      </c>
      <c r="W482" s="236">
        <f>W301*0.54</f>
        <v>6.9603580588235303</v>
      </c>
      <c r="X482" s="217"/>
      <c r="Y482" s="234" t="s">
        <v>191</v>
      </c>
      <c r="Z482" s="235">
        <f>Z301*0.54</f>
        <v>6.4577027647058829</v>
      </c>
    </row>
    <row r="483" spans="1:26">
      <c r="A483" s="271" t="s">
        <v>73</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73</v>
      </c>
      <c r="P483" s="235">
        <f>P302*0.465</f>
        <v>4.587558705882353</v>
      </c>
      <c r="Q483" s="235">
        <f>Q302*0.465</f>
        <v>4.7390880735294125</v>
      </c>
      <c r="R483" s="235">
        <f>R302*0.465</f>
        <v>4.5514970441176477</v>
      </c>
      <c r="S483" s="236">
        <f>S302*0.465</f>
        <v>4.2239601617647056</v>
      </c>
      <c r="T483" s="217"/>
      <c r="U483" s="234" t="s">
        <v>73</v>
      </c>
      <c r="V483" s="235">
        <f>V302*0.465</f>
        <v>4.66626405882353</v>
      </c>
      <c r="W483" s="236">
        <f>W302*0.465</f>
        <v>4.374821661764706</v>
      </c>
      <c r="X483" s="217"/>
      <c r="Y483" s="234" t="s">
        <v>73</v>
      </c>
      <c r="Z483" s="235">
        <f>Z302*0.465</f>
        <v>4.5076543823529409</v>
      </c>
    </row>
    <row r="484" spans="1:26" ht="13.5" thickBot="1">
      <c r="A484" s="272" t="s">
        <v>192</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192</v>
      </c>
      <c r="P484" s="243">
        <f>P303*0.516</f>
        <v>6.3395087176470595</v>
      </c>
      <c r="Q484" s="243">
        <f>Q303*0.516</f>
        <v>6.2901927764705885</v>
      </c>
      <c r="R484" s="243">
        <f>R303*0.516</f>
        <v>6.1463486705882353</v>
      </c>
      <c r="S484" s="244">
        <f>S303*0.516</f>
        <v>6.0903925176470581</v>
      </c>
      <c r="T484" s="217"/>
      <c r="U484" s="242" t="s">
        <v>192</v>
      </c>
      <c r="V484" s="243">
        <f>V303*0.516</f>
        <v>6.3134820823529409</v>
      </c>
      <c r="W484" s="244">
        <f>W303*0.516</f>
        <v>6.1172154117647057</v>
      </c>
      <c r="X484" s="217"/>
      <c r="Y484" s="242" t="s">
        <v>192</v>
      </c>
      <c r="Z484" s="243">
        <f>Z303*0.516</f>
        <v>6.2183645647058823</v>
      </c>
    </row>
    <row r="486" spans="1:26" ht="16.5" thickBot="1">
      <c r="A486" s="218">
        <v>2015</v>
      </c>
      <c r="B486" s="217"/>
      <c r="C486" s="217" t="s">
        <v>199</v>
      </c>
      <c r="D486" s="217"/>
      <c r="E486" s="217"/>
      <c r="F486" s="217"/>
      <c r="G486" s="217"/>
      <c r="H486" s="217"/>
      <c r="I486" s="217"/>
      <c r="J486" s="217"/>
      <c r="K486" s="217"/>
      <c r="L486" s="217"/>
      <c r="M486" s="216" t="s">
        <v>97</v>
      </c>
      <c r="N486" s="217"/>
      <c r="O486" s="218">
        <v>2015</v>
      </c>
      <c r="P486" s="219" t="s">
        <v>166</v>
      </c>
      <c r="Q486" s="219"/>
      <c r="R486" s="219"/>
      <c r="S486" s="219"/>
      <c r="T486" s="217"/>
      <c r="U486" s="218">
        <v>2015</v>
      </c>
      <c r="V486" s="219" t="s">
        <v>167</v>
      </c>
      <c r="W486" s="219"/>
      <c r="X486" s="217"/>
      <c r="Y486" s="218">
        <v>2015</v>
      </c>
      <c r="Z486" s="217"/>
    </row>
    <row r="487" spans="1:26" ht="13.5" thickBot="1">
      <c r="A487" s="223"/>
      <c r="B487" s="249" t="s">
        <v>169</v>
      </c>
      <c r="C487" s="249" t="s">
        <v>170</v>
      </c>
      <c r="D487" s="249" t="s">
        <v>171</v>
      </c>
      <c r="E487" s="249" t="s">
        <v>172</v>
      </c>
      <c r="F487" s="249" t="s">
        <v>173</v>
      </c>
      <c r="G487" s="249" t="s">
        <v>174</v>
      </c>
      <c r="H487" s="249" t="s">
        <v>175</v>
      </c>
      <c r="I487" s="249" t="s">
        <v>176</v>
      </c>
      <c r="J487" s="249" t="s">
        <v>177</v>
      </c>
      <c r="K487" s="249" t="s">
        <v>178</v>
      </c>
      <c r="L487" s="249" t="s">
        <v>179</v>
      </c>
      <c r="M487" s="250" t="s">
        <v>180</v>
      </c>
      <c r="N487" s="217"/>
      <c r="O487" s="252"/>
      <c r="P487" s="249" t="s">
        <v>181</v>
      </c>
      <c r="Q487" s="249" t="s">
        <v>182</v>
      </c>
      <c r="R487" s="249" t="s">
        <v>183</v>
      </c>
      <c r="S487" s="250" t="s">
        <v>184</v>
      </c>
      <c r="T487" s="217"/>
      <c r="U487" s="252"/>
      <c r="V487" s="249" t="s">
        <v>185</v>
      </c>
      <c r="W487" s="250" t="s">
        <v>186</v>
      </c>
      <c r="X487" s="217"/>
      <c r="Y487" s="223"/>
      <c r="Z487" s="250" t="s">
        <v>187</v>
      </c>
    </row>
    <row r="488" spans="1:26" ht="13.5" thickBot="1">
      <c r="A488" s="253" t="s">
        <v>188</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188</v>
      </c>
      <c r="P488" s="232">
        <f>P307*0.507</f>
        <v>6.0358648235294119</v>
      </c>
      <c r="Q488" s="232">
        <f>Q307*0.507</f>
        <v>6.3412896221999988</v>
      </c>
      <c r="R488" s="232">
        <f>R307*0.507</f>
        <v>6.0269822730000007</v>
      </c>
      <c r="S488" s="232">
        <f>S307*0.507</f>
        <v>6.2072727912000003</v>
      </c>
      <c r="T488" s="217"/>
      <c r="U488" s="256" t="s">
        <v>188</v>
      </c>
      <c r="V488" s="232">
        <f>V307*0.507</f>
        <v>6.3136226322000004</v>
      </c>
      <c r="W488" s="232">
        <f>W307*0.507</f>
        <v>6.1129205981999997</v>
      </c>
      <c r="X488" s="217"/>
      <c r="Y488" s="256" t="s">
        <v>188</v>
      </c>
      <c r="Z488" s="232">
        <f>Z307*0.507</f>
        <v>6.207381390600001</v>
      </c>
    </row>
    <row r="489" spans="1:26">
      <c r="A489" s="268" t="s">
        <v>193</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193</v>
      </c>
      <c r="P489" s="238">
        <f t="shared" ref="P489:S490" si="228">P308*0.539</f>
        <v>6.8303226696078427</v>
      </c>
      <c r="Q489" s="238">
        <f t="shared" si="228"/>
        <v>6.9287288994000003</v>
      </c>
      <c r="R489" s="238">
        <f t="shared" si="228"/>
        <v>6.8196470496000003</v>
      </c>
      <c r="S489" s="238">
        <f t="shared" si="228"/>
        <v>6.9849054198000005</v>
      </c>
      <c r="T489" s="217"/>
      <c r="U489" s="260" t="s">
        <v>193</v>
      </c>
      <c r="V489" s="238">
        <f>V308*0.539</f>
        <v>7.0209984768000009</v>
      </c>
      <c r="W489" s="238">
        <f>W308*0.539</f>
        <v>6.9009485160000015</v>
      </c>
      <c r="X489" s="217"/>
      <c r="Y489" s="257" t="s">
        <v>193</v>
      </c>
      <c r="Z489" s="238">
        <f>Z308*0.539</f>
        <v>6.9500218788000003</v>
      </c>
    </row>
    <row r="490" spans="1:26">
      <c r="A490" s="271" t="s">
        <v>189</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189</v>
      </c>
      <c r="P490" s="235">
        <f t="shared" si="228"/>
        <v>6.9457289107843136</v>
      </c>
      <c r="Q490" s="235">
        <f t="shared" si="228"/>
        <v>7.1303552165999999</v>
      </c>
      <c r="R490" s="235">
        <f t="shared" si="228"/>
        <v>7.0237858613999995</v>
      </c>
      <c r="S490" s="235">
        <f t="shared" si="228"/>
        <v>7.3601962433999999</v>
      </c>
      <c r="T490" s="217"/>
      <c r="U490" s="234" t="s">
        <v>189</v>
      </c>
      <c r="V490" s="235">
        <f>V309*0.539</f>
        <v>7.1798079275999998</v>
      </c>
      <c r="W490" s="235">
        <f>W309*0.539</f>
        <v>7.1871639840000006</v>
      </c>
      <c r="X490" s="217"/>
      <c r="Y490" s="234" t="s">
        <v>189</v>
      </c>
      <c r="Z490" s="235">
        <f>Z309*0.539</f>
        <v>7.1835299382000004</v>
      </c>
    </row>
    <row r="491" spans="1:26">
      <c r="A491" s="271" t="s">
        <v>190</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190</v>
      </c>
      <c r="P491" s="235">
        <f>P310*0.535</f>
        <v>6.8623212156862747</v>
      </c>
      <c r="Q491" s="235">
        <f>Q310*0.535</f>
        <v>7.0442011920000001</v>
      </c>
      <c r="R491" s="235">
        <f>R310*0.535</f>
        <v>6.9369984270000007</v>
      </c>
      <c r="S491" s="235">
        <f>S310*0.535</f>
        <v>7.2371989110000001</v>
      </c>
      <c r="T491" s="217"/>
      <c r="U491" s="234" t="s">
        <v>190</v>
      </c>
      <c r="V491" s="235">
        <f>V310*0.535</f>
        <v>7.0863728879999996</v>
      </c>
      <c r="W491" s="235">
        <f>W310*0.535</f>
        <v>7.0655435190000011</v>
      </c>
      <c r="X491" s="217"/>
      <c r="Y491" s="234" t="s">
        <v>190</v>
      </c>
      <c r="Z491" s="235">
        <f>Z310*0.535</f>
        <v>7.0773906660000003</v>
      </c>
    </row>
    <row r="492" spans="1:26">
      <c r="A492" s="271" t="s">
        <v>191</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191</v>
      </c>
      <c r="P492" s="235" t="e">
        <f>#REF!*0.54</f>
        <v>#REF!</v>
      </c>
      <c r="Q492" s="235" t="e">
        <f>#REF!*0.54</f>
        <v>#REF!</v>
      </c>
      <c r="R492" s="235" t="e">
        <f>#REF!*0.54</f>
        <v>#REF!</v>
      </c>
      <c r="S492" s="235" t="e">
        <f>#REF!*0.54</f>
        <v>#REF!</v>
      </c>
      <c r="T492" s="217"/>
      <c r="U492" s="234" t="s">
        <v>191</v>
      </c>
      <c r="V492" s="235" t="e">
        <f>#REF!*0.54</f>
        <v>#REF!</v>
      </c>
      <c r="W492" s="235" t="e">
        <f>#REF!*0.54</f>
        <v>#REF!</v>
      </c>
      <c r="X492" s="217"/>
      <c r="Y492" s="234" t="s">
        <v>191</v>
      </c>
      <c r="Z492" s="235" t="e">
        <f>#REF!*0.54</f>
        <v>#REF!</v>
      </c>
    </row>
    <row r="493" spans="1:26">
      <c r="A493" s="271" t="s">
        <v>73</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73</v>
      </c>
      <c r="P493" s="235">
        <f>P311*0.465</f>
        <v>4.6751847647058833</v>
      </c>
      <c r="Q493" s="235">
        <f>Q311*0.465</f>
        <v>5.0544538380000006</v>
      </c>
      <c r="R493" s="235">
        <f>R311*0.465</f>
        <v>4.6692923571000007</v>
      </c>
      <c r="S493" s="235">
        <f>S311*0.465</f>
        <v>4.7064158181000009</v>
      </c>
      <c r="T493" s="217"/>
      <c r="U493" s="234" t="s">
        <v>73</v>
      </c>
      <c r="V493" s="235">
        <f>V311*0.465</f>
        <v>4.9496003369999997</v>
      </c>
      <c r="W493" s="235">
        <f>W311*0.465</f>
        <v>4.6871649297000006</v>
      </c>
      <c r="X493" s="217"/>
      <c r="Y493" s="234" t="s">
        <v>73</v>
      </c>
      <c r="Z493" s="235">
        <f>Z311*0.465</f>
        <v>4.799991888000001</v>
      </c>
    </row>
    <row r="494" spans="1:26" ht="13.5" thickBot="1">
      <c r="A494" s="272" t="s">
        <v>192</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192</v>
      </c>
      <c r="P494" s="243">
        <f>P312*0.516</f>
        <v>6.3681254705882351</v>
      </c>
      <c r="Q494" s="243">
        <f>Q312*0.516</f>
        <v>6.5769947208000001</v>
      </c>
      <c r="R494" s="243">
        <f>R312*0.516</f>
        <v>6.3680088384000006</v>
      </c>
      <c r="S494" s="243">
        <f>S312*0.516</f>
        <v>6.5058520464000003</v>
      </c>
      <c r="T494" s="217"/>
      <c r="U494" s="242" t="s">
        <v>192</v>
      </c>
      <c r="V494" s="243">
        <f>V312*0.516</f>
        <v>6.6001106952000006</v>
      </c>
      <c r="W494" s="243">
        <f>W312*0.516</f>
        <v>6.4321251408000002</v>
      </c>
      <c r="X494" s="217"/>
      <c r="Y494" s="242" t="s">
        <v>192</v>
      </c>
      <c r="Z494" s="243">
        <f>Z312*0.516</f>
        <v>6.5064309984000008</v>
      </c>
    </row>
    <row r="496" spans="1:26" ht="16.5" thickBot="1">
      <c r="A496" s="218">
        <v>2016</v>
      </c>
      <c r="B496" s="217"/>
      <c r="C496" s="217" t="s">
        <v>199</v>
      </c>
      <c r="D496" s="217"/>
      <c r="E496" s="217"/>
      <c r="F496" s="217"/>
      <c r="G496" s="217"/>
      <c r="H496" s="217"/>
      <c r="I496" s="217"/>
      <c r="J496" s="217"/>
      <c r="K496" s="217"/>
      <c r="L496" s="217"/>
      <c r="M496" s="216" t="s">
        <v>97</v>
      </c>
      <c r="N496" s="217"/>
      <c r="O496" s="218">
        <v>2016</v>
      </c>
      <c r="P496" s="219" t="s">
        <v>166</v>
      </c>
      <c r="Q496" s="219"/>
      <c r="R496" s="219"/>
      <c r="S496" s="219"/>
      <c r="T496" s="217"/>
      <c r="U496" s="218">
        <v>2016</v>
      </c>
      <c r="V496" s="219" t="s">
        <v>167</v>
      </c>
      <c r="W496" s="219"/>
      <c r="X496" s="217"/>
      <c r="Y496" s="218">
        <v>2016</v>
      </c>
      <c r="Z496" s="217"/>
    </row>
    <row r="497" spans="1:28" ht="13.5" thickBot="1">
      <c r="A497" s="223"/>
      <c r="B497" s="249" t="s">
        <v>169</v>
      </c>
      <c r="C497" s="249" t="s">
        <v>170</v>
      </c>
      <c r="D497" s="249" t="s">
        <v>171</v>
      </c>
      <c r="E497" s="249" t="s">
        <v>172</v>
      </c>
      <c r="F497" s="249" t="s">
        <v>173</v>
      </c>
      <c r="G497" s="249" t="s">
        <v>174</v>
      </c>
      <c r="H497" s="249" t="s">
        <v>175</v>
      </c>
      <c r="I497" s="249" t="s">
        <v>176</v>
      </c>
      <c r="J497" s="249" t="s">
        <v>177</v>
      </c>
      <c r="K497" s="249" t="s">
        <v>178</v>
      </c>
      <c r="L497" s="249" t="s">
        <v>179</v>
      </c>
      <c r="M497" s="250" t="s">
        <v>180</v>
      </c>
      <c r="N497" s="217"/>
      <c r="O497" s="252"/>
      <c r="P497" s="249" t="s">
        <v>181</v>
      </c>
      <c r="Q497" s="249" t="s">
        <v>182</v>
      </c>
      <c r="R497" s="249" t="s">
        <v>183</v>
      </c>
      <c r="S497" s="250" t="s">
        <v>184</v>
      </c>
      <c r="T497" s="217"/>
      <c r="U497" s="252"/>
      <c r="V497" s="249" t="s">
        <v>185</v>
      </c>
      <c r="W497" s="250" t="s">
        <v>186</v>
      </c>
      <c r="X497" s="217"/>
      <c r="Y497" s="223"/>
      <c r="Z497" s="250" t="s">
        <v>187</v>
      </c>
    </row>
    <row r="498" spans="1:28" ht="13.5" thickBot="1">
      <c r="A498" s="253" t="s">
        <v>188</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188</v>
      </c>
      <c r="P498" s="232">
        <f>P316*0.507</f>
        <v>6.0406465294117648</v>
      </c>
      <c r="Q498" s="232">
        <f>Q316*0.507</f>
        <v>6.077026264705883</v>
      </c>
      <c r="R498" s="232">
        <f>R316*0.507</f>
        <v>6.0054944149312304</v>
      </c>
      <c r="S498" s="232">
        <f>S316*0.507</f>
        <v>6.1470467016817514</v>
      </c>
      <c r="T498" s="217"/>
      <c r="U498" s="256" t="s">
        <v>188</v>
      </c>
      <c r="V498" s="232">
        <f>V316*0.507</f>
        <v>6.0594999705882344</v>
      </c>
      <c r="W498" s="232">
        <f>W316*0.507</f>
        <v>6.0769175109495368</v>
      </c>
      <c r="X498" s="217"/>
      <c r="Y498" s="256" t="s">
        <v>188</v>
      </c>
      <c r="Z498" s="232">
        <f>Z316*0.507</f>
        <v>6.0680676110876881</v>
      </c>
    </row>
    <row r="499" spans="1:28">
      <c r="A499" s="268" t="s">
        <v>193</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193</v>
      </c>
      <c r="P499" s="238">
        <f t="shared" ref="P499:S500" si="234">P317*0.539</f>
        <v>6.703299921568628</v>
      </c>
      <c r="Q499" s="238">
        <f t="shared" si="234"/>
        <v>6.7880550294117654</v>
      </c>
      <c r="R499" s="238">
        <f t="shared" si="234"/>
        <v>7.0961022436199066</v>
      </c>
      <c r="S499" s="238">
        <f t="shared" si="234"/>
        <v>7.1507215178291679</v>
      </c>
      <c r="T499" s="217"/>
      <c r="U499" s="260" t="s">
        <v>193</v>
      </c>
      <c r="V499" s="238">
        <f>V317*0.539</f>
        <v>6.7548695392156874</v>
      </c>
      <c r="W499" s="238">
        <f>W317*0.539</f>
        <v>7.1103629376757826</v>
      </c>
      <c r="X499" s="217"/>
      <c r="Y499" s="257" t="s">
        <v>193</v>
      </c>
      <c r="Z499" s="238">
        <f>Z317*0.539</f>
        <v>7.0137515860932487</v>
      </c>
    </row>
    <row r="500" spans="1:28">
      <c r="A500" s="271" t="s">
        <v>189</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189</v>
      </c>
      <c r="P500" s="235">
        <f t="shared" si="234"/>
        <v>6.995268823529412</v>
      </c>
      <c r="Q500" s="235">
        <f t="shared" si="234"/>
        <v>6.9424521078431383</v>
      </c>
      <c r="R500" s="235">
        <f t="shared" si="234"/>
        <v>7.030156096262723</v>
      </c>
      <c r="S500" s="235">
        <f t="shared" si="234"/>
        <v>7.1765564506373094</v>
      </c>
      <c r="T500" s="217"/>
      <c r="U500" s="234" t="s">
        <v>189</v>
      </c>
      <c r="V500" s="235">
        <f>V318*0.539</f>
        <v>6.968007049019608</v>
      </c>
      <c r="W500" s="235">
        <f>W318*0.539</f>
        <v>7.1050827769704021</v>
      </c>
      <c r="X500" s="217"/>
      <c r="Y500" s="234" t="s">
        <v>189</v>
      </c>
      <c r="Z500" s="235">
        <f>Z318*0.539</f>
        <v>7.0321400268869185</v>
      </c>
    </row>
    <row r="501" spans="1:28">
      <c r="A501" s="271" t="s">
        <v>190</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190</v>
      </c>
      <c r="P501" s="235">
        <f>P319*0.535</f>
        <v>6.8949803431372549</v>
      </c>
      <c r="Q501" s="235">
        <f>Q319*0.535</f>
        <v>6.8878102941176476</v>
      </c>
      <c r="R501" s="235">
        <f>R319*0.535</f>
        <v>7.0210658616019961</v>
      </c>
      <c r="S501" s="235">
        <f>S319*0.535</f>
        <v>7.1723506130051673</v>
      </c>
      <c r="T501" s="217"/>
      <c r="U501" s="234" t="s">
        <v>190</v>
      </c>
      <c r="V501" s="235">
        <f>V319*0.535</f>
        <v>6.8906374019607846</v>
      </c>
      <c r="W501" s="235">
        <f>W319*0.535</f>
        <v>7.1032660937767709</v>
      </c>
      <c r="X501" s="217"/>
      <c r="Y501" s="234" t="s">
        <v>190</v>
      </c>
      <c r="Z501" s="235">
        <f>Z319*0.535</f>
        <v>6.9991687354567924</v>
      </c>
    </row>
    <row r="502" spans="1:28">
      <c r="A502" s="271" t="s">
        <v>191</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191</v>
      </c>
      <c r="P502" s="235">
        <f>P320*0.54</f>
        <v>6.5985882352941188</v>
      </c>
      <c r="Q502" s="235">
        <f>Q320*0.54</f>
        <v>6.0078600000000009</v>
      </c>
      <c r="R502" s="235">
        <f>R320*0.54</f>
        <v>5.9513395649587277</v>
      </c>
      <c r="S502" s="235">
        <f>S320*0.54</f>
        <v>4.1558823529411768</v>
      </c>
      <c r="T502" s="217"/>
      <c r="U502" s="234" t="s">
        <v>191</v>
      </c>
      <c r="V502" s="235">
        <f>V320*0.54</f>
        <v>6.0455647058823532</v>
      </c>
      <c r="W502" s="235">
        <f>W320*0.54</f>
        <v>5.7498292156862751</v>
      </c>
      <c r="X502" s="217"/>
      <c r="Y502" s="234" t="s">
        <v>191</v>
      </c>
      <c r="Z502" s="235">
        <f>Z320*0.54</f>
        <v>5.7902351658686744</v>
      </c>
    </row>
    <row r="503" spans="1:28">
      <c r="A503" s="271" t="s">
        <v>73</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73</v>
      </c>
      <c r="P503" s="235">
        <f>P321*0.465</f>
        <v>4.633642941176471</v>
      </c>
      <c r="Q503" s="235">
        <f>Q321*0.465</f>
        <v>4.6996547058823532</v>
      </c>
      <c r="R503" s="235">
        <f>R321*0.465</f>
        <v>4.5349299447351354</v>
      </c>
      <c r="S503" s="235">
        <f>S321*0.465</f>
        <v>4.6097520626580959</v>
      </c>
      <c r="T503" s="217"/>
      <c r="U503" s="234" t="s">
        <v>73</v>
      </c>
      <c r="V503" s="235">
        <f>V321*0.465</f>
        <v>4.6664527941176477</v>
      </c>
      <c r="W503" s="235">
        <f>W321*0.465</f>
        <v>4.5716938819478949</v>
      </c>
      <c r="X503" s="217"/>
      <c r="Y503" s="234" t="s">
        <v>73</v>
      </c>
      <c r="Z503" s="235">
        <f>Z321*0.465</f>
        <v>4.6183478356723455</v>
      </c>
    </row>
    <row r="504" spans="1:28" ht="13.5" thickBot="1">
      <c r="A504" s="272" t="s">
        <v>192</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192</v>
      </c>
      <c r="P504" s="243">
        <f>P322*0.516</f>
        <v>6.2584021176470586</v>
      </c>
      <c r="Q504" s="243">
        <f>Q322*0.516</f>
        <v>6.267760941176471</v>
      </c>
      <c r="R504" s="243">
        <f>R322*0.516</f>
        <v>6.2594939461548655</v>
      </c>
      <c r="S504" s="243">
        <f>S322*0.516</f>
        <v>6.3534313114462133</v>
      </c>
      <c r="T504" s="217"/>
      <c r="U504" s="242" t="s">
        <v>192</v>
      </c>
      <c r="V504" s="243">
        <f>V322*0.516</f>
        <v>6.263187764705882</v>
      </c>
      <c r="W504" s="243">
        <f>W322*0.516</f>
        <v>6.306518425184616</v>
      </c>
      <c r="X504" s="217"/>
      <c r="Y504" s="242" t="s">
        <v>192</v>
      </c>
      <c r="Z504" s="243">
        <f>Z322*0.516</f>
        <v>6.2851311104702576</v>
      </c>
      <c r="AB504" s="274"/>
    </row>
    <row r="506" spans="1:28" ht="16.5" thickBot="1">
      <c r="A506" s="218">
        <v>2017</v>
      </c>
      <c r="B506" s="217"/>
      <c r="C506" s="217" t="s">
        <v>199</v>
      </c>
      <c r="D506" s="217"/>
      <c r="E506" s="217"/>
      <c r="F506" s="217"/>
      <c r="G506" s="217"/>
      <c r="H506" s="217"/>
      <c r="I506" s="217"/>
      <c r="J506" s="217"/>
      <c r="K506" s="217"/>
      <c r="L506" s="217"/>
      <c r="M506" s="216" t="s">
        <v>97</v>
      </c>
      <c r="N506" s="217"/>
      <c r="O506" s="218">
        <v>2017</v>
      </c>
      <c r="P506" s="219" t="s">
        <v>166</v>
      </c>
      <c r="Q506" s="219"/>
      <c r="R506" s="219"/>
      <c r="S506" s="219"/>
      <c r="T506" s="217"/>
      <c r="U506" s="218">
        <v>2017</v>
      </c>
      <c r="V506" s="219" t="s">
        <v>167</v>
      </c>
      <c r="W506" s="219"/>
      <c r="X506" s="217"/>
      <c r="Y506" s="218">
        <v>2017</v>
      </c>
      <c r="Z506" s="217"/>
    </row>
    <row r="507" spans="1:28" ht="13.5" thickBot="1">
      <c r="A507" s="223"/>
      <c r="B507" s="249" t="s">
        <v>169</v>
      </c>
      <c r="C507" s="249" t="s">
        <v>170</v>
      </c>
      <c r="D507" s="249" t="s">
        <v>171</v>
      </c>
      <c r="E507" s="249" t="s">
        <v>172</v>
      </c>
      <c r="F507" s="249" t="s">
        <v>173</v>
      </c>
      <c r="G507" s="249" t="s">
        <v>174</v>
      </c>
      <c r="H507" s="249" t="s">
        <v>175</v>
      </c>
      <c r="I507" s="249" t="s">
        <v>176</v>
      </c>
      <c r="J507" s="249" t="s">
        <v>177</v>
      </c>
      <c r="K507" s="249" t="s">
        <v>178</v>
      </c>
      <c r="L507" s="249" t="s">
        <v>179</v>
      </c>
      <c r="M507" s="250" t="s">
        <v>180</v>
      </c>
      <c r="N507" s="217"/>
      <c r="O507" s="252"/>
      <c r="P507" s="249" t="s">
        <v>181</v>
      </c>
      <c r="Q507" s="249" t="s">
        <v>182</v>
      </c>
      <c r="R507" s="249" t="s">
        <v>183</v>
      </c>
      <c r="S507" s="250" t="s">
        <v>184</v>
      </c>
      <c r="T507" s="217"/>
      <c r="U507" s="252"/>
      <c r="V507" s="249" t="s">
        <v>185</v>
      </c>
      <c r="W507" s="250" t="s">
        <v>186</v>
      </c>
      <c r="X507" s="217"/>
      <c r="Y507" s="223"/>
      <c r="Z507" s="250" t="s">
        <v>187</v>
      </c>
    </row>
    <row r="508" spans="1:28" ht="13.5" thickBot="1">
      <c r="A508" s="253" t="s">
        <v>188</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188</v>
      </c>
      <c r="P508" s="232">
        <f>P326*0.507</f>
        <v>6.3219899582297092</v>
      </c>
      <c r="Q508" s="232">
        <f>Q326*0.507</f>
        <v>6.28609342282674</v>
      </c>
      <c r="R508" s="232">
        <f>R326*0.507</f>
        <v>6.351054139057422</v>
      </c>
      <c r="S508" s="232">
        <f>S326*0.507</f>
        <v>6.6642182761925204</v>
      </c>
      <c r="T508" s="217"/>
      <c r="U508" s="256" t="s">
        <v>188</v>
      </c>
      <c r="V508" s="232">
        <f>V326*0.507</f>
        <v>6.3040903493040465</v>
      </c>
      <c r="W508" s="232">
        <f>W326*0.507</f>
        <v>6.505057053543057</v>
      </c>
      <c r="X508" s="217"/>
      <c r="Y508" s="256" t="s">
        <v>188</v>
      </c>
      <c r="Z508" s="232">
        <f>Z326*0.507</f>
        <v>6.403627708768826</v>
      </c>
    </row>
    <row r="509" spans="1:28">
      <c r="A509" s="268" t="s">
        <v>193</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193</v>
      </c>
      <c r="P509" s="238">
        <f t="shared" ref="P509:S510" si="241">P327*0.539</f>
        <v>6.775939891230867</v>
      </c>
      <c r="Q509" s="238">
        <f t="shared" si="241"/>
        <v>6.5965527015325645</v>
      </c>
      <c r="R509" s="238">
        <f t="shared" si="241"/>
        <v>6.9233973184362698</v>
      </c>
      <c r="S509" s="238">
        <f t="shared" si="241"/>
        <v>7.2156960377510098</v>
      </c>
      <c r="T509" s="217"/>
      <c r="U509" s="260" t="s">
        <v>193</v>
      </c>
      <c r="V509" s="238">
        <f>V327*0.539</f>
        <v>6.7081490443894181</v>
      </c>
      <c r="W509" s="238">
        <f>W327*0.539</f>
        <v>7.0488745673030877</v>
      </c>
      <c r="X509" s="217"/>
      <c r="Y509" s="257" t="s">
        <v>193</v>
      </c>
      <c r="Z509" s="238">
        <f>Z327*0.539</f>
        <v>6.9375788658498498</v>
      </c>
    </row>
    <row r="510" spans="1:28">
      <c r="A510" s="271" t="s">
        <v>189</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189</v>
      </c>
      <c r="P510" s="235">
        <f t="shared" si="241"/>
        <v>7.1945413578334279</v>
      </c>
      <c r="Q510" s="235">
        <f t="shared" si="241"/>
        <v>7.0476395716859148</v>
      </c>
      <c r="R510" s="235">
        <f t="shared" si="241"/>
        <v>7.215826808263694</v>
      </c>
      <c r="S510" s="235">
        <f t="shared" si="241"/>
        <v>7.6187057787862278</v>
      </c>
      <c r="T510" s="217"/>
      <c r="U510" s="234" t="s">
        <v>189</v>
      </c>
      <c r="V510" s="235">
        <f>V328*0.539</f>
        <v>7.1225263436376798</v>
      </c>
      <c r="W510" s="235">
        <f>W328*0.539</f>
        <v>7.4170657086392016</v>
      </c>
      <c r="X510" s="217"/>
      <c r="Y510" s="234" t="s">
        <v>189</v>
      </c>
      <c r="Z510" s="235">
        <f>Z328*0.539</f>
        <v>7.2672070886742874</v>
      </c>
    </row>
    <row r="511" spans="1:28">
      <c r="A511" s="271" t="s">
        <v>190</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190</v>
      </c>
      <c r="P511" s="235">
        <f>P329*0.535</f>
        <v>7.1095792266788047</v>
      </c>
      <c r="Q511" s="235">
        <f>Q329*0.535</f>
        <v>6.9320871667542932</v>
      </c>
      <c r="R511" s="235">
        <f>R329*0.535</f>
        <v>7.0850512126066292</v>
      </c>
      <c r="S511" s="235">
        <f>S329*0.535</f>
        <v>7.4761238197306978</v>
      </c>
      <c r="T511" s="217"/>
      <c r="U511" s="234" t="s">
        <v>190</v>
      </c>
      <c r="V511" s="235">
        <f>V329*0.535</f>
        <v>7.0160454819270743</v>
      </c>
      <c r="W511" s="235">
        <f>W329*0.535</f>
        <v>7.2569314099036237</v>
      </c>
      <c r="X511" s="217"/>
      <c r="Y511" s="234" t="s">
        <v>190</v>
      </c>
      <c r="Z511" s="235">
        <f>Z329*0.535</f>
        <v>7.1229468473569471</v>
      </c>
    </row>
    <row r="512" spans="1:28">
      <c r="A512" s="271" t="s">
        <v>191</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191</v>
      </c>
      <c r="P512" s="235">
        <f>P330*0.54</f>
        <v>6.8257338935574214</v>
      </c>
      <c r="Q512" s="235">
        <f>Q330*0.54</f>
        <v>7.3168313859790501</v>
      </c>
      <c r="R512" s="235">
        <f>R330*0.54</f>
        <v>0</v>
      </c>
      <c r="S512" s="235">
        <f>S330*0.54</f>
        <v>6.5486911764705882</v>
      </c>
      <c r="T512" s="217"/>
      <c r="U512" s="234" t="s">
        <v>191</v>
      </c>
      <c r="V512" s="235">
        <f>V330*0.54</f>
        <v>7.1238637642167042</v>
      </c>
      <c r="W512" s="235">
        <f>W330*0.54</f>
        <v>6.5486911764705882</v>
      </c>
      <c r="X512" s="217"/>
      <c r="Y512" s="234" t="s">
        <v>191</v>
      </c>
      <c r="Z512" s="235">
        <f>Z330*0.54</f>
        <v>6.9857496515193747</v>
      </c>
    </row>
    <row r="513" spans="1:30">
      <c r="A513" s="271" t="s">
        <v>73</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73</v>
      </c>
      <c r="P513" s="235">
        <f>P331*0.465</f>
        <v>4.8813032931044402</v>
      </c>
      <c r="Q513" s="235">
        <f>Q331*0.465</f>
        <v>5.0403241710974589</v>
      </c>
      <c r="R513" s="235">
        <f>R331*0.465</f>
        <v>5.0699890693316574</v>
      </c>
      <c r="S513" s="235">
        <f>S331*0.465</f>
        <v>5.3517339345812864</v>
      </c>
      <c r="T513" s="217"/>
      <c r="U513" s="234" t="s">
        <v>73</v>
      </c>
      <c r="V513" s="235">
        <f>V331*0.465</f>
        <v>4.9600781182263711</v>
      </c>
      <c r="W513" s="235">
        <f>W331*0.465</f>
        <v>5.2129034563299221</v>
      </c>
      <c r="X513" s="217"/>
      <c r="Y513" s="234" t="s">
        <v>73</v>
      </c>
      <c r="Z513" s="235">
        <f>Z331*0.465</f>
        <v>5.0942375319134401</v>
      </c>
    </row>
    <row r="514" spans="1:30" ht="13.5" thickBot="1">
      <c r="A514" s="272" t="s">
        <v>192</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192</v>
      </c>
      <c r="P514" s="243">
        <f>P332*0.516</f>
        <v>6.5110891058542055</v>
      </c>
      <c r="Q514" s="243">
        <f>Q332*0.516</f>
        <v>6.4969116852293762</v>
      </c>
      <c r="R514" s="243">
        <f>R332*0.516</f>
        <v>6.5338013108937156</v>
      </c>
      <c r="S514" s="243">
        <f>S332*0.516</f>
        <v>6.7724651494105679</v>
      </c>
      <c r="T514" s="217"/>
      <c r="U514" s="242" t="s">
        <v>192</v>
      </c>
      <c r="V514" s="243">
        <f>V332*0.516</f>
        <v>6.5039350325899727</v>
      </c>
      <c r="W514" s="243">
        <f>W332*0.516</f>
        <v>6.6477657612749734</v>
      </c>
      <c r="X514" s="217"/>
      <c r="Y514" s="242" t="s">
        <v>192</v>
      </c>
      <c r="Z514" s="243">
        <f>Z332*0.516</f>
        <v>6.5732149619844158</v>
      </c>
    </row>
    <row r="517" spans="1:30" ht="16.5" thickBot="1">
      <c r="A517" s="218">
        <v>2018</v>
      </c>
      <c r="B517" s="217"/>
      <c r="C517" s="217" t="s">
        <v>199</v>
      </c>
      <c r="D517" s="217"/>
      <c r="E517" s="217"/>
      <c r="F517" s="217"/>
      <c r="G517" s="217"/>
      <c r="H517" s="217"/>
      <c r="I517" s="217"/>
      <c r="J517" s="217"/>
      <c r="K517" s="217"/>
      <c r="L517" s="217"/>
      <c r="M517" s="216" t="s">
        <v>97</v>
      </c>
      <c r="N517" s="217"/>
      <c r="O517" s="218">
        <v>2018</v>
      </c>
      <c r="P517" s="219" t="s">
        <v>166</v>
      </c>
      <c r="Q517" s="219"/>
      <c r="R517" s="219"/>
      <c r="S517" s="219"/>
      <c r="T517" s="217"/>
      <c r="U517" s="218">
        <v>2018</v>
      </c>
      <c r="V517" s="219" t="s">
        <v>167</v>
      </c>
      <c r="W517" s="219"/>
      <c r="X517" s="217"/>
      <c r="Y517" s="218">
        <v>2018</v>
      </c>
      <c r="Z517" s="217"/>
    </row>
    <row r="518" spans="1:30" ht="13.5" thickBot="1">
      <c r="A518" s="223"/>
      <c r="B518" s="249" t="s">
        <v>169</v>
      </c>
      <c r="C518" s="249" t="s">
        <v>170</v>
      </c>
      <c r="D518" s="249" t="s">
        <v>171</v>
      </c>
      <c r="E518" s="249" t="s">
        <v>172</v>
      </c>
      <c r="F518" s="249" t="s">
        <v>173</v>
      </c>
      <c r="G518" s="249" t="s">
        <v>174</v>
      </c>
      <c r="H518" s="249" t="s">
        <v>175</v>
      </c>
      <c r="I518" s="249" t="s">
        <v>176</v>
      </c>
      <c r="J518" s="249" t="s">
        <v>177</v>
      </c>
      <c r="K518" s="249" t="s">
        <v>178</v>
      </c>
      <c r="L518" s="249" t="s">
        <v>179</v>
      </c>
      <c r="M518" s="250" t="s">
        <v>180</v>
      </c>
      <c r="N518" s="217"/>
      <c r="O518" s="252"/>
      <c r="P518" s="249" t="s">
        <v>181</v>
      </c>
      <c r="Q518" s="249" t="s">
        <v>182</v>
      </c>
      <c r="R518" s="249" t="s">
        <v>183</v>
      </c>
      <c r="S518" s="250" t="s">
        <v>184</v>
      </c>
      <c r="T518" s="217"/>
      <c r="U518" s="252"/>
      <c r="V518" s="249" t="s">
        <v>185</v>
      </c>
      <c r="W518" s="250" t="s">
        <v>186</v>
      </c>
      <c r="X518" s="217"/>
      <c r="Y518" s="223"/>
      <c r="Z518" s="250" t="s">
        <v>187</v>
      </c>
    </row>
    <row r="519" spans="1:30" ht="13.5" thickBot="1">
      <c r="A519" s="253" t="s">
        <v>188</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188</v>
      </c>
      <c r="P519" s="232">
        <f>P336*0.518</f>
        <v>6.853254484383446</v>
      </c>
      <c r="Q519" s="232">
        <f>Q336*0.518</f>
        <v>6.8635923848100955</v>
      </c>
      <c r="R519" s="232">
        <f>R336*0.518</f>
        <v>6.7250527077031075</v>
      </c>
      <c r="S519" s="232">
        <f>S336*0.518</f>
        <v>6.687597688957049</v>
      </c>
      <c r="T519" s="217"/>
      <c r="U519" s="256" t="s">
        <v>188</v>
      </c>
      <c r="V519" s="232">
        <f>V336*0.518</f>
        <v>6.8584250635498991</v>
      </c>
      <c r="W519" s="232">
        <f>W336*0.518</f>
        <v>6.7069252940501061</v>
      </c>
      <c r="X519" s="217"/>
      <c r="Y519" s="256" t="s">
        <v>188</v>
      </c>
      <c r="Z519" s="232">
        <f>Z336*0.518</f>
        <v>6.7862603363820293</v>
      </c>
    </row>
    <row r="520" spans="1:30">
      <c r="A520" s="268" t="s">
        <v>193</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193</v>
      </c>
      <c r="P520" s="238">
        <f>P337*0.539</f>
        <v>7.1233843648775066</v>
      </c>
      <c r="Q520" s="238">
        <f>Q337*0.539</f>
        <v>7.2109807006816258</v>
      </c>
      <c r="R520" s="238">
        <f>R337*0.539</f>
        <v>7.074471543224357</v>
      </c>
      <c r="S520" s="238">
        <f>S337*0.539</f>
        <v>7.2108642793440438</v>
      </c>
      <c r="T520" s="217"/>
      <c r="U520" s="260" t="s">
        <v>193</v>
      </c>
      <c r="V520" s="238">
        <f>V337*0.539</f>
        <v>7.1636652881929237</v>
      </c>
      <c r="W520" s="238">
        <f>W337*0.539</f>
        <v>7.1431909097890118</v>
      </c>
      <c r="X520" s="217"/>
      <c r="Y520" s="257" t="s">
        <v>193</v>
      </c>
      <c r="Z520" s="238">
        <f>Z337*0.539</f>
        <v>7.1514993645621665</v>
      </c>
    </row>
    <row r="521" spans="1:30">
      <c r="A521" s="271" t="s">
        <v>189</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189</v>
      </c>
      <c r="P521" s="235">
        <f>P338*0.533</f>
        <v>7.4638140987456225</v>
      </c>
      <c r="Q521" s="235">
        <f t="shared" ref="Q521:S522" si="249">Q338*0.533</f>
        <v>7.4119634653662834</v>
      </c>
      <c r="R521" s="235">
        <f t="shared" si="249"/>
        <v>7.4004940677809676</v>
      </c>
      <c r="S521" s="235">
        <f t="shared" si="249"/>
        <v>7.4106405610293633</v>
      </c>
      <c r="T521" s="217"/>
      <c r="U521" s="234" t="s">
        <v>189</v>
      </c>
      <c r="V521" s="235">
        <f>V338*0.533</f>
        <v>7.4385458230182815</v>
      </c>
      <c r="W521" s="235">
        <f>W338*0.533</f>
        <v>7.4053304105383413</v>
      </c>
      <c r="X521" s="217"/>
      <c r="Y521" s="234" t="s">
        <v>189</v>
      </c>
      <c r="Z521" s="235">
        <f>Z338*0.533</f>
        <v>7.4235547874208283</v>
      </c>
    </row>
    <row r="522" spans="1:30">
      <c r="A522" s="271" t="s">
        <v>190</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190</v>
      </c>
      <c r="P522" s="235">
        <f>P339*0.533</f>
        <v>7.3929595195970617</v>
      </c>
      <c r="Q522" s="235">
        <f t="shared" si="249"/>
        <v>7.3649664475373742</v>
      </c>
      <c r="R522" s="235">
        <f t="shared" si="249"/>
        <v>7.3536500742343254</v>
      </c>
      <c r="S522" s="235">
        <f t="shared" si="249"/>
        <v>7.3268899544362869</v>
      </c>
      <c r="T522" s="217"/>
      <c r="U522" s="234" t="s">
        <v>190</v>
      </c>
      <c r="V522" s="235">
        <f>V339*0.533</f>
        <v>7.3778790360444582</v>
      </c>
      <c r="W522" s="235">
        <f>W339*0.533</f>
        <v>7.3403876787028306</v>
      </c>
      <c r="X522" s="217"/>
      <c r="Y522" s="234" t="s">
        <v>190</v>
      </c>
      <c r="Z522" s="235">
        <f>Z339*0.533</f>
        <v>7.3609333432358666</v>
      </c>
    </row>
    <row r="523" spans="1:30">
      <c r="A523" s="271" t="s">
        <v>191</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191</v>
      </c>
      <c r="P523" s="235">
        <f>P340*0.521</f>
        <v>5.9605311470588243</v>
      </c>
      <c r="Q523" s="235">
        <f>Q340*0.521</f>
        <v>7.1058423823529413</v>
      </c>
      <c r="R523" s="235">
        <f>R340*0.521</f>
        <v>5.2947295671682628</v>
      </c>
      <c r="S523" s="235">
        <f>S340*0.521</f>
        <v>6.0624990196078432</v>
      </c>
      <c r="T523" s="217"/>
      <c r="U523" s="234" t="s">
        <v>191</v>
      </c>
      <c r="V523" s="235">
        <f>V340*0.521</f>
        <v>6.2572439023163673</v>
      </c>
      <c r="W523" s="235">
        <f>W340*0.521</f>
        <v>5.9544686319936355</v>
      </c>
      <c r="X523" s="217"/>
      <c r="Y523" s="234" t="s">
        <v>191</v>
      </c>
      <c r="Z523" s="235">
        <f>Z340*0.521</f>
        <v>5.9724543590395847</v>
      </c>
    </row>
    <row r="524" spans="1:30">
      <c r="A524" s="271" t="s">
        <v>73</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73</v>
      </c>
      <c r="P524" s="235">
        <f>P341*0.487</f>
        <v>5.6597914805114611</v>
      </c>
      <c r="Q524" s="235">
        <f>Q341*0.487</f>
        <v>5.7303638639409451</v>
      </c>
      <c r="R524" s="235">
        <f>R341*0.487</f>
        <v>5.5171067540495864</v>
      </c>
      <c r="S524" s="235">
        <f>S341*0.487</f>
        <v>5.4073511132637702</v>
      </c>
      <c r="T524" s="217"/>
      <c r="U524" s="234" t="s">
        <v>73</v>
      </c>
      <c r="V524" s="235">
        <f>V341*0.487</f>
        <v>5.6939485765705635</v>
      </c>
      <c r="W524" s="235">
        <f>W341*0.487</f>
        <v>5.4627979866837277</v>
      </c>
      <c r="X524" s="217"/>
      <c r="Y524" s="234" t="s">
        <v>73</v>
      </c>
      <c r="Z524" s="235">
        <f>Z341*0.487</f>
        <v>5.5743104075825372</v>
      </c>
    </row>
    <row r="525" spans="1:30" ht="13.5" thickBot="1">
      <c r="A525" s="272" t="s">
        <v>192</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192</v>
      </c>
      <c r="P525" s="243">
        <f>P342*0.518</f>
        <v>6.8571488028799035</v>
      </c>
      <c r="Q525" s="243">
        <f>Q342*0.518</f>
        <v>6.8905082274033882</v>
      </c>
      <c r="R525" s="243">
        <f>R342*0.518</f>
        <v>6.815721069188247</v>
      </c>
      <c r="S525" s="243">
        <f>S342*0.518</f>
        <v>6.8801273940415886</v>
      </c>
      <c r="T525" s="217"/>
      <c r="U525" s="242" t="s">
        <v>192</v>
      </c>
      <c r="V525" s="243">
        <f>V342*0.518</f>
        <v>6.8748077285224038</v>
      </c>
      <c r="W525" s="243">
        <f>W342*0.518</f>
        <v>6.8463624710681135</v>
      </c>
      <c r="X525" s="217"/>
      <c r="Y525" s="242" t="s">
        <v>192</v>
      </c>
      <c r="Z525" s="243">
        <f>Z342*0.518</f>
        <v>6.8609991162458019</v>
      </c>
      <c r="AB525" s="3"/>
      <c r="AC525" s="3"/>
      <c r="AD525" s="3"/>
    </row>
    <row r="526" spans="1:30">
      <c r="AB526" s="3"/>
      <c r="AC526" s="3"/>
      <c r="AD526" s="3"/>
    </row>
    <row r="527" spans="1:30" ht="16.5" thickBot="1">
      <c r="A527" s="218">
        <v>2019</v>
      </c>
      <c r="B527" s="217"/>
      <c r="C527" s="217" t="s">
        <v>199</v>
      </c>
      <c r="D527" s="217"/>
      <c r="E527" s="217"/>
      <c r="F527" s="217"/>
      <c r="G527" s="217"/>
      <c r="H527" s="217"/>
      <c r="I527" s="217"/>
      <c r="J527" s="217"/>
      <c r="K527" s="217"/>
      <c r="L527" s="217"/>
      <c r="M527" s="216" t="s">
        <v>97</v>
      </c>
      <c r="N527" s="217"/>
      <c r="O527" s="218">
        <v>2019</v>
      </c>
      <c r="P527" s="219" t="s">
        <v>166</v>
      </c>
      <c r="Q527" s="219"/>
      <c r="R527" s="219"/>
      <c r="S527" s="219"/>
      <c r="T527" s="217"/>
      <c r="U527" s="218">
        <v>2019</v>
      </c>
      <c r="V527" s="219" t="s">
        <v>167</v>
      </c>
      <c r="W527" s="219"/>
      <c r="X527" s="217"/>
      <c r="Y527" s="218">
        <v>2019</v>
      </c>
      <c r="Z527" s="217"/>
      <c r="AB527" s="3"/>
      <c r="AC527" s="3"/>
      <c r="AD527" s="3"/>
    </row>
    <row r="528" spans="1:30" ht="13.5" thickBot="1">
      <c r="A528" s="223"/>
      <c r="B528" s="249" t="s">
        <v>169</v>
      </c>
      <c r="C528" s="249" t="s">
        <v>170</v>
      </c>
      <c r="D528" s="249" t="s">
        <v>171</v>
      </c>
      <c r="E528" s="249" t="s">
        <v>172</v>
      </c>
      <c r="F528" s="249" t="s">
        <v>173</v>
      </c>
      <c r="G528" s="249" t="s">
        <v>174</v>
      </c>
      <c r="H528" s="249" t="s">
        <v>175</v>
      </c>
      <c r="I528" s="249" t="s">
        <v>176</v>
      </c>
      <c r="J528" s="249" t="s">
        <v>177</v>
      </c>
      <c r="K528" s="249" t="s">
        <v>178</v>
      </c>
      <c r="L528" s="249" t="s">
        <v>179</v>
      </c>
      <c r="M528" s="250" t="s">
        <v>180</v>
      </c>
      <c r="N528" s="217"/>
      <c r="O528" s="252"/>
      <c r="P528" s="249" t="s">
        <v>181</v>
      </c>
      <c r="Q528" s="249" t="s">
        <v>182</v>
      </c>
      <c r="R528" s="249" t="s">
        <v>183</v>
      </c>
      <c r="S528" s="250" t="s">
        <v>184</v>
      </c>
      <c r="T528" s="217"/>
      <c r="U528" s="252"/>
      <c r="V528" s="249" t="s">
        <v>185</v>
      </c>
      <c r="W528" s="250" t="s">
        <v>186</v>
      </c>
      <c r="X528" s="217"/>
      <c r="Y528" s="223"/>
      <c r="Z528" s="250" t="s">
        <v>187</v>
      </c>
      <c r="AB528" s="3"/>
      <c r="AC528" s="3"/>
      <c r="AD528" s="3"/>
    </row>
    <row r="529" spans="1:30" ht="13.5" thickBot="1">
      <c r="A529" s="253" t="s">
        <v>188</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188</v>
      </c>
      <c r="P529" s="232">
        <f>P346*0.518</f>
        <v>6.3982648978943049</v>
      </c>
      <c r="Q529" s="232">
        <f>Q346*0.518</f>
        <v>6.2266890701763487</v>
      </c>
      <c r="R529" s="232">
        <f>R346*0.518</f>
        <v>5.8790049670245876</v>
      </c>
      <c r="S529" s="232">
        <f>S346*0.518</f>
        <v>6.1091104353554062</v>
      </c>
      <c r="T529" s="217"/>
      <c r="U529" s="256" t="s">
        <v>188</v>
      </c>
      <c r="V529" s="232">
        <f>V346*0.518</f>
        <v>6.3738286028035676</v>
      </c>
      <c r="W529" s="232">
        <f>W346*0.518</f>
        <v>6.0080102222505234</v>
      </c>
      <c r="X529" s="217"/>
      <c r="Y529" s="256" t="s">
        <v>188</v>
      </c>
      <c r="Z529" s="232">
        <f>Z346*0.518</f>
        <v>6.181004161957703</v>
      </c>
      <c r="AB529" s="3"/>
      <c r="AC529" s="3"/>
      <c r="AD529" s="3"/>
    </row>
    <row r="530" spans="1:30">
      <c r="A530" s="268" t="s">
        <v>193</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193</v>
      </c>
      <c r="P530" s="238">
        <f>P347*0.539</f>
        <v>6.6502601970435338</v>
      </c>
      <c r="Q530" s="238">
        <f>Q347*0.539</f>
        <v>6.4672896157596007</v>
      </c>
      <c r="R530" s="238">
        <f>R347*0.539</f>
        <v>6.1082008265880576</v>
      </c>
      <c r="S530" s="238">
        <f>S347*0.539</f>
        <v>6.4020519231945059</v>
      </c>
      <c r="T530" s="217"/>
      <c r="U530" s="260" t="s">
        <v>193</v>
      </c>
      <c r="V530" s="238">
        <f>V347*0.539</f>
        <v>6.6056304654608207</v>
      </c>
      <c r="W530" s="238">
        <f>W347*0.539</f>
        <v>6.2942122909628022</v>
      </c>
      <c r="X530" s="217"/>
      <c r="Y530" s="257" t="s">
        <v>193</v>
      </c>
      <c r="Z530" s="238">
        <f>Z347*0.539</f>
        <v>6.4149255437156079</v>
      </c>
      <c r="AB530" s="3"/>
      <c r="AC530" s="3"/>
      <c r="AD530" s="3"/>
    </row>
    <row r="531" spans="1:30">
      <c r="A531" s="271" t="s">
        <v>189</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189</v>
      </c>
      <c r="P531" s="235">
        <f>P348*0.533</f>
        <v>6.9841151387994387</v>
      </c>
      <c r="Q531" s="235">
        <f t="shared" ref="Q531:S532" si="256">Q348*0.533</f>
        <v>6.6022963610264425</v>
      </c>
      <c r="R531" s="235">
        <f t="shared" si="256"/>
        <v>6.272281473509965</v>
      </c>
      <c r="S531" s="235">
        <f t="shared" si="256"/>
        <v>6.6232813760741616</v>
      </c>
      <c r="T531" s="217"/>
      <c r="U531" s="234" t="s">
        <v>189</v>
      </c>
      <c r="V531" s="235">
        <f>V348*0.533</f>
        <v>6.8660378351052751</v>
      </c>
      <c r="W531" s="235">
        <f>W348*0.533</f>
        <v>6.4413188860017838</v>
      </c>
      <c r="X531" s="217"/>
      <c r="Y531" s="234" t="s">
        <v>189</v>
      </c>
      <c r="Z531" s="235">
        <f>Z348*0.533</f>
        <v>6.6556685724332576</v>
      </c>
      <c r="AB531" s="3"/>
      <c r="AC531" s="3"/>
      <c r="AD531" s="3"/>
    </row>
    <row r="532" spans="1:30">
      <c r="A532" s="271" t="s">
        <v>190</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190</v>
      </c>
      <c r="P532" s="235">
        <f>P349*0.533</f>
        <v>6.8914794899571934</v>
      </c>
      <c r="Q532" s="235">
        <f t="shared" si="256"/>
        <v>6.4459247924675855</v>
      </c>
      <c r="R532" s="235">
        <f t="shared" si="256"/>
        <v>6.1103438349868204</v>
      </c>
      <c r="S532" s="235">
        <f t="shared" si="256"/>
        <v>6.5879319251020414</v>
      </c>
      <c r="T532" s="217"/>
      <c r="U532" s="234" t="s">
        <v>190</v>
      </c>
      <c r="V532" s="235">
        <f>V349*0.533</f>
        <v>6.7142058595742364</v>
      </c>
      <c r="W532" s="235">
        <f>W349*0.533</f>
        <v>6.3078594071340719</v>
      </c>
      <c r="X532" s="217"/>
      <c r="Y532" s="234" t="s">
        <v>190</v>
      </c>
      <c r="Z532" s="235">
        <f>Z349*0.533</f>
        <v>6.5302250992155537</v>
      </c>
      <c r="AB532" s="3"/>
      <c r="AC532" s="3"/>
      <c r="AD532" s="3"/>
    </row>
    <row r="533" spans="1:30">
      <c r="A533" s="271" t="s">
        <v>191</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191</v>
      </c>
      <c r="P533" s="235">
        <f>P350*0.521</f>
        <v>6.6729504441437486</v>
      </c>
      <c r="Q533" s="235">
        <f>Q350*0.521</f>
        <v>6.1678068966519417</v>
      </c>
      <c r="R533" s="235">
        <f>R350*0.521</f>
        <v>5.7462484183946954</v>
      </c>
      <c r="S533" s="235">
        <f>S350*0.521</f>
        <v>0</v>
      </c>
      <c r="T533" s="217"/>
      <c r="U533" s="234" t="s">
        <v>191</v>
      </c>
      <c r="V533" s="235">
        <f>V350*0.521</f>
        <v>6.4633809036364003</v>
      </c>
      <c r="W533" s="235">
        <f>W350*0.521</f>
        <v>5.8861399093200921</v>
      </c>
      <c r="X533" s="217"/>
      <c r="Y533" s="234" t="s">
        <v>191</v>
      </c>
      <c r="Z533" s="235">
        <f>Z350*0.521</f>
        <v>6.2433336289154377</v>
      </c>
      <c r="AB533" s="3"/>
      <c r="AC533" s="3"/>
      <c r="AD533" s="3"/>
    </row>
    <row r="534" spans="1:30">
      <c r="A534" s="271" t="s">
        <v>73</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73</v>
      </c>
      <c r="P534" s="235">
        <f>P351*0.487</f>
        <v>5.0968040991455084</v>
      </c>
      <c r="Q534" s="235">
        <f>Q351*0.487</f>
        <v>5.1570898249999777</v>
      </c>
      <c r="R534" s="235">
        <f>R351*0.487</f>
        <v>4.8002426973340508</v>
      </c>
      <c r="S534" s="235">
        <f>S351*0.487</f>
        <v>4.8963047448956667</v>
      </c>
      <c r="T534" s="217"/>
      <c r="U534" s="234" t="s">
        <v>73</v>
      </c>
      <c r="V534" s="235">
        <f>V351*0.487</f>
        <v>5.1781075213787826</v>
      </c>
      <c r="W534" s="235">
        <f>W351*0.487</f>
        <v>4.8821238843289896</v>
      </c>
      <c r="X534" s="217"/>
      <c r="Y534" s="234" t="s">
        <v>73</v>
      </c>
      <c r="Z534" s="235">
        <f>Z351*0.487</f>
        <v>5.0035552662301104</v>
      </c>
      <c r="AB534" s="3"/>
      <c r="AC534" s="3"/>
      <c r="AD534" s="3"/>
    </row>
    <row r="535" spans="1:30" ht="13.5" thickBot="1">
      <c r="A535" s="272" t="s">
        <v>192</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192</v>
      </c>
      <c r="P535" s="243">
        <f>P352*0.518</f>
        <v>6.6780545955207726</v>
      </c>
      <c r="Q535" s="243">
        <f>Q352*0.518</f>
        <v>6.7012823042807854</v>
      </c>
      <c r="R535" s="243">
        <f>R352*0.518</f>
        <v>6.4260466054828047</v>
      </c>
      <c r="S535" s="243">
        <f>S352*0.518</f>
        <v>6.6271346203322139</v>
      </c>
      <c r="T535" s="217"/>
      <c r="U535" s="242" t="s">
        <v>192</v>
      </c>
      <c r="V535" s="243">
        <f>V352*0.518</f>
        <v>6.7525744459767463</v>
      </c>
      <c r="W535" s="243">
        <f>W352*0.518</f>
        <v>6.5404357950297127</v>
      </c>
      <c r="X535" s="217"/>
      <c r="Y535" s="242" t="s">
        <v>192</v>
      </c>
      <c r="Z535" s="243">
        <f>Z352*0.518</f>
        <v>6.6386322104113678</v>
      </c>
      <c r="AB535" s="3"/>
      <c r="AC535" s="3"/>
      <c r="AD535" s="3"/>
    </row>
    <row r="537" spans="1:30" ht="16.5" thickBot="1">
      <c r="A537" s="218">
        <v>2020</v>
      </c>
      <c r="B537" s="217"/>
      <c r="C537" s="217" t="s">
        <v>199</v>
      </c>
      <c r="D537" s="217"/>
      <c r="E537" s="217"/>
      <c r="F537" s="217"/>
      <c r="G537" s="217"/>
      <c r="H537" s="217"/>
      <c r="I537" s="217"/>
      <c r="J537" s="217"/>
      <c r="K537" s="217"/>
      <c r="L537" s="217"/>
      <c r="M537" s="216" t="s">
        <v>97</v>
      </c>
      <c r="N537" s="217"/>
      <c r="O537" s="218">
        <v>2020</v>
      </c>
      <c r="P537" s="219" t="s">
        <v>166</v>
      </c>
      <c r="Q537" s="219"/>
      <c r="R537" s="219"/>
      <c r="S537" s="219"/>
      <c r="T537" s="217"/>
      <c r="U537" s="218">
        <v>2020</v>
      </c>
      <c r="V537" s="219" t="s">
        <v>167</v>
      </c>
      <c r="W537" s="219"/>
      <c r="X537" s="217"/>
      <c r="Y537" s="218">
        <v>2020</v>
      </c>
      <c r="Z537" s="217"/>
    </row>
    <row r="538" spans="1:30" ht="13.5" thickBot="1">
      <c r="A538" s="223"/>
      <c r="B538" s="249" t="s">
        <v>169</v>
      </c>
      <c r="C538" s="249" t="s">
        <v>170</v>
      </c>
      <c r="D538" s="249" t="s">
        <v>171</v>
      </c>
      <c r="E538" s="249" t="s">
        <v>172</v>
      </c>
      <c r="F538" s="249" t="s">
        <v>173</v>
      </c>
      <c r="G538" s="249" t="s">
        <v>174</v>
      </c>
      <c r="H538" s="249" t="s">
        <v>175</v>
      </c>
      <c r="I538" s="249" t="s">
        <v>176</v>
      </c>
      <c r="J538" s="249" t="s">
        <v>177</v>
      </c>
      <c r="K538" s="249" t="s">
        <v>178</v>
      </c>
      <c r="L538" s="249" t="s">
        <v>179</v>
      </c>
      <c r="M538" s="250" t="s">
        <v>180</v>
      </c>
      <c r="N538" s="217"/>
      <c r="O538" s="252"/>
      <c r="P538" s="249" t="s">
        <v>181</v>
      </c>
      <c r="Q538" s="249" t="s">
        <v>182</v>
      </c>
      <c r="R538" s="249" t="s">
        <v>183</v>
      </c>
      <c r="S538" s="250" t="s">
        <v>184</v>
      </c>
      <c r="T538" s="217"/>
      <c r="U538" s="252"/>
      <c r="V538" s="249" t="s">
        <v>185</v>
      </c>
      <c r="W538" s="250" t="s">
        <v>186</v>
      </c>
      <c r="X538" s="217"/>
      <c r="Y538" s="223"/>
      <c r="Z538" s="250" t="s">
        <v>187</v>
      </c>
    </row>
    <row r="539" spans="1:30" ht="13.5" thickBot="1">
      <c r="A539" s="253" t="s">
        <v>188</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188</v>
      </c>
      <c r="P539" s="232">
        <f>P356*0.518</f>
        <v>6.2283121354624624</v>
      </c>
      <c r="Q539" s="232">
        <f>Q356*0.518</f>
        <v>5.9749867217986026</v>
      </c>
      <c r="R539" s="232">
        <f>R356*0.518</f>
        <v>6.1924418263653065</v>
      </c>
      <c r="S539" s="232">
        <f>S356*0.518</f>
        <v>6.3204507261079153</v>
      </c>
      <c r="T539" s="217"/>
      <c r="U539" s="256" t="s">
        <v>188</v>
      </c>
      <c r="V539" s="232">
        <f>V356*0.518</f>
        <v>6.1083825809069321</v>
      </c>
      <c r="W539" s="232">
        <f>W356*0.518</f>
        <v>6.2506619710195404</v>
      </c>
      <c r="X539" s="217"/>
      <c r="Y539" s="256" t="s">
        <v>188</v>
      </c>
      <c r="Z539" s="232">
        <f>Z356*0.518</f>
        <v>6.1804803083585318</v>
      </c>
    </row>
    <row r="540" spans="1:30">
      <c r="A540" s="268" t="s">
        <v>193</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193</v>
      </c>
      <c r="P540" s="238">
        <f>P357*0.539</f>
        <v>6.4629412932026344</v>
      </c>
      <c r="Q540" s="238">
        <f>Q357*0.539</f>
        <v>6.0316290550611802</v>
      </c>
      <c r="R540" s="238">
        <f>R357*0.539</f>
        <v>6.5991403675747202</v>
      </c>
      <c r="S540" s="238">
        <f>S357*0.539</f>
        <v>6.7723985624638328</v>
      </c>
      <c r="T540" s="217"/>
      <c r="U540" s="260" t="s">
        <v>193</v>
      </c>
      <c r="V540" s="238">
        <f>V357*0.539</f>
        <v>6.2681784286644984</v>
      </c>
      <c r="W540" s="238">
        <f>W357*0.539</f>
        <v>6.675196372698105</v>
      </c>
      <c r="X540" s="217"/>
      <c r="Y540" s="257" t="s">
        <v>193</v>
      </c>
      <c r="Z540" s="238">
        <f>Z357*0.539</f>
        <v>6.5217434671317465</v>
      </c>
    </row>
    <row r="541" spans="1:30">
      <c r="A541" s="271" t="s">
        <v>189</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189</v>
      </c>
      <c r="P541" s="235">
        <f>P358*0.533</f>
        <v>6.7044633829794087</v>
      </c>
      <c r="Q541" s="235">
        <f t="shared" ref="Q541:S542" si="263">Q358*0.533</f>
        <v>6.4405032979771732</v>
      </c>
      <c r="R541" s="235">
        <f t="shared" si="263"/>
        <v>6.7522117849864305</v>
      </c>
      <c r="S541" s="235">
        <f t="shared" si="263"/>
        <v>7.0933499123019752</v>
      </c>
      <c r="T541" s="217"/>
      <c r="U541" s="234" t="s">
        <v>189</v>
      </c>
      <c r="V541" s="235">
        <f>V358*0.533</f>
        <v>6.5822095634179263</v>
      </c>
      <c r="W541" s="235">
        <f>W358*0.533</f>
        <v>6.9027757993643366</v>
      </c>
      <c r="X541" s="217"/>
      <c r="Y541" s="234" t="s">
        <v>189</v>
      </c>
      <c r="Z541" s="235">
        <f>Z358*0.533</f>
        <v>6.7372637051551463</v>
      </c>
    </row>
    <row r="542" spans="1:30">
      <c r="A542" s="271" t="s">
        <v>190</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190</v>
      </c>
      <c r="P542" s="235">
        <f>P359*0.533</f>
        <v>6.6319715726358419</v>
      </c>
      <c r="Q542" s="235">
        <f t="shared" si="263"/>
        <v>6.3775084369103521</v>
      </c>
      <c r="R542" s="235">
        <f t="shared" si="263"/>
        <v>6.7188044097983459</v>
      </c>
      <c r="S542" s="235">
        <f t="shared" si="263"/>
        <v>7.0561050911787531</v>
      </c>
      <c r="T542" s="217"/>
      <c r="U542" s="234" t="s">
        <v>190</v>
      </c>
      <c r="V542" s="235">
        <f>V359*0.533</f>
        <v>6.5056151564541089</v>
      </c>
      <c r="W542" s="235">
        <f>W359*0.533</f>
        <v>6.8602528904341726</v>
      </c>
      <c r="X542" s="217"/>
      <c r="Y542" s="234" t="s">
        <v>190</v>
      </c>
      <c r="Z542" s="235">
        <f>Z359*0.533</f>
        <v>6.6767981561019081</v>
      </c>
    </row>
    <row r="543" spans="1:30">
      <c r="A543" s="271" t="s">
        <v>191</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191</v>
      </c>
      <c r="P543" s="235">
        <f>P360*0.521</f>
        <v>0</v>
      </c>
      <c r="Q543" s="235">
        <f>Q360*0.521</f>
        <v>6.5088833374925725</v>
      </c>
      <c r="R543" s="235">
        <f>R360*0.521</f>
        <v>7.31651537254902</v>
      </c>
      <c r="S543" s="235">
        <f>S360*0.521</f>
        <v>0</v>
      </c>
      <c r="T543" s="217"/>
      <c r="U543" s="234" t="s">
        <v>191</v>
      </c>
      <c r="V543" s="235">
        <f>V360*0.521</f>
        <v>6.1988784313725489</v>
      </c>
      <c r="W543" s="235">
        <f>W360*0.521</f>
        <v>6.9542454327872427</v>
      </c>
      <c r="X543" s="217"/>
      <c r="Y543" s="234" t="s">
        <v>191</v>
      </c>
      <c r="Z543" s="235">
        <f>Z360*0.521</f>
        <v>6.7039869422018494</v>
      </c>
    </row>
    <row r="544" spans="1:30">
      <c r="A544" s="271" t="s">
        <v>73</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73</v>
      </c>
      <c r="P544" s="235">
        <f>P361*0.487</f>
        <v>5.0017573434365188</v>
      </c>
      <c r="Q544" s="235">
        <f>Q361*0.487</f>
        <v>4.7770475025826471</v>
      </c>
      <c r="R544" s="235">
        <f>R361*0.487</f>
        <v>4.9418599789000162</v>
      </c>
      <c r="S544" s="235">
        <f>S361*0.487</f>
        <v>4.930112603110806</v>
      </c>
      <c r="T544" s="217"/>
      <c r="U544" s="234" t="s">
        <v>73</v>
      </c>
      <c r="V544" s="235">
        <f>V361*0.487</f>
        <v>4.8967298893693174</v>
      </c>
      <c r="W544" s="235">
        <f>W361*0.487</f>
        <v>4.9360382887605576</v>
      </c>
      <c r="X544" s="217"/>
      <c r="Y544" s="234" t="s">
        <v>73</v>
      </c>
      <c r="Z544" s="235">
        <f>Z361*0.487</f>
        <v>4.9181428731554799</v>
      </c>
    </row>
    <row r="545" spans="1:26" ht="13.5" thickBot="1">
      <c r="A545" s="272" t="s">
        <v>192</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192</v>
      </c>
      <c r="P545" s="243">
        <f>P362*0.518</f>
        <v>6.6567107229159435</v>
      </c>
      <c r="Q545" s="243">
        <f>Q362*0.518</f>
        <v>6.3463054008892961</v>
      </c>
      <c r="R545" s="243">
        <f>R362*0.518</f>
        <v>6.5117223536918889</v>
      </c>
      <c r="S545" s="243">
        <f>S362*0.518</f>
        <v>6.6850519394726735</v>
      </c>
      <c r="T545" s="217"/>
      <c r="U545" s="242" t="s">
        <v>192</v>
      </c>
      <c r="V545" s="243">
        <f>V362*0.518</f>
        <v>6.5041485195263311</v>
      </c>
      <c r="W545" s="243">
        <f>W362*0.518</f>
        <v>6.5880169871399037</v>
      </c>
      <c r="X545" s="217"/>
      <c r="Y545" s="242" t="s">
        <v>192</v>
      </c>
      <c r="Z545" s="243">
        <f>Z362*0.518</f>
        <v>6.5474131334445227</v>
      </c>
    </row>
    <row r="547" spans="1:26" ht="16.5" thickBot="1">
      <c r="A547" s="218">
        <v>2021</v>
      </c>
      <c r="B547" s="217"/>
      <c r="C547" s="217" t="s">
        <v>199</v>
      </c>
      <c r="D547" s="217"/>
      <c r="E547" s="217"/>
      <c r="F547" s="217"/>
      <c r="G547" s="217"/>
      <c r="H547" s="217"/>
      <c r="I547" s="217"/>
      <c r="J547" s="217"/>
      <c r="K547" s="217"/>
      <c r="L547" s="217"/>
      <c r="M547" s="216" t="s">
        <v>97</v>
      </c>
      <c r="N547" s="217"/>
      <c r="O547" s="218">
        <v>2021</v>
      </c>
      <c r="P547" s="219" t="s">
        <v>166</v>
      </c>
      <c r="Q547" s="219"/>
      <c r="R547" s="219"/>
      <c r="S547" s="219"/>
      <c r="T547" s="217"/>
      <c r="U547" s="218">
        <v>2021</v>
      </c>
      <c r="V547" s="219" t="s">
        <v>167</v>
      </c>
      <c r="W547" s="219"/>
      <c r="X547" s="217"/>
      <c r="Y547" s="218">
        <v>2021</v>
      </c>
      <c r="Z547" s="217"/>
    </row>
    <row r="548" spans="1:26" ht="13.5" thickBot="1">
      <c r="A548" s="223"/>
      <c r="B548" s="249" t="s">
        <v>169</v>
      </c>
      <c r="C548" s="249" t="s">
        <v>170</v>
      </c>
      <c r="D548" s="249" t="s">
        <v>171</v>
      </c>
      <c r="E548" s="249" t="s">
        <v>172</v>
      </c>
      <c r="F548" s="249" t="s">
        <v>173</v>
      </c>
      <c r="G548" s="249" t="s">
        <v>174</v>
      </c>
      <c r="H548" s="249" t="s">
        <v>175</v>
      </c>
      <c r="I548" s="249" t="s">
        <v>176</v>
      </c>
      <c r="J548" s="249" t="s">
        <v>177</v>
      </c>
      <c r="K548" s="249" t="s">
        <v>178</v>
      </c>
      <c r="L548" s="249" t="s">
        <v>179</v>
      </c>
      <c r="M548" s="250" t="s">
        <v>180</v>
      </c>
      <c r="N548" s="217"/>
      <c r="O548" s="252"/>
      <c r="P548" s="249" t="s">
        <v>181</v>
      </c>
      <c r="Q548" s="249" t="s">
        <v>182</v>
      </c>
      <c r="R548" s="249" t="s">
        <v>183</v>
      </c>
      <c r="S548" s="250" t="s">
        <v>184</v>
      </c>
      <c r="T548" s="217"/>
      <c r="U548" s="252"/>
      <c r="V548" s="249" t="s">
        <v>185</v>
      </c>
      <c r="W548" s="250" t="s">
        <v>186</v>
      </c>
      <c r="X548" s="217"/>
      <c r="Y548" s="223"/>
      <c r="Z548" s="250" t="s">
        <v>187</v>
      </c>
    </row>
    <row r="549" spans="1:26" ht="13.5" thickBot="1">
      <c r="A549" s="253" t="s">
        <v>188</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188</v>
      </c>
      <c r="P549" s="232">
        <f>P366*0.518</f>
        <v>6.7132871696505916</v>
      </c>
      <c r="Q549" s="232">
        <f>Q366*0.518</f>
        <v>7.1688632820428726</v>
      </c>
      <c r="R549" s="232">
        <f>R366*0.518</f>
        <v>7.4823382865065176</v>
      </c>
      <c r="S549" s="232">
        <f>S366*0.518</f>
        <v>9.0333213830705024</v>
      </c>
      <c r="T549" s="217"/>
      <c r="U549" s="256" t="s">
        <v>188</v>
      </c>
      <c r="V549" s="232">
        <f>V366*0.518</f>
        <v>6.9498538083148604</v>
      </c>
      <c r="W549" s="232">
        <f>W366*0.518</f>
        <v>8.3218604364544326</v>
      </c>
      <c r="X549" s="217"/>
      <c r="Y549" s="256" t="s">
        <v>188</v>
      </c>
      <c r="Z549" s="232">
        <f>Z366*0.518</f>
        <v>7.6350903299219262</v>
      </c>
    </row>
    <row r="550" spans="1:26">
      <c r="A550" s="268" t="s">
        <v>193</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193</v>
      </c>
      <c r="P550" s="238">
        <f>P367*0.539</f>
        <v>6.7908597531394612</v>
      </c>
      <c r="Q550" s="238">
        <f>Q367*0.539</f>
        <v>7.2377723754321606</v>
      </c>
      <c r="R550" s="238">
        <f>R367*0.539</f>
        <v>7.874058679359762</v>
      </c>
      <c r="S550" s="238">
        <f>S367*0.539</f>
        <v>9.7205078862752945</v>
      </c>
      <c r="T550" s="217"/>
      <c r="U550" s="260" t="s">
        <v>193</v>
      </c>
      <c r="V550" s="238">
        <f>V367*0.539</f>
        <v>7.0330620131879416</v>
      </c>
      <c r="W550" s="238">
        <f>W367*0.539</f>
        <v>9.1111234510671029</v>
      </c>
      <c r="X550" s="217"/>
      <c r="Y550" s="257" t="s">
        <v>193</v>
      </c>
      <c r="Z550" s="238">
        <f>Z367*0.539</f>
        <v>8.4223945173700017</v>
      </c>
    </row>
    <row r="551" spans="1:26">
      <c r="A551" s="271" t="s">
        <v>189</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189</v>
      </c>
      <c r="P551" s="235">
        <f t="shared" ref="P551:S552" si="270">P368*0.533</f>
        <v>7.4240372464890898</v>
      </c>
      <c r="Q551" s="235">
        <f t="shared" si="270"/>
        <v>7.818700948712932</v>
      </c>
      <c r="R551" s="235">
        <f t="shared" si="270"/>
        <v>8.3301820233759205</v>
      </c>
      <c r="S551" s="235">
        <f t="shared" si="270"/>
        <v>10.160644334979024</v>
      </c>
      <c r="T551" s="217"/>
      <c r="U551" s="234" t="s">
        <v>189</v>
      </c>
      <c r="V551" s="235">
        <f>V368*0.533</f>
        <v>7.6334293301978065</v>
      </c>
      <c r="W551" s="235">
        <f>W368*0.533</f>
        <v>9.2837793691476218</v>
      </c>
      <c r="X551" s="217"/>
      <c r="Y551" s="234" t="s">
        <v>189</v>
      </c>
      <c r="Z551" s="235">
        <f>Z368*0.533</f>
        <v>8.4369577054965248</v>
      </c>
    </row>
    <row r="552" spans="1:26">
      <c r="A552" s="271" t="s">
        <v>190</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190</v>
      </c>
      <c r="P552" s="235">
        <f t="shared" si="270"/>
        <v>7.3979412581751882</v>
      </c>
      <c r="Q552" s="235">
        <f t="shared" si="270"/>
        <v>7.8036006889657292</v>
      </c>
      <c r="R552" s="235">
        <f t="shared" si="270"/>
        <v>8.2977955825896625</v>
      </c>
      <c r="S552" s="235">
        <f t="shared" si="270"/>
        <v>10.094360931357574</v>
      </c>
      <c r="T552" s="217"/>
      <c r="U552" s="234" t="s">
        <v>190</v>
      </c>
      <c r="V552" s="235">
        <f>V369*0.533</f>
        <v>7.6165532041051449</v>
      </c>
      <c r="W552" s="235">
        <f>W369*0.533</f>
        <v>9.1726395270199159</v>
      </c>
      <c r="X552" s="217"/>
      <c r="Y552" s="234" t="s">
        <v>190</v>
      </c>
      <c r="Z552" s="235">
        <f>Z369*0.533</f>
        <v>8.2677930797438552</v>
      </c>
    </row>
    <row r="553" spans="1:26">
      <c r="A553" s="271" t="s">
        <v>191</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191</v>
      </c>
      <c r="P553" s="235">
        <f>P370*0.521</f>
        <v>0</v>
      </c>
      <c r="Q553" s="235">
        <f>Q370*0.521</f>
        <v>0</v>
      </c>
      <c r="R553" s="235">
        <f>R370*0.521</f>
        <v>0</v>
      </c>
      <c r="S553" s="235">
        <f>S370*0.521</f>
        <v>0</v>
      </c>
      <c r="T553" s="217"/>
      <c r="U553" s="234" t="s">
        <v>191</v>
      </c>
      <c r="V553" s="235">
        <f>V370*0.521</f>
        <v>0</v>
      </c>
      <c r="W553" s="235">
        <f>W370*0.521</f>
        <v>0</v>
      </c>
      <c r="X553" s="217"/>
      <c r="Y553" s="234" t="s">
        <v>191</v>
      </c>
      <c r="Z553" s="235">
        <f>Z370*0.521</f>
        <v>9.0052537744292405</v>
      </c>
    </row>
    <row r="554" spans="1:26">
      <c r="A554" s="271" t="s">
        <v>73</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73</v>
      </c>
      <c r="P554" s="235">
        <f>P371*0.487</f>
        <v>5.3052812392511157</v>
      </c>
      <c r="Q554" s="235">
        <f>Q371*0.487</f>
        <v>5.7584540333601826</v>
      </c>
      <c r="R554" s="235">
        <f>R371*0.487</f>
        <v>5.9500221130309203</v>
      </c>
      <c r="S554" s="235">
        <f>S371*0.487</f>
        <v>7.2843611089175333</v>
      </c>
      <c r="T554" s="217"/>
      <c r="U554" s="234" t="s">
        <v>73</v>
      </c>
      <c r="V554" s="235">
        <f>V371*0.487</f>
        <v>5.5248781252229584</v>
      </c>
      <c r="W554" s="235">
        <f>W371*0.487</f>
        <v>6.7149153849908405</v>
      </c>
      <c r="X554" s="217"/>
      <c r="Y554" s="234" t="s">
        <v>73</v>
      </c>
      <c r="Z554" s="235">
        <f>Z371*0.487</f>
        <v>6.1745111762757068</v>
      </c>
    </row>
    <row r="555" spans="1:26" ht="13.5" thickBot="1">
      <c r="A555" s="272" t="s">
        <v>192</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192</v>
      </c>
      <c r="P555" s="243">
        <f>P372*0.518</f>
        <v>6.9639026550865895</v>
      </c>
      <c r="Q555" s="243">
        <f>Q372*0.518</f>
        <v>7.3026654112907012</v>
      </c>
      <c r="R555" s="243">
        <f>R372*0.518</f>
        <v>7.6611052009474507</v>
      </c>
      <c r="S555" s="243">
        <f>S372*0.518</f>
        <v>9.3741071856476239</v>
      </c>
      <c r="T555" s="217"/>
      <c r="U555" s="242" t="s">
        <v>192</v>
      </c>
      <c r="V555" s="243">
        <f>V372*0.518</f>
        <v>7.1436969922674312</v>
      </c>
      <c r="W555" s="243">
        <f>W372*0.518</f>
        <v>8.578266676605633</v>
      </c>
      <c r="X555" s="217"/>
      <c r="Y555" s="242" t="s">
        <v>192</v>
      </c>
      <c r="Z555" s="243">
        <f>Z372*0.518</f>
        <v>7.8534932592583377</v>
      </c>
    </row>
    <row r="556" spans="1:26">
      <c r="A556"/>
      <c r="B556"/>
      <c r="C556"/>
      <c r="D556"/>
      <c r="E556"/>
      <c r="F556"/>
    </row>
    <row r="557" spans="1:26" ht="16.5" thickBot="1">
      <c r="A557" s="218">
        <v>2022</v>
      </c>
      <c r="B557" s="217"/>
      <c r="C557" s="217" t="s">
        <v>199</v>
      </c>
      <c r="D557" s="217"/>
      <c r="E557" s="217"/>
      <c r="F557" s="217"/>
      <c r="G557" s="217"/>
      <c r="H557" s="217"/>
      <c r="I557" s="217"/>
      <c r="J557" s="217"/>
      <c r="K557" s="217"/>
      <c r="L557" s="217"/>
      <c r="M557" s="216" t="s">
        <v>97</v>
      </c>
      <c r="N557" s="217"/>
      <c r="O557" s="218">
        <v>2022</v>
      </c>
      <c r="P557" s="219" t="s">
        <v>166</v>
      </c>
      <c r="Q557" s="219"/>
      <c r="R557" s="219"/>
      <c r="S557" s="219"/>
      <c r="T557" s="217"/>
      <c r="U557" s="218">
        <v>2022</v>
      </c>
      <c r="V557" s="219" t="s">
        <v>167</v>
      </c>
      <c r="W557" s="219"/>
      <c r="X557" s="217"/>
      <c r="Y557" s="218">
        <v>2022</v>
      </c>
      <c r="Z557" s="217"/>
    </row>
    <row r="558" spans="1:26" ht="13.5" thickBot="1">
      <c r="A558" s="223"/>
      <c r="B558" s="249" t="s">
        <v>169</v>
      </c>
      <c r="C558" s="249" t="s">
        <v>170</v>
      </c>
      <c r="D558" s="249" t="s">
        <v>171</v>
      </c>
      <c r="E558" s="249" t="s">
        <v>172</v>
      </c>
      <c r="F558" s="249" t="s">
        <v>173</v>
      </c>
      <c r="G558" s="249" t="s">
        <v>174</v>
      </c>
      <c r="H558" s="249" t="s">
        <v>175</v>
      </c>
      <c r="I558" s="249" t="s">
        <v>176</v>
      </c>
      <c r="J558" s="249" t="s">
        <v>177</v>
      </c>
      <c r="K558" s="249" t="s">
        <v>178</v>
      </c>
      <c r="L558" s="249" t="s">
        <v>179</v>
      </c>
      <c r="M558" s="250" t="s">
        <v>180</v>
      </c>
      <c r="N558" s="217"/>
      <c r="O558" s="252"/>
      <c r="P558" s="249" t="s">
        <v>181</v>
      </c>
      <c r="Q558" s="249" t="s">
        <v>182</v>
      </c>
      <c r="R558" s="249" t="s">
        <v>183</v>
      </c>
      <c r="S558" s="250" t="s">
        <v>184</v>
      </c>
      <c r="T558" s="217"/>
      <c r="U558" s="252"/>
      <c r="V558" s="249" t="s">
        <v>185</v>
      </c>
      <c r="W558" s="250" t="s">
        <v>186</v>
      </c>
      <c r="X558" s="217"/>
      <c r="Y558" s="223"/>
      <c r="Z558" s="250" t="s">
        <v>187</v>
      </c>
    </row>
    <row r="559" spans="1:26" ht="13.5" thickBot="1">
      <c r="A559" s="253" t="s">
        <v>188</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0</v>
      </c>
      <c r="H559" s="275">
        <f t="shared" si="275"/>
        <v>0</v>
      </c>
      <c r="I559" s="275">
        <f t="shared" si="275"/>
        <v>0</v>
      </c>
      <c r="J559" s="275">
        <f t="shared" si="275"/>
        <v>0</v>
      </c>
      <c r="K559" s="275">
        <f t="shared" si="275"/>
        <v>0</v>
      </c>
      <c r="L559" s="275">
        <f t="shared" si="275"/>
        <v>0</v>
      </c>
      <c r="M559" s="277">
        <f t="shared" si="275"/>
        <v>0</v>
      </c>
      <c r="N559" s="217"/>
      <c r="O559" s="256" t="s">
        <v>188</v>
      </c>
      <c r="P559" s="232">
        <f>P376*0.518</f>
        <v>9.9356658587913547</v>
      </c>
      <c r="Q559" s="232">
        <f>Q376*0.518</f>
        <v>0</v>
      </c>
      <c r="R559" s="232">
        <f>R376*0.518</f>
        <v>0</v>
      </c>
      <c r="S559" s="232">
        <f>S376*0.518</f>
        <v>0</v>
      </c>
      <c r="T559" s="217"/>
      <c r="U559" s="256" t="s">
        <v>188</v>
      </c>
      <c r="V559" s="232">
        <f>V376*0.518</f>
        <v>0</v>
      </c>
      <c r="W559" s="232">
        <f>W376*0.518</f>
        <v>0</v>
      </c>
      <c r="X559" s="217"/>
      <c r="Y559" s="256" t="s">
        <v>188</v>
      </c>
      <c r="Z559" s="232">
        <f>Z376*0.518</f>
        <v>0</v>
      </c>
    </row>
    <row r="560" spans="1:26">
      <c r="A560" s="257" t="s">
        <v>193</v>
      </c>
      <c r="B560" s="258">
        <f>B377*0.539</f>
        <v>10.252197100007869</v>
      </c>
      <c r="C560" s="258">
        <f t="shared" ref="C560:M560" si="276">C377*0.539</f>
        <v>9.9176645106776906</v>
      </c>
      <c r="D560" s="819">
        <f t="shared" si="276"/>
        <v>10.98214439537465</v>
      </c>
      <c r="E560" s="258">
        <f t="shared" si="276"/>
        <v>11.65537003556455</v>
      </c>
      <c r="F560" s="258">
        <f t="shared" si="276"/>
        <v>12.066667497109144</v>
      </c>
      <c r="G560" s="258">
        <f t="shared" si="276"/>
        <v>0</v>
      </c>
      <c r="H560" s="258">
        <f t="shared" si="276"/>
        <v>0</v>
      </c>
      <c r="I560" s="258">
        <f t="shared" si="276"/>
        <v>0</v>
      </c>
      <c r="J560" s="258">
        <f t="shared" si="276"/>
        <v>0</v>
      </c>
      <c r="K560" s="258">
        <f t="shared" si="276"/>
        <v>0</v>
      </c>
      <c r="L560" s="258">
        <f t="shared" si="276"/>
        <v>0</v>
      </c>
      <c r="M560" s="259">
        <f t="shared" si="276"/>
        <v>0</v>
      </c>
      <c r="N560" s="217"/>
      <c r="O560" s="260" t="s">
        <v>193</v>
      </c>
      <c r="P560" s="238">
        <f>P377*0.539</f>
        <v>10.668148097858124</v>
      </c>
      <c r="Q560" s="238">
        <f>Q377*0.539</f>
        <v>0</v>
      </c>
      <c r="R560" s="238">
        <f>R377*0.539</f>
        <v>0</v>
      </c>
      <c r="S560" s="238">
        <f>S377*0.539</f>
        <v>0</v>
      </c>
      <c r="T560" s="217"/>
      <c r="U560" s="260" t="s">
        <v>193</v>
      </c>
      <c r="V560" s="238">
        <f>V377*0.539</f>
        <v>0</v>
      </c>
      <c r="W560" s="238">
        <f>W377*0.539</f>
        <v>0</v>
      </c>
      <c r="X560" s="217"/>
      <c r="Y560" s="257" t="s">
        <v>193</v>
      </c>
      <c r="Z560" s="238">
        <f>Z377*0.539</f>
        <v>0</v>
      </c>
    </row>
    <row r="561" spans="1:26">
      <c r="A561" s="234" t="s">
        <v>189</v>
      </c>
      <c r="B561" s="235">
        <f>B378*0.533</f>
        <v>10.456725243307369</v>
      </c>
      <c r="C561" s="235">
        <f t="shared" ref="C561:M561" si="277">C378*0.533</f>
        <v>10.52458735428189</v>
      </c>
      <c r="D561" s="820">
        <f t="shared" si="277"/>
        <v>11.141260244036145</v>
      </c>
      <c r="E561" s="235">
        <f t="shared" si="277"/>
        <v>12.252059392768937</v>
      </c>
      <c r="F561" s="235">
        <f t="shared" si="277"/>
        <v>12.320687639503367</v>
      </c>
      <c r="G561" s="235">
        <f t="shared" si="277"/>
        <v>0</v>
      </c>
      <c r="H561" s="235">
        <f t="shared" si="277"/>
        <v>0</v>
      </c>
      <c r="I561" s="235">
        <f t="shared" si="277"/>
        <v>0</v>
      </c>
      <c r="J561" s="235">
        <f t="shared" si="277"/>
        <v>0</v>
      </c>
      <c r="K561" s="235">
        <f t="shared" si="277"/>
        <v>0</v>
      </c>
      <c r="L561" s="235">
        <f t="shared" si="277"/>
        <v>0</v>
      </c>
      <c r="M561" s="236">
        <f t="shared" si="277"/>
        <v>0</v>
      </c>
      <c r="N561" s="217"/>
      <c r="O561" s="234" t="s">
        <v>189</v>
      </c>
      <c r="P561" s="235">
        <f t="shared" ref="P561:S562" si="278">P378*0.533</f>
        <v>10.84583712116401</v>
      </c>
      <c r="Q561" s="235">
        <f t="shared" si="278"/>
        <v>0</v>
      </c>
      <c r="R561" s="235">
        <f t="shared" si="278"/>
        <v>0</v>
      </c>
      <c r="S561" s="235">
        <f t="shared" si="278"/>
        <v>0</v>
      </c>
      <c r="T561" s="217"/>
      <c r="U561" s="234" t="s">
        <v>189</v>
      </c>
      <c r="V561" s="235">
        <f>V378*0.533</f>
        <v>0</v>
      </c>
      <c r="W561" s="235">
        <f>W378*0.533</f>
        <v>0</v>
      </c>
      <c r="X561" s="217"/>
      <c r="Y561" s="234" t="s">
        <v>189</v>
      </c>
      <c r="Z561" s="235">
        <f>Z378*0.533</f>
        <v>0</v>
      </c>
    </row>
    <row r="562" spans="1:26">
      <c r="A562" s="234" t="s">
        <v>190</v>
      </c>
      <c r="B562" s="235">
        <f>B379*0.533</f>
        <v>10.393475284630448</v>
      </c>
      <c r="C562" s="235">
        <f t="shared" ref="C562:M562" si="279">C379*0.533</f>
        <v>10.470450674713996</v>
      </c>
      <c r="D562" s="820">
        <f t="shared" si="279"/>
        <v>11.068356058249069</v>
      </c>
      <c r="E562" s="235">
        <f t="shared" si="279"/>
        <v>12.208692380633357</v>
      </c>
      <c r="F562" s="235">
        <f t="shared" si="279"/>
        <v>12.265083245044924</v>
      </c>
      <c r="G562" s="235">
        <f t="shared" si="279"/>
        <v>0</v>
      </c>
      <c r="H562" s="235">
        <f t="shared" si="279"/>
        <v>0</v>
      </c>
      <c r="I562" s="235">
        <f t="shared" si="279"/>
        <v>0</v>
      </c>
      <c r="J562" s="235">
        <f t="shared" si="279"/>
        <v>0</v>
      </c>
      <c r="K562" s="235">
        <f t="shared" si="279"/>
        <v>0</v>
      </c>
      <c r="L562" s="235">
        <f t="shared" si="279"/>
        <v>0</v>
      </c>
      <c r="M562" s="236">
        <f t="shared" si="279"/>
        <v>0</v>
      </c>
      <c r="N562" s="217"/>
      <c r="O562" s="234" t="s">
        <v>190</v>
      </c>
      <c r="P562" s="235">
        <f t="shared" si="278"/>
        <v>10.737867057614775</v>
      </c>
      <c r="Q562" s="235">
        <f t="shared" si="278"/>
        <v>0</v>
      </c>
      <c r="R562" s="235">
        <f t="shared" si="278"/>
        <v>0</v>
      </c>
      <c r="S562" s="235">
        <f t="shared" si="278"/>
        <v>0</v>
      </c>
      <c r="T562" s="217"/>
      <c r="U562" s="234" t="s">
        <v>190</v>
      </c>
      <c r="V562" s="235">
        <f>V379*0.533</f>
        <v>0</v>
      </c>
      <c r="W562" s="235">
        <f>W379*0.533</f>
        <v>0</v>
      </c>
      <c r="X562" s="217"/>
      <c r="Y562" s="234" t="s">
        <v>190</v>
      </c>
      <c r="Z562" s="235">
        <f>Z379*0.533</f>
        <v>0</v>
      </c>
    </row>
    <row r="563" spans="1:26">
      <c r="A563" s="234" t="s">
        <v>191</v>
      </c>
      <c r="B563" s="235">
        <f>B380*0.533</f>
        <v>10.688684204855274</v>
      </c>
      <c r="C563" s="235">
        <f t="shared" ref="C563:K563" si="280">C380*0.521</f>
        <v>10.501578320915952</v>
      </c>
      <c r="D563" s="820">
        <f t="shared" si="280"/>
        <v>10.675017202586144</v>
      </c>
      <c r="E563" s="235">
        <f t="shared" si="280"/>
        <v>12.045287068031888</v>
      </c>
      <c r="F563" s="235">
        <f t="shared" si="280"/>
        <v>11.470454169090107</v>
      </c>
      <c r="G563" s="235">
        <f t="shared" si="280"/>
        <v>0</v>
      </c>
      <c r="H563" s="235">
        <f t="shared" si="280"/>
        <v>0</v>
      </c>
      <c r="I563" s="235">
        <f t="shared" si="280"/>
        <v>0</v>
      </c>
      <c r="J563" s="235">
        <f t="shared" si="280"/>
        <v>0</v>
      </c>
      <c r="K563" s="235">
        <f t="shared" si="280"/>
        <v>0</v>
      </c>
      <c r="L563" s="235">
        <f>L380*0.533</f>
        <v>0</v>
      </c>
      <c r="M563" s="236">
        <f>M380*0.521</f>
        <v>0</v>
      </c>
      <c r="N563" s="217"/>
      <c r="O563" s="234" t="s">
        <v>191</v>
      </c>
      <c r="P563" s="235">
        <f>P380*0.521</f>
        <v>10.609310296268509</v>
      </c>
      <c r="Q563" s="235">
        <f>Q380*0.521</f>
        <v>0</v>
      </c>
      <c r="R563" s="235">
        <f>R380*0.521</f>
        <v>0</v>
      </c>
      <c r="S563" s="235">
        <f>S380*0.521</f>
        <v>0</v>
      </c>
      <c r="T563" s="217"/>
      <c r="U563" s="234" t="s">
        <v>191</v>
      </c>
      <c r="V563" s="235">
        <f>V380*0.521</f>
        <v>0</v>
      </c>
      <c r="W563" s="235">
        <f>W380*0.521</f>
        <v>0</v>
      </c>
      <c r="X563" s="217"/>
      <c r="Y563" s="234" t="s">
        <v>191</v>
      </c>
      <c r="Z563" s="235">
        <f>Z380*0.521</f>
        <v>0</v>
      </c>
    </row>
    <row r="564" spans="1:26">
      <c r="A564" s="234" t="s">
        <v>73</v>
      </c>
      <c r="B564" s="235">
        <f>B381*0.521</f>
        <v>8.2173773041296023</v>
      </c>
      <c r="C564" s="235">
        <f t="shared" ref="C564:K564" si="281">C381*0.487</f>
        <v>8.1185815960576662</v>
      </c>
      <c r="D564" s="820">
        <f t="shared" si="281"/>
        <v>8.8205576891713307</v>
      </c>
      <c r="E564" s="235">
        <f t="shared" si="281"/>
        <v>9.8449385662779267</v>
      </c>
      <c r="F564" s="235">
        <f t="shared" si="281"/>
        <v>10.005275945153194</v>
      </c>
      <c r="G564" s="235">
        <f t="shared" si="281"/>
        <v>0</v>
      </c>
      <c r="H564" s="235">
        <f t="shared" si="281"/>
        <v>0</v>
      </c>
      <c r="I564" s="235">
        <f t="shared" si="281"/>
        <v>0</v>
      </c>
      <c r="J564" s="235">
        <f t="shared" si="281"/>
        <v>0</v>
      </c>
      <c r="K564" s="235">
        <f t="shared" si="281"/>
        <v>0</v>
      </c>
      <c r="L564" s="235">
        <f>L381*0.521</f>
        <v>0</v>
      </c>
      <c r="M564" s="236">
        <f>M381*0.487</f>
        <v>0</v>
      </c>
      <c r="N564" s="217"/>
      <c r="O564" s="234" t="s">
        <v>73</v>
      </c>
      <c r="P564" s="235">
        <f>P381*0.487</f>
        <v>8.3220810952990405</v>
      </c>
      <c r="Q564" s="235">
        <f>Q381*0.487</f>
        <v>0</v>
      </c>
      <c r="R564" s="235">
        <f>R381*0.487</f>
        <v>0</v>
      </c>
      <c r="S564" s="235">
        <f>S381*0.487</f>
        <v>0</v>
      </c>
      <c r="T564" s="217"/>
      <c r="U564" s="234" t="s">
        <v>73</v>
      </c>
      <c r="V564" s="235">
        <f>V381*0.487</f>
        <v>0</v>
      </c>
      <c r="W564" s="235">
        <f>W381*0.487</f>
        <v>0</v>
      </c>
      <c r="X564" s="217"/>
      <c r="Y564" s="234" t="s">
        <v>73</v>
      </c>
      <c r="Z564" s="235">
        <f>Z381*0.487</f>
        <v>0</v>
      </c>
    </row>
    <row r="565" spans="1:26" ht="13.5" thickBot="1">
      <c r="A565" s="242" t="s">
        <v>192</v>
      </c>
      <c r="B565" s="243">
        <f>B382*0.487</f>
        <v>9.1427237339550587</v>
      </c>
      <c r="C565" s="243">
        <f t="shared" ref="C565:K565" si="282">C382*0.518</f>
        <v>9.8760139880975828</v>
      </c>
      <c r="D565" s="821">
        <f t="shared" si="282"/>
        <v>10.402702460800137</v>
      </c>
      <c r="E565" s="243">
        <f t="shared" si="282"/>
        <v>11.436750765628197</v>
      </c>
      <c r="F565" s="243">
        <f t="shared" si="282"/>
        <v>11.594466781026135</v>
      </c>
      <c r="G565" s="243">
        <f t="shared" si="282"/>
        <v>0</v>
      </c>
      <c r="H565" s="243">
        <f t="shared" si="282"/>
        <v>0</v>
      </c>
      <c r="I565" s="243">
        <f t="shared" si="282"/>
        <v>0</v>
      </c>
      <c r="J565" s="243">
        <f t="shared" si="282"/>
        <v>0</v>
      </c>
      <c r="K565" s="243">
        <f t="shared" si="282"/>
        <v>0</v>
      </c>
      <c r="L565" s="243">
        <f>L382*0.487</f>
        <v>0</v>
      </c>
      <c r="M565" s="244">
        <f>M382*0.518</f>
        <v>0</v>
      </c>
      <c r="N565" s="217"/>
      <c r="O565" s="242" t="s">
        <v>192</v>
      </c>
      <c r="P565" s="243">
        <f>P382*0.518</f>
        <v>10.121015529035819</v>
      </c>
      <c r="Q565" s="243">
        <f>Q382*0.518</f>
        <v>0</v>
      </c>
      <c r="R565" s="243">
        <f>R382*0.518</f>
        <v>0</v>
      </c>
      <c r="S565" s="243">
        <f>S382*0.518</f>
        <v>0</v>
      </c>
      <c r="T565" s="217"/>
      <c r="U565" s="242" t="s">
        <v>192</v>
      </c>
      <c r="V565" s="243">
        <f>V382*0.518</f>
        <v>0</v>
      </c>
      <c r="W565" s="243">
        <f>W382*0.518</f>
        <v>0</v>
      </c>
      <c r="X565" s="217"/>
      <c r="Y565" s="242" t="s">
        <v>192</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202</v>
      </c>
      <c r="F571"/>
    </row>
    <row r="572" spans="1:26" ht="14.25" thickBot="1">
      <c r="A572" s="286" t="s">
        <v>188</v>
      </c>
      <c r="B572" s="287">
        <v>0.52100000000000002</v>
      </c>
      <c r="F572"/>
    </row>
    <row r="573" spans="1:26">
      <c r="A573" s="290" t="s">
        <v>189</v>
      </c>
      <c r="B573" s="289">
        <v>0.55000000000000004</v>
      </c>
      <c r="F573"/>
    </row>
    <row r="574" spans="1:26">
      <c r="A574" s="291" t="s">
        <v>190</v>
      </c>
      <c r="B574" s="292">
        <v>0.52</v>
      </c>
      <c r="F574"/>
    </row>
    <row r="575" spans="1:26">
      <c r="A575" s="291" t="s">
        <v>191</v>
      </c>
      <c r="B575" s="292">
        <v>0.54</v>
      </c>
      <c r="F575"/>
    </row>
    <row r="576" spans="1:26" ht="13.5" thickBot="1">
      <c r="A576" s="293" t="s">
        <v>192</v>
      </c>
      <c r="B576" s="294">
        <v>0.53</v>
      </c>
      <c r="F576"/>
    </row>
    <row r="577" spans="1:15">
      <c r="F577"/>
    </row>
    <row r="578" spans="1:15" ht="13.5" thickBot="1">
      <c r="A578" s="284" t="s">
        <v>200</v>
      </c>
      <c r="B578" s="285"/>
      <c r="F578"/>
    </row>
    <row r="579" spans="1:15" ht="14.25" thickBot="1">
      <c r="A579" s="286" t="s">
        <v>188</v>
      </c>
      <c r="B579" s="287">
        <v>0.50700000000000001</v>
      </c>
      <c r="F579"/>
    </row>
    <row r="580" spans="1:15">
      <c r="A580" s="288" t="s">
        <v>201</v>
      </c>
      <c r="B580" s="289">
        <v>0.53900000000000003</v>
      </c>
      <c r="F580"/>
    </row>
    <row r="581" spans="1:15">
      <c r="A581" s="290" t="s">
        <v>189</v>
      </c>
      <c r="B581" s="289">
        <v>0.53900000000000003</v>
      </c>
      <c r="F581"/>
    </row>
    <row r="582" spans="1:15" ht="15">
      <c r="A582" s="291" t="s">
        <v>190</v>
      </c>
      <c r="B582" s="292">
        <v>0.53500000000000003</v>
      </c>
      <c r="F582"/>
      <c r="G582" s="70"/>
      <c r="H582" s="70"/>
      <c r="I582" s="70"/>
      <c r="J582" s="70"/>
      <c r="K582" s="70"/>
      <c r="L582" s="295"/>
      <c r="M582" s="70"/>
      <c r="N582" s="70"/>
      <c r="O582" s="70"/>
    </row>
    <row r="583" spans="1:15">
      <c r="A583" s="291" t="s">
        <v>191</v>
      </c>
      <c r="B583" s="292">
        <v>0.54</v>
      </c>
      <c r="F583"/>
      <c r="G583" s="56"/>
      <c r="H583" s="56"/>
      <c r="I583" s="56"/>
      <c r="J583" s="56"/>
      <c r="K583" s="56"/>
      <c r="L583" s="56"/>
      <c r="M583" s="56"/>
      <c r="N583" s="70"/>
      <c r="O583" s="70"/>
    </row>
    <row r="584" spans="1:15">
      <c r="A584" s="291" t="s">
        <v>73</v>
      </c>
      <c r="B584" s="292">
        <v>0.46500000000000002</v>
      </c>
      <c r="F584"/>
      <c r="G584" s="296"/>
      <c r="H584" s="296"/>
      <c r="I584" s="296"/>
      <c r="J584" s="297"/>
      <c r="K584" s="296"/>
      <c r="L584" s="296"/>
      <c r="M584" s="296"/>
      <c r="N584" s="70"/>
      <c r="O584" s="70"/>
    </row>
    <row r="585" spans="1:15" ht="13.5" thickBot="1">
      <c r="A585" s="293" t="s">
        <v>192</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279</v>
      </c>
      <c r="F587" s="95"/>
      <c r="G587" s="46"/>
      <c r="H587" s="46"/>
      <c r="I587" s="46"/>
      <c r="J587" s="46"/>
      <c r="K587" s="46"/>
      <c r="L587" s="46"/>
      <c r="M587" s="46"/>
      <c r="N587" s="70"/>
      <c r="O587" s="70"/>
    </row>
    <row r="588" spans="1:15" ht="14.25" thickBot="1">
      <c r="A588" s="286" t="s">
        <v>188</v>
      </c>
      <c r="B588" s="287">
        <v>0.51800000000000002</v>
      </c>
      <c r="F588" s="95"/>
      <c r="G588" s="46"/>
      <c r="H588" s="46"/>
      <c r="I588" s="46"/>
      <c r="J588" s="46"/>
      <c r="K588" s="46"/>
      <c r="L588" s="46"/>
      <c r="M588" s="46"/>
      <c r="N588" s="70"/>
      <c r="O588" s="70"/>
    </row>
    <row r="589" spans="1:15">
      <c r="A589" s="290" t="s">
        <v>189</v>
      </c>
      <c r="B589" s="289">
        <v>0.53300000000000003</v>
      </c>
      <c r="F589" s="95"/>
      <c r="G589" s="46"/>
      <c r="H589" s="46"/>
      <c r="I589" s="46"/>
      <c r="J589" s="46"/>
      <c r="K589" s="46"/>
      <c r="L589" s="46"/>
      <c r="M589" s="46"/>
      <c r="N589" s="70"/>
      <c r="O589" s="70"/>
    </row>
    <row r="590" spans="1:15">
      <c r="A590" s="291" t="s">
        <v>190</v>
      </c>
      <c r="B590" s="292">
        <v>0.53300000000000003</v>
      </c>
      <c r="F590" s="95"/>
      <c r="G590" s="46"/>
      <c r="H590" s="46"/>
      <c r="I590" s="46"/>
      <c r="J590" s="46"/>
      <c r="K590" s="46"/>
      <c r="L590" s="46"/>
      <c r="M590" s="46"/>
      <c r="N590" s="70"/>
      <c r="O590" s="70"/>
    </row>
    <row r="591" spans="1:15">
      <c r="A591" s="291" t="s">
        <v>191</v>
      </c>
      <c r="B591" s="292">
        <v>0.52100000000000002</v>
      </c>
      <c r="E591" s="70"/>
      <c r="F591" s="70"/>
      <c r="G591" s="70"/>
      <c r="H591" s="70"/>
      <c r="I591" s="70"/>
      <c r="J591" s="70"/>
      <c r="K591" s="70"/>
      <c r="L591" s="70"/>
      <c r="M591" s="70"/>
      <c r="N591" s="70"/>
      <c r="O591" s="70"/>
    </row>
    <row r="592" spans="1:15">
      <c r="A592" s="291" t="s">
        <v>73</v>
      </c>
      <c r="B592" s="292">
        <v>0.48699999999999999</v>
      </c>
      <c r="E592" s="56"/>
      <c r="F592" s="70"/>
      <c r="G592" s="70"/>
      <c r="H592" s="70"/>
      <c r="I592" s="70"/>
      <c r="J592" s="70"/>
      <c r="K592" s="70"/>
      <c r="L592" s="70"/>
      <c r="M592" s="70"/>
      <c r="N592" s="70"/>
      <c r="O592" s="70"/>
    </row>
    <row r="593" spans="1:15" ht="13.5" thickBot="1">
      <c r="A593" s="293" t="s">
        <v>192</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7" sqref="R2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674" t="s">
        <v>358</v>
      </c>
      <c r="B4" s="1674"/>
      <c r="C4" s="1674"/>
      <c r="D4" s="1674"/>
      <c r="E4" s="1674"/>
      <c r="F4" s="1674"/>
      <c r="G4" s="1674"/>
      <c r="H4" s="1674"/>
      <c r="I4" s="1674"/>
      <c r="J4" s="1674"/>
      <c r="K4" s="1674"/>
      <c r="L4" s="1674"/>
      <c r="M4" s="1674"/>
      <c r="N4" s="1674"/>
    </row>
    <row r="6" spans="1:14" ht="16.5" thickBot="1">
      <c r="C6" s="647"/>
      <c r="E6" s="648"/>
      <c r="F6" s="649"/>
    </row>
    <row r="7" spans="1:14" ht="15.75" thickBot="1">
      <c r="A7" s="650" t="s">
        <v>291</v>
      </c>
      <c r="B7" s="651" t="s">
        <v>292</v>
      </c>
      <c r="C7" s="652" t="s">
        <v>293</v>
      </c>
      <c r="D7" s="652" t="s">
        <v>294</v>
      </c>
      <c r="E7" s="652" t="s">
        <v>295</v>
      </c>
      <c r="F7" s="652" t="s">
        <v>296</v>
      </c>
      <c r="G7" s="652" t="s">
        <v>297</v>
      </c>
      <c r="H7" s="652" t="s">
        <v>298</v>
      </c>
      <c r="I7" s="652" t="s">
        <v>299</v>
      </c>
      <c r="J7" s="652" t="s">
        <v>300</v>
      </c>
      <c r="K7" s="652" t="s">
        <v>301</v>
      </c>
      <c r="L7" s="652" t="s">
        <v>302</v>
      </c>
      <c r="M7" s="653" t="s">
        <v>303</v>
      </c>
    </row>
    <row r="8" spans="1:14" ht="16.5" thickBot="1">
      <c r="A8" s="654" t="s">
        <v>304</v>
      </c>
      <c r="B8" s="655"/>
      <c r="C8" s="655"/>
      <c r="D8" s="655"/>
      <c r="E8" s="655"/>
      <c r="F8" s="655"/>
      <c r="G8" s="655"/>
      <c r="H8" s="655"/>
      <c r="I8" s="655"/>
      <c r="J8" s="655"/>
      <c r="K8" s="655"/>
      <c r="L8" s="655"/>
      <c r="M8" s="656"/>
    </row>
    <row r="9" spans="1:14" ht="15.75">
      <c r="A9" s="718" t="s">
        <v>305</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306</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307</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c r="I14" s="679"/>
      <c r="J14" s="680"/>
      <c r="K14" s="679"/>
      <c r="L14" s="679"/>
      <c r="M14" s="681"/>
    </row>
    <row r="15" spans="1:14" ht="16.5" thickBot="1">
      <c r="A15" s="654" t="s">
        <v>308</v>
      </c>
      <c r="B15" s="655"/>
      <c r="C15" s="655"/>
      <c r="D15" s="655"/>
      <c r="E15" s="655"/>
      <c r="F15" s="655"/>
      <c r="G15" s="655"/>
      <c r="H15" s="655"/>
      <c r="I15" s="655"/>
      <c r="J15" s="655"/>
      <c r="K15" s="655"/>
      <c r="L15" s="655"/>
      <c r="M15" s="656"/>
    </row>
    <row r="16" spans="1:14" ht="15.75">
      <c r="A16" s="718" t="s">
        <v>305</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306</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307</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c r="I21" s="679"/>
      <c r="J21" s="680"/>
      <c r="K21" s="679"/>
      <c r="L21" s="679"/>
      <c r="M21" s="681"/>
    </row>
    <row r="22" spans="1:18">
      <c r="P22"/>
      <c r="Q22"/>
      <c r="R22"/>
    </row>
    <row r="23" spans="1:18" ht="15.75">
      <c r="A23" s="1674" t="s">
        <v>359</v>
      </c>
      <c r="B23" s="1674"/>
      <c r="C23" s="1674"/>
      <c r="D23" s="1674"/>
      <c r="E23" s="1674"/>
      <c r="F23" s="1674"/>
      <c r="G23" s="1674"/>
      <c r="H23" s="1674"/>
      <c r="I23" s="1674"/>
      <c r="J23" s="1674"/>
      <c r="K23" s="1674"/>
      <c r="L23" s="1674"/>
      <c r="M23" s="1674"/>
      <c r="N23" s="1674"/>
      <c r="P23"/>
      <c r="Q23"/>
      <c r="R23"/>
    </row>
    <row r="24" spans="1:18" ht="13.5" thickBot="1">
      <c r="P24"/>
      <c r="Q24"/>
      <c r="R24"/>
    </row>
    <row r="25" spans="1:18" ht="15.75" thickBot="1">
      <c r="A25" s="650" t="s">
        <v>291</v>
      </c>
      <c r="B25" s="651" t="s">
        <v>292</v>
      </c>
      <c r="C25" s="652" t="s">
        <v>293</v>
      </c>
      <c r="D25" s="652" t="s">
        <v>294</v>
      </c>
      <c r="E25" s="652" t="s">
        <v>295</v>
      </c>
      <c r="F25" s="652" t="s">
        <v>296</v>
      </c>
      <c r="G25" s="652" t="s">
        <v>297</v>
      </c>
      <c r="H25" s="652" t="s">
        <v>298</v>
      </c>
      <c r="I25" s="652" t="s">
        <v>299</v>
      </c>
      <c r="J25" s="652" t="s">
        <v>300</v>
      </c>
      <c r="K25" s="652" t="s">
        <v>301</v>
      </c>
      <c r="L25" s="652" t="s">
        <v>302</v>
      </c>
      <c r="M25" s="653" t="s">
        <v>303</v>
      </c>
    </row>
    <row r="26" spans="1:18" ht="16.5" thickBot="1">
      <c r="A26" s="659" t="s">
        <v>309</v>
      </c>
      <c r="B26" s="660"/>
      <c r="C26" s="660"/>
      <c r="D26" s="660"/>
      <c r="E26" s="660"/>
      <c r="F26" s="660"/>
      <c r="G26" s="660"/>
      <c r="H26" s="660"/>
      <c r="I26" s="660"/>
      <c r="J26" s="660"/>
      <c r="K26" s="660"/>
      <c r="L26" s="660"/>
      <c r="M26" s="661"/>
    </row>
    <row r="27" spans="1:18" ht="15.75">
      <c r="A27" s="718" t="s">
        <v>305</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306</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307</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c r="I32" s="679"/>
      <c r="J32" s="680"/>
      <c r="K32" s="679"/>
      <c r="L32" s="679"/>
      <c r="M32" s="681"/>
    </row>
    <row r="33" spans="1:13" ht="16.5" thickBot="1">
      <c r="A33" s="654" t="s">
        <v>312</v>
      </c>
      <c r="B33" s="655"/>
      <c r="C33" s="655"/>
      <c r="D33" s="655"/>
      <c r="E33" s="655"/>
      <c r="F33" s="655"/>
      <c r="G33" s="655"/>
      <c r="H33" s="655"/>
      <c r="I33" s="655"/>
      <c r="J33" s="655"/>
      <c r="K33" s="655"/>
      <c r="L33" s="655"/>
      <c r="M33" s="656"/>
    </row>
    <row r="34" spans="1:13" ht="15.75">
      <c r="A34" s="718" t="s">
        <v>305</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306</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307</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c r="I39" s="679"/>
      <c r="J39" s="680"/>
      <c r="K39" s="679"/>
      <c r="L39" s="679"/>
      <c r="M39" s="681"/>
    </row>
    <row r="50" spans="19:19">
      <c r="S50" s="3"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C39" sqref="AC39"/>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287</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42" customWidth="1"/>
    <col min="2" max="2" width="11.5703125" style="1042" customWidth="1"/>
    <col min="3" max="3" width="13" style="1042" customWidth="1"/>
    <col min="4" max="4" width="12.140625" style="1042" customWidth="1"/>
    <col min="5" max="5" width="7.42578125" style="1042" bestFit="1" customWidth="1"/>
    <col min="6" max="6" width="12.7109375" style="1042" customWidth="1"/>
    <col min="7" max="7" width="9.28515625" style="1042" customWidth="1"/>
    <col min="8" max="8" width="12" style="1042" customWidth="1"/>
    <col min="9" max="9" width="11.7109375" style="1042" customWidth="1"/>
    <col min="10" max="10" width="11.5703125" style="1042" bestFit="1" customWidth="1"/>
    <col min="11" max="11" width="12.42578125" style="1042" customWidth="1"/>
    <col min="12" max="16384" width="9.140625" style="1042"/>
  </cols>
  <sheetData>
    <row r="1" spans="1:11" ht="31.5" customHeight="1" thickBot="1">
      <c r="A1" s="1473" t="s">
        <v>65</v>
      </c>
      <c r="B1" s="1473"/>
      <c r="C1" s="1473"/>
      <c r="D1" s="1473"/>
      <c r="E1" s="1473"/>
      <c r="F1" s="1473"/>
      <c r="G1" s="1473"/>
      <c r="H1" s="1473"/>
      <c r="I1" s="1473"/>
      <c r="J1" s="1473"/>
      <c r="K1" s="1059"/>
    </row>
    <row r="2" spans="1:11" ht="16.5" thickBot="1">
      <c r="A2" s="1497" t="s">
        <v>276</v>
      </c>
      <c r="B2" s="1498"/>
      <c r="C2" s="1498"/>
      <c r="D2" s="1498"/>
      <c r="E2" s="1498"/>
      <c r="F2" s="1498"/>
      <c r="G2" s="1498"/>
      <c r="H2" s="1498"/>
      <c r="I2" s="1498"/>
      <c r="J2" s="1499"/>
    </row>
    <row r="3" spans="1:11" ht="32.25" thickBot="1">
      <c r="A3" s="1068"/>
      <c r="B3" s="1060"/>
      <c r="C3" s="1061" t="s">
        <v>61</v>
      </c>
      <c r="D3" s="1069"/>
      <c r="E3" s="1070"/>
      <c r="F3" s="1071" t="s">
        <v>265</v>
      </c>
      <c r="G3" s="1072" t="s">
        <v>266</v>
      </c>
      <c r="H3" s="1073" t="s">
        <v>68</v>
      </c>
      <c r="I3" s="1071" t="s">
        <v>267</v>
      </c>
      <c r="J3" s="1072" t="s">
        <v>268</v>
      </c>
    </row>
    <row r="4" spans="1:11" ht="31.5">
      <c r="A4" s="1074" t="s">
        <v>53</v>
      </c>
      <c r="B4" s="1075" t="s">
        <v>62</v>
      </c>
      <c r="C4" s="1076" t="s">
        <v>63</v>
      </c>
      <c r="D4" s="983" t="s">
        <v>64</v>
      </c>
      <c r="E4" s="1077" t="s">
        <v>69</v>
      </c>
      <c r="F4" s="1078" t="s">
        <v>57</v>
      </c>
      <c r="G4" s="1079" t="s">
        <v>49</v>
      </c>
      <c r="H4" s="1080" t="s">
        <v>70</v>
      </c>
      <c r="I4" s="1081" t="s">
        <v>50</v>
      </c>
      <c r="J4" s="921" t="s">
        <v>69</v>
      </c>
    </row>
    <row r="5" spans="1:11" ht="32.25" thickBot="1">
      <c r="A5" s="1082"/>
      <c r="B5" s="1083" t="s">
        <v>514</v>
      </c>
      <c r="C5" s="1084" t="s">
        <v>514</v>
      </c>
      <c r="D5" s="1084" t="s">
        <v>514</v>
      </c>
      <c r="E5" s="1085" t="s">
        <v>50</v>
      </c>
      <c r="F5" s="1050" t="s">
        <v>514</v>
      </c>
      <c r="G5" s="1086" t="s">
        <v>71</v>
      </c>
      <c r="H5" s="1087" t="s">
        <v>67</v>
      </c>
      <c r="I5" s="1050" t="s">
        <v>514</v>
      </c>
      <c r="J5" s="1088" t="s">
        <v>59</v>
      </c>
    </row>
    <row r="6" spans="1:11" ht="16.5" thickBot="1">
      <c r="A6" s="1062" t="s">
        <v>271</v>
      </c>
      <c r="B6" s="1161"/>
      <c r="C6" s="1161"/>
      <c r="D6" s="1161"/>
      <c r="E6" s="1161"/>
      <c r="F6" s="1161"/>
      <c r="G6" s="1161"/>
      <c r="H6" s="1161"/>
      <c r="I6" s="1063"/>
      <c r="J6" s="1064"/>
    </row>
    <row r="7" spans="1:11" ht="16.5" thickBot="1">
      <c r="A7" s="1089" t="s">
        <v>18</v>
      </c>
      <c r="B7" s="1090">
        <v>11.051447967529517</v>
      </c>
      <c r="C7" s="1091">
        <v>21334.841636157369</v>
      </c>
      <c r="D7" s="1217">
        <v>21761.538468880517</v>
      </c>
      <c r="E7" s="1092">
        <v>1.1169498134363511</v>
      </c>
      <c r="F7" s="1093">
        <v>314.37365877235379</v>
      </c>
      <c r="G7" s="1092">
        <v>0.70710157966086484</v>
      </c>
      <c r="H7" s="1092">
        <v>-5.2511067012669814</v>
      </c>
      <c r="I7" s="1092">
        <v>100</v>
      </c>
      <c r="J7" s="1094" t="s">
        <v>19</v>
      </c>
    </row>
    <row r="8" spans="1:11">
      <c r="A8" s="1095" t="s">
        <v>78</v>
      </c>
      <c r="B8" s="1096">
        <v>11.419661620535242</v>
      </c>
      <c r="C8" s="1097">
        <v>21186.756253312135</v>
      </c>
      <c r="D8" s="1218">
        <v>21610.491378378378</v>
      </c>
      <c r="E8" s="1098">
        <v>-9.37213478758086</v>
      </c>
      <c r="F8" s="1099">
        <v>231.27499999999998</v>
      </c>
      <c r="G8" s="1100">
        <v>-22.912615965779683</v>
      </c>
      <c r="H8" s="1100">
        <v>33.333333333333329</v>
      </c>
      <c r="I8" s="1101">
        <v>0.12888674077654261</v>
      </c>
      <c r="J8" s="1102">
        <v>3.7297670405606873E-2</v>
      </c>
    </row>
    <row r="9" spans="1:11">
      <c r="A9" s="1054" t="s">
        <v>79</v>
      </c>
      <c r="B9" s="1103">
        <v>11.868564196184225</v>
      </c>
      <c r="C9" s="1104">
        <v>22267.475039745263</v>
      </c>
      <c r="D9" s="1219">
        <v>22712.824540540169</v>
      </c>
      <c r="E9" s="1105">
        <v>3.1650491016881777</v>
      </c>
      <c r="F9" s="1106">
        <v>357.519656019656</v>
      </c>
      <c r="G9" s="1107">
        <v>1.559872984187908</v>
      </c>
      <c r="H9" s="1107">
        <v>-11.174159755565254</v>
      </c>
      <c r="I9" s="1107">
        <v>32.785564685033023</v>
      </c>
      <c r="J9" s="1108">
        <v>-2.1861953516026063</v>
      </c>
    </row>
    <row r="10" spans="1:11">
      <c r="A10" s="1054" t="s">
        <v>80</v>
      </c>
      <c r="B10" s="1103">
        <v>11.665057327316806</v>
      </c>
      <c r="C10" s="1104">
        <v>21885.661026860798</v>
      </c>
      <c r="D10" s="1219">
        <v>22323.374247398013</v>
      </c>
      <c r="E10" s="1105">
        <v>3.0308776458590736</v>
      </c>
      <c r="F10" s="1106">
        <v>401.86634615384622</v>
      </c>
      <c r="G10" s="1107">
        <v>-0.15227732725814599</v>
      </c>
      <c r="H10" s="1107">
        <v>6.666666666666667</v>
      </c>
      <c r="I10" s="1107">
        <v>6.7021105203802156</v>
      </c>
      <c r="J10" s="1108">
        <v>0.74882094626939288</v>
      </c>
    </row>
    <row r="11" spans="1:11">
      <c r="A11" s="1054" t="s">
        <v>81</v>
      </c>
      <c r="B11" s="1109" t="s">
        <v>75</v>
      </c>
      <c r="C11" s="1104" t="s">
        <v>75</v>
      </c>
      <c r="D11" s="1219" t="s">
        <v>75</v>
      </c>
      <c r="E11" s="1105" t="s">
        <v>75</v>
      </c>
      <c r="F11" s="1106" t="s">
        <v>75</v>
      </c>
      <c r="G11" s="1107" t="s">
        <v>75</v>
      </c>
      <c r="H11" s="1107" t="s">
        <v>75</v>
      </c>
      <c r="I11" s="1107" t="s">
        <v>75</v>
      </c>
      <c r="J11" s="1108" t="s">
        <v>75</v>
      </c>
    </row>
    <row r="12" spans="1:11">
      <c r="A12" s="1054" t="s">
        <v>73</v>
      </c>
      <c r="B12" s="1103">
        <v>9.5457074025970705</v>
      </c>
      <c r="C12" s="1104">
        <v>19601.041894449838</v>
      </c>
      <c r="D12" s="1219">
        <v>19993.062732338836</v>
      </c>
      <c r="E12" s="1105">
        <v>0.49826553072404844</v>
      </c>
      <c r="F12" s="1106">
        <v>273.7659813084112</v>
      </c>
      <c r="G12" s="1107">
        <v>0.29398041537418779</v>
      </c>
      <c r="H12" s="1107">
        <v>3.5316884373488149</v>
      </c>
      <c r="I12" s="1107">
        <v>34.47720315772515</v>
      </c>
      <c r="J12" s="1108">
        <v>2.9247684149377875</v>
      </c>
    </row>
    <row r="13" spans="1:11" ht="16.5" thickBot="1">
      <c r="A13" s="1055" t="s">
        <v>82</v>
      </c>
      <c r="B13" s="1110">
        <v>11.32262957373265</v>
      </c>
      <c r="C13" s="1111">
        <v>21858.358250449128</v>
      </c>
      <c r="D13" s="1220">
        <v>22295.525415458113</v>
      </c>
      <c r="E13" s="1112">
        <v>-0.80041742530107518</v>
      </c>
      <c r="F13" s="1113">
        <v>291.59141791044777</v>
      </c>
      <c r="G13" s="1114">
        <v>1.6426032778971988</v>
      </c>
      <c r="H13" s="1114">
        <v>-10.51752921535893</v>
      </c>
      <c r="I13" s="1114">
        <v>25.906234896085067</v>
      </c>
      <c r="J13" s="1115">
        <v>-1.5246916800101893</v>
      </c>
    </row>
    <row r="14" spans="1:11" ht="16.5" thickBot="1">
      <c r="A14" s="1062" t="s">
        <v>269</v>
      </c>
      <c r="B14" s="1161"/>
      <c r="C14" s="1161"/>
      <c r="D14" s="1221"/>
      <c r="E14" s="1161"/>
      <c r="F14" s="1161"/>
      <c r="G14" s="1161"/>
      <c r="H14" s="1161"/>
      <c r="I14" s="1063"/>
      <c r="J14" s="1064"/>
    </row>
    <row r="15" spans="1:11" ht="16.5" thickBot="1">
      <c r="A15" s="1089" t="s">
        <v>18</v>
      </c>
      <c r="B15" s="1116">
        <v>10.922541724142183</v>
      </c>
      <c r="C15" s="1117">
        <v>21085.98788444437</v>
      </c>
      <c r="D15" s="1222">
        <v>21507.707642133257</v>
      </c>
      <c r="E15" s="1092">
        <v>2.2121099710765457</v>
      </c>
      <c r="F15" s="1092">
        <v>308.06957426679276</v>
      </c>
      <c r="G15" s="1092">
        <v>0.26357687190923768</v>
      </c>
      <c r="H15" s="1092">
        <v>-14.482200647249192</v>
      </c>
      <c r="I15" s="1092">
        <v>100</v>
      </c>
      <c r="J15" s="1094" t="s">
        <v>19</v>
      </c>
    </row>
    <row r="16" spans="1:11">
      <c r="A16" s="1095" t="s">
        <v>78</v>
      </c>
      <c r="B16" s="1118">
        <v>11.657625343761142</v>
      </c>
      <c r="C16" s="1097">
        <v>21628.247391022524</v>
      </c>
      <c r="D16" s="1218">
        <v>22060.812338842974</v>
      </c>
      <c r="E16" s="1098">
        <v>1.7428401628567487</v>
      </c>
      <c r="F16" s="1099">
        <v>241.96999999999997</v>
      </c>
      <c r="G16" s="1100">
        <v>2.9659574468084982</v>
      </c>
      <c r="H16" s="1100">
        <v>25</v>
      </c>
      <c r="I16" s="1101">
        <v>0.1892147587511826</v>
      </c>
      <c r="J16" s="1102">
        <v>5.9764920563480345E-2</v>
      </c>
    </row>
    <row r="17" spans="1:10">
      <c r="A17" s="1054" t="s">
        <v>79</v>
      </c>
      <c r="B17" s="1103">
        <v>11.712020770770916</v>
      </c>
      <c r="C17" s="1104">
        <v>21973.772553041115</v>
      </c>
      <c r="D17" s="1219">
        <v>22413.248004101937</v>
      </c>
      <c r="E17" s="1105">
        <v>3.655967918507625</v>
      </c>
      <c r="F17" s="1106">
        <v>349.11407678244967</v>
      </c>
      <c r="G17" s="1107">
        <v>1.724165739562789</v>
      </c>
      <c r="H17" s="1107">
        <v>-10.863661053775123</v>
      </c>
      <c r="I17" s="1107">
        <v>31.050141911069062</v>
      </c>
      <c r="J17" s="1108">
        <v>1.2604978981240791</v>
      </c>
    </row>
    <row r="18" spans="1:10">
      <c r="A18" s="1054" t="s">
        <v>80</v>
      </c>
      <c r="B18" s="1103">
        <v>11.826060014308228</v>
      </c>
      <c r="C18" s="1104">
        <v>22187.729857989169</v>
      </c>
      <c r="D18" s="1219">
        <v>22631.484455148951</v>
      </c>
      <c r="E18" s="1105">
        <v>4.079131722839981</v>
      </c>
      <c r="F18" s="1106">
        <v>396.41184210526319</v>
      </c>
      <c r="G18" s="1107">
        <v>4.2197205027810991</v>
      </c>
      <c r="H18" s="1107">
        <v>-16.712328767123289</v>
      </c>
      <c r="I18" s="1107">
        <v>5.7521286660359507</v>
      </c>
      <c r="J18" s="1108">
        <v>-0.15402020127796501</v>
      </c>
    </row>
    <row r="19" spans="1:10">
      <c r="A19" s="1054" t="s">
        <v>81</v>
      </c>
      <c r="B19" s="1109" t="s">
        <v>75</v>
      </c>
      <c r="C19" s="1104" t="s">
        <v>203</v>
      </c>
      <c r="D19" s="1219" t="s">
        <v>203</v>
      </c>
      <c r="E19" s="1105" t="s">
        <v>75</v>
      </c>
      <c r="F19" s="1106" t="s">
        <v>203</v>
      </c>
      <c r="G19" s="1107" t="s">
        <v>75</v>
      </c>
      <c r="H19" s="1107" t="s">
        <v>75</v>
      </c>
      <c r="I19" s="1107" t="s">
        <v>75</v>
      </c>
      <c r="J19" s="1108" t="s">
        <v>75</v>
      </c>
    </row>
    <row r="20" spans="1:10">
      <c r="A20" s="1054" t="s">
        <v>73</v>
      </c>
      <c r="B20" s="1103">
        <v>9.5019076771525697</v>
      </c>
      <c r="C20" s="1104">
        <v>19511.104059861536</v>
      </c>
      <c r="D20" s="1219">
        <v>19901.326141058766</v>
      </c>
      <c r="E20" s="1105">
        <v>0.30886044026160969</v>
      </c>
      <c r="F20" s="1106">
        <v>276.47219558964525</v>
      </c>
      <c r="G20" s="1107">
        <v>-2.5002346366657759</v>
      </c>
      <c r="H20" s="1107">
        <v>-14.926590538336052</v>
      </c>
      <c r="I20" s="1107">
        <v>39.47019867549669</v>
      </c>
      <c r="J20" s="1108">
        <v>-0.20617672903405548</v>
      </c>
    </row>
    <row r="21" spans="1:10" ht="16.5" thickBot="1">
      <c r="A21" s="1055" t="s">
        <v>82</v>
      </c>
      <c r="B21" s="1110">
        <v>11.309014365722502</v>
      </c>
      <c r="C21" s="1111">
        <v>21832.074065101355</v>
      </c>
      <c r="D21" s="1220">
        <v>22268.715546403382</v>
      </c>
      <c r="E21" s="1112">
        <v>1.6565380154663842</v>
      </c>
      <c r="F21" s="1113">
        <v>285.67413376309423</v>
      </c>
      <c r="G21" s="1114">
        <v>0.53153116901008712</v>
      </c>
      <c r="H21" s="1114">
        <v>-17.376830892143808</v>
      </c>
      <c r="I21" s="1114">
        <v>23.48155156102176</v>
      </c>
      <c r="J21" s="1115">
        <v>-0.82265555871934026</v>
      </c>
    </row>
    <row r="22" spans="1:10" ht="16.5" thickBot="1">
      <c r="A22" s="1062" t="s">
        <v>272</v>
      </c>
      <c r="B22" s="1161"/>
      <c r="C22" s="1161"/>
      <c r="D22" s="1221"/>
      <c r="E22" s="1161"/>
      <c r="F22" s="1161"/>
      <c r="G22" s="1161"/>
      <c r="H22" s="1161"/>
      <c r="I22" s="1063"/>
      <c r="J22" s="1064"/>
    </row>
    <row r="23" spans="1:10" ht="16.5" thickBot="1">
      <c r="A23" s="1089" t="s">
        <v>18</v>
      </c>
      <c r="B23" s="1116">
        <v>10.063485582467912</v>
      </c>
      <c r="C23" s="1117">
        <v>19427.578344532649</v>
      </c>
      <c r="D23" s="1222">
        <v>19816.129911423301</v>
      </c>
      <c r="E23" s="1092">
        <v>-1.4613614893046387</v>
      </c>
      <c r="F23" s="1092">
        <v>297.58435754189946</v>
      </c>
      <c r="G23" s="1092">
        <v>-0.34076723559582789</v>
      </c>
      <c r="H23" s="1092">
        <v>-41.851651326475363</v>
      </c>
      <c r="I23" s="1092">
        <v>100</v>
      </c>
      <c r="J23" s="1094" t="s">
        <v>19</v>
      </c>
    </row>
    <row r="24" spans="1:10">
      <c r="A24" s="1095" t="s">
        <v>78</v>
      </c>
      <c r="B24" s="1096" t="s">
        <v>75</v>
      </c>
      <c r="C24" s="1097" t="s">
        <v>75</v>
      </c>
      <c r="D24" s="1218" t="s">
        <v>75</v>
      </c>
      <c r="E24" s="1098" t="s">
        <v>75</v>
      </c>
      <c r="F24" s="1099" t="s">
        <v>75</v>
      </c>
      <c r="G24" s="1100" t="s">
        <v>75</v>
      </c>
      <c r="H24" s="1101" t="s">
        <v>75</v>
      </c>
      <c r="I24" s="1101" t="s">
        <v>75</v>
      </c>
      <c r="J24" s="1119" t="s">
        <v>75</v>
      </c>
    </row>
    <row r="25" spans="1:10">
      <c r="A25" s="1054" t="s">
        <v>79</v>
      </c>
      <c r="B25" s="1109">
        <v>11.051746943384297</v>
      </c>
      <c r="C25" s="1104">
        <v>20734.984884398302</v>
      </c>
      <c r="D25" s="1219">
        <v>21149.684582086269</v>
      </c>
      <c r="E25" s="1105">
        <v>-9.3310999738955944E-2</v>
      </c>
      <c r="F25" s="1106">
        <v>366.47661290322583</v>
      </c>
      <c r="G25" s="1107">
        <v>3.1922061991606512</v>
      </c>
      <c r="H25" s="1107">
        <v>-62.310030395136771</v>
      </c>
      <c r="I25" s="1120">
        <v>11.54562383612663</v>
      </c>
      <c r="J25" s="1121">
        <v>-6.2670453571597804</v>
      </c>
    </row>
    <row r="26" spans="1:10">
      <c r="A26" s="1054" t="s">
        <v>80</v>
      </c>
      <c r="B26" s="1103">
        <v>10.924529560517147</v>
      </c>
      <c r="C26" s="1104">
        <v>20496.303115416784</v>
      </c>
      <c r="D26" s="1219">
        <v>20906.229177725119</v>
      </c>
      <c r="E26" s="1105">
        <v>-1.5130814934041634</v>
      </c>
      <c r="F26" s="1106">
        <v>401.90000000000009</v>
      </c>
      <c r="G26" s="1107">
        <v>0.33845987987938725</v>
      </c>
      <c r="H26" s="1107">
        <v>-52.272727272727273</v>
      </c>
      <c r="I26" s="1107">
        <v>3.9106145251396649</v>
      </c>
      <c r="J26" s="1108">
        <v>-0.85386842017706499</v>
      </c>
    </row>
    <row r="27" spans="1:10">
      <c r="A27" s="1054" t="s">
        <v>81</v>
      </c>
      <c r="B27" s="1109" t="s">
        <v>75</v>
      </c>
      <c r="C27" s="1104" t="s">
        <v>75</v>
      </c>
      <c r="D27" s="1219" t="s">
        <v>75</v>
      </c>
      <c r="E27" s="1105" t="s">
        <v>75</v>
      </c>
      <c r="F27" s="1106" t="s">
        <v>75</v>
      </c>
      <c r="G27" s="1107" t="s">
        <v>75</v>
      </c>
      <c r="H27" s="1107" t="s">
        <v>75</v>
      </c>
      <c r="I27" s="1107" t="s">
        <v>75</v>
      </c>
      <c r="J27" s="1108" t="s">
        <v>75</v>
      </c>
    </row>
    <row r="28" spans="1:10">
      <c r="A28" s="1054" t="s">
        <v>73</v>
      </c>
      <c r="B28" s="1109">
        <v>9.3405258486548917</v>
      </c>
      <c r="C28" s="1104">
        <v>19179.72453522565</v>
      </c>
      <c r="D28" s="1219">
        <v>19563.319025930163</v>
      </c>
      <c r="E28" s="1105">
        <v>0.90519801910772402</v>
      </c>
      <c r="F28" s="1106">
        <v>278.81371191135736</v>
      </c>
      <c r="G28" s="1107">
        <v>2.0704590893247357</v>
      </c>
      <c r="H28" s="1107">
        <v>-32.899628252788105</v>
      </c>
      <c r="I28" s="1107">
        <v>67.225325884543764</v>
      </c>
      <c r="J28" s="1108">
        <v>8.9686935077164733</v>
      </c>
    </row>
    <row r="29" spans="1:10" ht="16.5" thickBot="1">
      <c r="A29" s="1055" t="s">
        <v>82</v>
      </c>
      <c r="B29" s="1110">
        <v>9.8085276392496592</v>
      </c>
      <c r="C29" s="1111">
        <v>18935.381542953011</v>
      </c>
      <c r="D29" s="1220">
        <v>19314.089173812074</v>
      </c>
      <c r="E29" s="1112">
        <v>-6.1291436579808085</v>
      </c>
      <c r="F29" s="1113">
        <v>300.96344086021503</v>
      </c>
      <c r="G29" s="1114">
        <v>0.97654367236320627</v>
      </c>
      <c r="H29" s="1114">
        <v>-47.457627118644069</v>
      </c>
      <c r="I29" s="1114">
        <v>17.318435754189945</v>
      </c>
      <c r="J29" s="1115">
        <v>-1.8477797303796244</v>
      </c>
    </row>
    <row r="30" spans="1:10">
      <c r="A30" s="1122" t="s">
        <v>357</v>
      </c>
    </row>
    <row r="31" spans="1:10">
      <c r="A31" s="1058" t="s">
        <v>256</v>
      </c>
    </row>
    <row r="32" spans="1:10" ht="16.5" thickBot="1">
      <c r="A32" s="1123" t="s">
        <v>41</v>
      </c>
      <c r="B32" s="1124"/>
    </row>
    <row r="33" spans="1:8" ht="16.5" thickBot="1">
      <c r="A33" s="1125" t="s">
        <v>39</v>
      </c>
      <c r="B33" s="1485" t="s">
        <v>40</v>
      </c>
      <c r="C33" s="1486"/>
      <c r="D33" s="1486"/>
      <c r="E33" s="1486"/>
      <c r="F33" s="1486"/>
      <c r="G33" s="1486"/>
      <c r="H33" s="1487"/>
    </row>
    <row r="34" spans="1:8">
      <c r="A34" s="1065" t="s">
        <v>43</v>
      </c>
      <c r="B34" s="1491" t="s">
        <v>44</v>
      </c>
      <c r="C34" s="1492"/>
      <c r="D34" s="1492"/>
      <c r="E34" s="1492"/>
      <c r="F34" s="1492"/>
      <c r="G34" s="1492"/>
      <c r="H34" s="1493"/>
    </row>
    <row r="35" spans="1:8">
      <c r="A35" s="1066" t="s">
        <v>45</v>
      </c>
      <c r="B35" s="1488" t="s">
        <v>46</v>
      </c>
      <c r="C35" s="1489"/>
      <c r="D35" s="1489"/>
      <c r="E35" s="1489"/>
      <c r="F35" s="1489"/>
      <c r="G35" s="1489"/>
      <c r="H35" s="1490"/>
    </row>
    <row r="36" spans="1:8" ht="16.5" thickBot="1">
      <c r="A36" s="1067" t="s">
        <v>47</v>
      </c>
      <c r="B36" s="1494" t="s">
        <v>42</v>
      </c>
      <c r="C36" s="1495"/>
      <c r="D36" s="1495"/>
      <c r="E36" s="1495"/>
      <c r="F36" s="1495"/>
      <c r="G36" s="1495"/>
      <c r="H36" s="1496"/>
    </row>
    <row r="37" spans="1:8">
      <c r="A37" s="1484"/>
      <c r="B37" s="148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S18" sqref="S18"/>
    </sheetView>
  </sheetViews>
  <sheetFormatPr defaultRowHeight="15.75"/>
  <cols>
    <col min="1" max="1" width="20.140625" style="1042" customWidth="1"/>
    <col min="2" max="2" width="10" style="1042" customWidth="1"/>
    <col min="3" max="3" width="10.140625" style="1042" customWidth="1"/>
    <col min="4" max="4" width="9.5703125" style="1042" customWidth="1"/>
    <col min="5" max="5" width="10" style="1042" customWidth="1"/>
    <col min="6" max="6" width="11.140625" style="1042" customWidth="1"/>
    <col min="7" max="7" width="9.7109375" style="1042" customWidth="1"/>
    <col min="8" max="8" width="10.5703125" style="1042" customWidth="1"/>
    <col min="9" max="9" width="10.42578125" style="1042" customWidth="1"/>
    <col min="10" max="10" width="9.140625" style="1042"/>
    <col min="11" max="11" width="10.5703125" style="1042" customWidth="1"/>
    <col min="12" max="12" width="10.42578125" style="1042" customWidth="1"/>
    <col min="13" max="256" width="9.140625" style="1042"/>
    <col min="257" max="257" width="20.140625" style="1042" customWidth="1"/>
    <col min="258" max="258" width="10" style="1042" customWidth="1"/>
    <col min="259" max="259" width="10.140625" style="1042" customWidth="1"/>
    <col min="260" max="260" width="9.5703125" style="1042" customWidth="1"/>
    <col min="261" max="261" width="10" style="1042" customWidth="1"/>
    <col min="262" max="262" width="11.140625" style="1042" customWidth="1"/>
    <col min="263" max="263" width="9.7109375" style="1042" customWidth="1"/>
    <col min="264" max="264" width="10.5703125" style="1042" customWidth="1"/>
    <col min="265" max="265" width="10.42578125" style="1042" customWidth="1"/>
    <col min="266" max="266" width="9.140625" style="1042"/>
    <col min="267" max="267" width="10.5703125" style="1042" customWidth="1"/>
    <col min="268" max="268" width="10.42578125" style="1042" customWidth="1"/>
    <col min="269" max="512" width="9.140625" style="1042"/>
    <col min="513" max="513" width="20.140625" style="1042" customWidth="1"/>
    <col min="514" max="514" width="10" style="1042" customWidth="1"/>
    <col min="515" max="515" width="10.140625" style="1042" customWidth="1"/>
    <col min="516" max="516" width="9.5703125" style="1042" customWidth="1"/>
    <col min="517" max="517" width="10" style="1042" customWidth="1"/>
    <col min="518" max="518" width="11.140625" style="1042" customWidth="1"/>
    <col min="519" max="519" width="9.7109375" style="1042" customWidth="1"/>
    <col min="520" max="520" width="10.5703125" style="1042" customWidth="1"/>
    <col min="521" max="521" width="10.42578125" style="1042" customWidth="1"/>
    <col min="522" max="522" width="9.140625" style="1042"/>
    <col min="523" max="523" width="10.5703125" style="1042" customWidth="1"/>
    <col min="524" max="524" width="10.42578125" style="1042" customWidth="1"/>
    <col min="525" max="768" width="9.140625" style="1042"/>
    <col min="769" max="769" width="20.140625" style="1042" customWidth="1"/>
    <col min="770" max="770" width="10" style="1042" customWidth="1"/>
    <col min="771" max="771" width="10.140625" style="1042" customWidth="1"/>
    <col min="772" max="772" width="9.5703125" style="1042" customWidth="1"/>
    <col min="773" max="773" width="10" style="1042" customWidth="1"/>
    <col min="774" max="774" width="11.140625" style="1042" customWidth="1"/>
    <col min="775" max="775" width="9.7109375" style="1042" customWidth="1"/>
    <col min="776" max="776" width="10.5703125" style="1042" customWidth="1"/>
    <col min="777" max="777" width="10.42578125" style="1042" customWidth="1"/>
    <col min="778" max="778" width="9.140625" style="1042"/>
    <col min="779" max="779" width="10.5703125" style="1042" customWidth="1"/>
    <col min="780" max="780" width="10.42578125" style="1042" customWidth="1"/>
    <col min="781" max="1024" width="9.140625" style="1042"/>
    <col min="1025" max="1025" width="20.140625" style="1042" customWidth="1"/>
    <col min="1026" max="1026" width="10" style="1042" customWidth="1"/>
    <col min="1027" max="1027" width="10.140625" style="1042" customWidth="1"/>
    <col min="1028" max="1028" width="9.5703125" style="1042" customWidth="1"/>
    <col min="1029" max="1029" width="10" style="1042" customWidth="1"/>
    <col min="1030" max="1030" width="11.140625" style="1042" customWidth="1"/>
    <col min="1031" max="1031" width="9.7109375" style="1042" customWidth="1"/>
    <col min="1032" max="1032" width="10.5703125" style="1042" customWidth="1"/>
    <col min="1033" max="1033" width="10.42578125" style="1042" customWidth="1"/>
    <col min="1034" max="1034" width="9.140625" style="1042"/>
    <col min="1035" max="1035" width="10.5703125" style="1042" customWidth="1"/>
    <col min="1036" max="1036" width="10.42578125" style="1042" customWidth="1"/>
    <col min="1037" max="1280" width="9.140625" style="1042"/>
    <col min="1281" max="1281" width="20.140625" style="1042" customWidth="1"/>
    <col min="1282" max="1282" width="10" style="1042" customWidth="1"/>
    <col min="1283" max="1283" width="10.140625" style="1042" customWidth="1"/>
    <col min="1284" max="1284" width="9.5703125" style="1042" customWidth="1"/>
    <col min="1285" max="1285" width="10" style="1042" customWidth="1"/>
    <col min="1286" max="1286" width="11.140625" style="1042" customWidth="1"/>
    <col min="1287" max="1287" width="9.7109375" style="1042" customWidth="1"/>
    <col min="1288" max="1288" width="10.5703125" style="1042" customWidth="1"/>
    <col min="1289" max="1289" width="10.42578125" style="1042" customWidth="1"/>
    <col min="1290" max="1290" width="9.140625" style="1042"/>
    <col min="1291" max="1291" width="10.5703125" style="1042" customWidth="1"/>
    <col min="1292" max="1292" width="10.42578125" style="1042" customWidth="1"/>
    <col min="1293" max="1536" width="9.140625" style="1042"/>
    <col min="1537" max="1537" width="20.140625" style="1042" customWidth="1"/>
    <col min="1538" max="1538" width="10" style="1042" customWidth="1"/>
    <col min="1539" max="1539" width="10.140625" style="1042" customWidth="1"/>
    <col min="1540" max="1540" width="9.5703125" style="1042" customWidth="1"/>
    <col min="1541" max="1541" width="10" style="1042" customWidth="1"/>
    <col min="1542" max="1542" width="11.140625" style="1042" customWidth="1"/>
    <col min="1543" max="1543" width="9.7109375" style="1042" customWidth="1"/>
    <col min="1544" max="1544" width="10.5703125" style="1042" customWidth="1"/>
    <col min="1545" max="1545" width="10.42578125" style="1042" customWidth="1"/>
    <col min="1546" max="1546" width="9.140625" style="1042"/>
    <col min="1547" max="1547" width="10.5703125" style="1042" customWidth="1"/>
    <col min="1548" max="1548" width="10.42578125" style="1042" customWidth="1"/>
    <col min="1549" max="1792" width="9.140625" style="1042"/>
    <col min="1793" max="1793" width="20.140625" style="1042" customWidth="1"/>
    <col min="1794" max="1794" width="10" style="1042" customWidth="1"/>
    <col min="1795" max="1795" width="10.140625" style="1042" customWidth="1"/>
    <col min="1796" max="1796" width="9.5703125" style="1042" customWidth="1"/>
    <col min="1797" max="1797" width="10" style="1042" customWidth="1"/>
    <col min="1798" max="1798" width="11.140625" style="1042" customWidth="1"/>
    <col min="1799" max="1799" width="9.7109375" style="1042" customWidth="1"/>
    <col min="1800" max="1800" width="10.5703125" style="1042" customWidth="1"/>
    <col min="1801" max="1801" width="10.42578125" style="1042" customWidth="1"/>
    <col min="1802" max="1802" width="9.140625" style="1042"/>
    <col min="1803" max="1803" width="10.5703125" style="1042" customWidth="1"/>
    <col min="1804" max="1804" width="10.42578125" style="1042" customWidth="1"/>
    <col min="1805" max="2048" width="9.140625" style="1042"/>
    <col min="2049" max="2049" width="20.140625" style="1042" customWidth="1"/>
    <col min="2050" max="2050" width="10" style="1042" customWidth="1"/>
    <col min="2051" max="2051" width="10.140625" style="1042" customWidth="1"/>
    <col min="2052" max="2052" width="9.5703125" style="1042" customWidth="1"/>
    <col min="2053" max="2053" width="10" style="1042" customWidth="1"/>
    <col min="2054" max="2054" width="11.140625" style="1042" customWidth="1"/>
    <col min="2055" max="2055" width="9.7109375" style="1042" customWidth="1"/>
    <col min="2056" max="2056" width="10.5703125" style="1042" customWidth="1"/>
    <col min="2057" max="2057" width="10.42578125" style="1042" customWidth="1"/>
    <col min="2058" max="2058" width="9.140625" style="1042"/>
    <col min="2059" max="2059" width="10.5703125" style="1042" customWidth="1"/>
    <col min="2060" max="2060" width="10.42578125" style="1042" customWidth="1"/>
    <col min="2061" max="2304" width="9.140625" style="1042"/>
    <col min="2305" max="2305" width="20.140625" style="1042" customWidth="1"/>
    <col min="2306" max="2306" width="10" style="1042" customWidth="1"/>
    <col min="2307" max="2307" width="10.140625" style="1042" customWidth="1"/>
    <col min="2308" max="2308" width="9.5703125" style="1042" customWidth="1"/>
    <col min="2309" max="2309" width="10" style="1042" customWidth="1"/>
    <col min="2310" max="2310" width="11.140625" style="1042" customWidth="1"/>
    <col min="2311" max="2311" width="9.7109375" style="1042" customWidth="1"/>
    <col min="2312" max="2312" width="10.5703125" style="1042" customWidth="1"/>
    <col min="2313" max="2313" width="10.42578125" style="1042" customWidth="1"/>
    <col min="2314" max="2314" width="9.140625" style="1042"/>
    <col min="2315" max="2315" width="10.5703125" style="1042" customWidth="1"/>
    <col min="2316" max="2316" width="10.42578125" style="1042" customWidth="1"/>
    <col min="2317" max="2560" width="9.140625" style="1042"/>
    <col min="2561" max="2561" width="20.140625" style="1042" customWidth="1"/>
    <col min="2562" max="2562" width="10" style="1042" customWidth="1"/>
    <col min="2563" max="2563" width="10.140625" style="1042" customWidth="1"/>
    <col min="2564" max="2564" width="9.5703125" style="1042" customWidth="1"/>
    <col min="2565" max="2565" width="10" style="1042" customWidth="1"/>
    <col min="2566" max="2566" width="11.140625" style="1042" customWidth="1"/>
    <col min="2567" max="2567" width="9.7109375" style="1042" customWidth="1"/>
    <col min="2568" max="2568" width="10.5703125" style="1042" customWidth="1"/>
    <col min="2569" max="2569" width="10.42578125" style="1042" customWidth="1"/>
    <col min="2570" max="2570" width="9.140625" style="1042"/>
    <col min="2571" max="2571" width="10.5703125" style="1042" customWidth="1"/>
    <col min="2572" max="2572" width="10.42578125" style="1042" customWidth="1"/>
    <col min="2573" max="2816" width="9.140625" style="1042"/>
    <col min="2817" max="2817" width="20.140625" style="1042" customWidth="1"/>
    <col min="2818" max="2818" width="10" style="1042" customWidth="1"/>
    <col min="2819" max="2819" width="10.140625" style="1042" customWidth="1"/>
    <col min="2820" max="2820" width="9.5703125" style="1042" customWidth="1"/>
    <col min="2821" max="2821" width="10" style="1042" customWidth="1"/>
    <col min="2822" max="2822" width="11.140625" style="1042" customWidth="1"/>
    <col min="2823" max="2823" width="9.7109375" style="1042" customWidth="1"/>
    <col min="2824" max="2824" width="10.5703125" style="1042" customWidth="1"/>
    <col min="2825" max="2825" width="10.42578125" style="1042" customWidth="1"/>
    <col min="2826" max="2826" width="9.140625" style="1042"/>
    <col min="2827" max="2827" width="10.5703125" style="1042" customWidth="1"/>
    <col min="2828" max="2828" width="10.42578125" style="1042" customWidth="1"/>
    <col min="2829" max="3072" width="9.140625" style="1042"/>
    <col min="3073" max="3073" width="20.140625" style="1042" customWidth="1"/>
    <col min="3074" max="3074" width="10" style="1042" customWidth="1"/>
    <col min="3075" max="3075" width="10.140625" style="1042" customWidth="1"/>
    <col min="3076" max="3076" width="9.5703125" style="1042" customWidth="1"/>
    <col min="3077" max="3077" width="10" style="1042" customWidth="1"/>
    <col min="3078" max="3078" width="11.140625" style="1042" customWidth="1"/>
    <col min="3079" max="3079" width="9.7109375" style="1042" customWidth="1"/>
    <col min="3080" max="3080" width="10.5703125" style="1042" customWidth="1"/>
    <col min="3081" max="3081" width="10.42578125" style="1042" customWidth="1"/>
    <col min="3082" max="3082" width="9.140625" style="1042"/>
    <col min="3083" max="3083" width="10.5703125" style="1042" customWidth="1"/>
    <col min="3084" max="3084" width="10.42578125" style="1042" customWidth="1"/>
    <col min="3085" max="3328" width="9.140625" style="1042"/>
    <col min="3329" max="3329" width="20.140625" style="1042" customWidth="1"/>
    <col min="3330" max="3330" width="10" style="1042" customWidth="1"/>
    <col min="3331" max="3331" width="10.140625" style="1042" customWidth="1"/>
    <col min="3332" max="3332" width="9.5703125" style="1042" customWidth="1"/>
    <col min="3333" max="3333" width="10" style="1042" customWidth="1"/>
    <col min="3334" max="3334" width="11.140625" style="1042" customWidth="1"/>
    <col min="3335" max="3335" width="9.7109375" style="1042" customWidth="1"/>
    <col min="3336" max="3336" width="10.5703125" style="1042" customWidth="1"/>
    <col min="3337" max="3337" width="10.42578125" style="1042" customWidth="1"/>
    <col min="3338" max="3338" width="9.140625" style="1042"/>
    <col min="3339" max="3339" width="10.5703125" style="1042" customWidth="1"/>
    <col min="3340" max="3340" width="10.42578125" style="1042" customWidth="1"/>
    <col min="3341" max="3584" width="9.140625" style="1042"/>
    <col min="3585" max="3585" width="20.140625" style="1042" customWidth="1"/>
    <col min="3586" max="3586" width="10" style="1042" customWidth="1"/>
    <col min="3587" max="3587" width="10.140625" style="1042" customWidth="1"/>
    <col min="3588" max="3588" width="9.5703125" style="1042" customWidth="1"/>
    <col min="3589" max="3589" width="10" style="1042" customWidth="1"/>
    <col min="3590" max="3590" width="11.140625" style="1042" customWidth="1"/>
    <col min="3591" max="3591" width="9.7109375" style="1042" customWidth="1"/>
    <col min="3592" max="3592" width="10.5703125" style="1042" customWidth="1"/>
    <col min="3593" max="3593" width="10.42578125" style="1042" customWidth="1"/>
    <col min="3594" max="3594" width="9.140625" style="1042"/>
    <col min="3595" max="3595" width="10.5703125" style="1042" customWidth="1"/>
    <col min="3596" max="3596" width="10.42578125" style="1042" customWidth="1"/>
    <col min="3597" max="3840" width="9.140625" style="1042"/>
    <col min="3841" max="3841" width="20.140625" style="1042" customWidth="1"/>
    <col min="3842" max="3842" width="10" style="1042" customWidth="1"/>
    <col min="3843" max="3843" width="10.140625" style="1042" customWidth="1"/>
    <col min="3844" max="3844" width="9.5703125" style="1042" customWidth="1"/>
    <col min="3845" max="3845" width="10" style="1042" customWidth="1"/>
    <col min="3846" max="3846" width="11.140625" style="1042" customWidth="1"/>
    <col min="3847" max="3847" width="9.7109375" style="1042" customWidth="1"/>
    <col min="3848" max="3848" width="10.5703125" style="1042" customWidth="1"/>
    <col min="3849" max="3849" width="10.42578125" style="1042" customWidth="1"/>
    <col min="3850" max="3850" width="9.140625" style="1042"/>
    <col min="3851" max="3851" width="10.5703125" style="1042" customWidth="1"/>
    <col min="3852" max="3852" width="10.42578125" style="1042" customWidth="1"/>
    <col min="3853" max="4096" width="9.140625" style="1042"/>
    <col min="4097" max="4097" width="20.140625" style="1042" customWidth="1"/>
    <col min="4098" max="4098" width="10" style="1042" customWidth="1"/>
    <col min="4099" max="4099" width="10.140625" style="1042" customWidth="1"/>
    <col min="4100" max="4100" width="9.5703125" style="1042" customWidth="1"/>
    <col min="4101" max="4101" width="10" style="1042" customWidth="1"/>
    <col min="4102" max="4102" width="11.140625" style="1042" customWidth="1"/>
    <col min="4103" max="4103" width="9.7109375" style="1042" customWidth="1"/>
    <col min="4104" max="4104" width="10.5703125" style="1042" customWidth="1"/>
    <col min="4105" max="4105" width="10.42578125" style="1042" customWidth="1"/>
    <col min="4106" max="4106" width="9.140625" style="1042"/>
    <col min="4107" max="4107" width="10.5703125" style="1042" customWidth="1"/>
    <col min="4108" max="4108" width="10.42578125" style="1042" customWidth="1"/>
    <col min="4109" max="4352" width="9.140625" style="1042"/>
    <col min="4353" max="4353" width="20.140625" style="1042" customWidth="1"/>
    <col min="4354" max="4354" width="10" style="1042" customWidth="1"/>
    <col min="4355" max="4355" width="10.140625" style="1042" customWidth="1"/>
    <col min="4356" max="4356" width="9.5703125" style="1042" customWidth="1"/>
    <col min="4357" max="4357" width="10" style="1042" customWidth="1"/>
    <col min="4358" max="4358" width="11.140625" style="1042" customWidth="1"/>
    <col min="4359" max="4359" width="9.7109375" style="1042" customWidth="1"/>
    <col min="4360" max="4360" width="10.5703125" style="1042" customWidth="1"/>
    <col min="4361" max="4361" width="10.42578125" style="1042" customWidth="1"/>
    <col min="4362" max="4362" width="9.140625" style="1042"/>
    <col min="4363" max="4363" width="10.5703125" style="1042" customWidth="1"/>
    <col min="4364" max="4364" width="10.42578125" style="1042" customWidth="1"/>
    <col min="4365" max="4608" width="9.140625" style="1042"/>
    <col min="4609" max="4609" width="20.140625" style="1042" customWidth="1"/>
    <col min="4610" max="4610" width="10" style="1042" customWidth="1"/>
    <col min="4611" max="4611" width="10.140625" style="1042" customWidth="1"/>
    <col min="4612" max="4612" width="9.5703125" style="1042" customWidth="1"/>
    <col min="4613" max="4613" width="10" style="1042" customWidth="1"/>
    <col min="4614" max="4614" width="11.140625" style="1042" customWidth="1"/>
    <col min="4615" max="4615" width="9.7109375" style="1042" customWidth="1"/>
    <col min="4616" max="4616" width="10.5703125" style="1042" customWidth="1"/>
    <col min="4617" max="4617" width="10.42578125" style="1042" customWidth="1"/>
    <col min="4618" max="4618" width="9.140625" style="1042"/>
    <col min="4619" max="4619" width="10.5703125" style="1042" customWidth="1"/>
    <col min="4620" max="4620" width="10.42578125" style="1042" customWidth="1"/>
    <col min="4621" max="4864" width="9.140625" style="1042"/>
    <col min="4865" max="4865" width="20.140625" style="1042" customWidth="1"/>
    <col min="4866" max="4866" width="10" style="1042" customWidth="1"/>
    <col min="4867" max="4867" width="10.140625" style="1042" customWidth="1"/>
    <col min="4868" max="4868" width="9.5703125" style="1042" customWidth="1"/>
    <col min="4869" max="4869" width="10" style="1042" customWidth="1"/>
    <col min="4870" max="4870" width="11.140625" style="1042" customWidth="1"/>
    <col min="4871" max="4871" width="9.7109375" style="1042" customWidth="1"/>
    <col min="4872" max="4872" width="10.5703125" style="1042" customWidth="1"/>
    <col min="4873" max="4873" width="10.42578125" style="1042" customWidth="1"/>
    <col min="4874" max="4874" width="9.140625" style="1042"/>
    <col min="4875" max="4875" width="10.5703125" style="1042" customWidth="1"/>
    <col min="4876" max="4876" width="10.42578125" style="1042" customWidth="1"/>
    <col min="4877" max="5120" width="9.140625" style="1042"/>
    <col min="5121" max="5121" width="20.140625" style="1042" customWidth="1"/>
    <col min="5122" max="5122" width="10" style="1042" customWidth="1"/>
    <col min="5123" max="5123" width="10.140625" style="1042" customWidth="1"/>
    <col min="5124" max="5124" width="9.5703125" style="1042" customWidth="1"/>
    <col min="5125" max="5125" width="10" style="1042" customWidth="1"/>
    <col min="5126" max="5126" width="11.140625" style="1042" customWidth="1"/>
    <col min="5127" max="5127" width="9.7109375" style="1042" customWidth="1"/>
    <col min="5128" max="5128" width="10.5703125" style="1042" customWidth="1"/>
    <col min="5129" max="5129" width="10.42578125" style="1042" customWidth="1"/>
    <col min="5130" max="5130" width="9.140625" style="1042"/>
    <col min="5131" max="5131" width="10.5703125" style="1042" customWidth="1"/>
    <col min="5132" max="5132" width="10.42578125" style="1042" customWidth="1"/>
    <col min="5133" max="5376" width="9.140625" style="1042"/>
    <col min="5377" max="5377" width="20.140625" style="1042" customWidth="1"/>
    <col min="5378" max="5378" width="10" style="1042" customWidth="1"/>
    <col min="5379" max="5379" width="10.140625" style="1042" customWidth="1"/>
    <col min="5380" max="5380" width="9.5703125" style="1042" customWidth="1"/>
    <col min="5381" max="5381" width="10" style="1042" customWidth="1"/>
    <col min="5382" max="5382" width="11.140625" style="1042" customWidth="1"/>
    <col min="5383" max="5383" width="9.7109375" style="1042" customWidth="1"/>
    <col min="5384" max="5384" width="10.5703125" style="1042" customWidth="1"/>
    <col min="5385" max="5385" width="10.42578125" style="1042" customWidth="1"/>
    <col min="5386" max="5386" width="9.140625" style="1042"/>
    <col min="5387" max="5387" width="10.5703125" style="1042" customWidth="1"/>
    <col min="5388" max="5388" width="10.42578125" style="1042" customWidth="1"/>
    <col min="5389" max="5632" width="9.140625" style="1042"/>
    <col min="5633" max="5633" width="20.140625" style="1042" customWidth="1"/>
    <col min="5634" max="5634" width="10" style="1042" customWidth="1"/>
    <col min="5635" max="5635" width="10.140625" style="1042" customWidth="1"/>
    <col min="5636" max="5636" width="9.5703125" style="1042" customWidth="1"/>
    <col min="5637" max="5637" width="10" style="1042" customWidth="1"/>
    <col min="5638" max="5638" width="11.140625" style="1042" customWidth="1"/>
    <col min="5639" max="5639" width="9.7109375" style="1042" customWidth="1"/>
    <col min="5640" max="5640" width="10.5703125" style="1042" customWidth="1"/>
    <col min="5641" max="5641" width="10.42578125" style="1042" customWidth="1"/>
    <col min="5642" max="5642" width="9.140625" style="1042"/>
    <col min="5643" max="5643" width="10.5703125" style="1042" customWidth="1"/>
    <col min="5644" max="5644" width="10.42578125" style="1042" customWidth="1"/>
    <col min="5645" max="5888" width="9.140625" style="1042"/>
    <col min="5889" max="5889" width="20.140625" style="1042" customWidth="1"/>
    <col min="5890" max="5890" width="10" style="1042" customWidth="1"/>
    <col min="5891" max="5891" width="10.140625" style="1042" customWidth="1"/>
    <col min="5892" max="5892" width="9.5703125" style="1042" customWidth="1"/>
    <col min="5893" max="5893" width="10" style="1042" customWidth="1"/>
    <col min="5894" max="5894" width="11.140625" style="1042" customWidth="1"/>
    <col min="5895" max="5895" width="9.7109375" style="1042" customWidth="1"/>
    <col min="5896" max="5896" width="10.5703125" style="1042" customWidth="1"/>
    <col min="5897" max="5897" width="10.42578125" style="1042" customWidth="1"/>
    <col min="5898" max="5898" width="9.140625" style="1042"/>
    <col min="5899" max="5899" width="10.5703125" style="1042" customWidth="1"/>
    <col min="5900" max="5900" width="10.42578125" style="1042" customWidth="1"/>
    <col min="5901" max="6144" width="9.140625" style="1042"/>
    <col min="6145" max="6145" width="20.140625" style="1042" customWidth="1"/>
    <col min="6146" max="6146" width="10" style="1042" customWidth="1"/>
    <col min="6147" max="6147" width="10.140625" style="1042" customWidth="1"/>
    <col min="6148" max="6148" width="9.5703125" style="1042" customWidth="1"/>
    <col min="6149" max="6149" width="10" style="1042" customWidth="1"/>
    <col min="6150" max="6150" width="11.140625" style="1042" customWidth="1"/>
    <col min="6151" max="6151" width="9.7109375" style="1042" customWidth="1"/>
    <col min="6152" max="6152" width="10.5703125" style="1042" customWidth="1"/>
    <col min="6153" max="6153" width="10.42578125" style="1042" customWidth="1"/>
    <col min="6154" max="6154" width="9.140625" style="1042"/>
    <col min="6155" max="6155" width="10.5703125" style="1042" customWidth="1"/>
    <col min="6156" max="6156" width="10.42578125" style="1042" customWidth="1"/>
    <col min="6157" max="6400" width="9.140625" style="1042"/>
    <col min="6401" max="6401" width="20.140625" style="1042" customWidth="1"/>
    <col min="6402" max="6402" width="10" style="1042" customWidth="1"/>
    <col min="6403" max="6403" width="10.140625" style="1042" customWidth="1"/>
    <col min="6404" max="6404" width="9.5703125" style="1042" customWidth="1"/>
    <col min="6405" max="6405" width="10" style="1042" customWidth="1"/>
    <col min="6406" max="6406" width="11.140625" style="1042" customWidth="1"/>
    <col min="6407" max="6407" width="9.7109375" style="1042" customWidth="1"/>
    <col min="6408" max="6408" width="10.5703125" style="1042" customWidth="1"/>
    <col min="6409" max="6409" width="10.42578125" style="1042" customWidth="1"/>
    <col min="6410" max="6410" width="9.140625" style="1042"/>
    <col min="6411" max="6411" width="10.5703125" style="1042" customWidth="1"/>
    <col min="6412" max="6412" width="10.42578125" style="1042" customWidth="1"/>
    <col min="6413" max="6656" width="9.140625" style="1042"/>
    <col min="6657" max="6657" width="20.140625" style="1042" customWidth="1"/>
    <col min="6658" max="6658" width="10" style="1042" customWidth="1"/>
    <col min="6659" max="6659" width="10.140625" style="1042" customWidth="1"/>
    <col min="6660" max="6660" width="9.5703125" style="1042" customWidth="1"/>
    <col min="6661" max="6661" width="10" style="1042" customWidth="1"/>
    <col min="6662" max="6662" width="11.140625" style="1042" customWidth="1"/>
    <col min="6663" max="6663" width="9.7109375" style="1042" customWidth="1"/>
    <col min="6664" max="6664" width="10.5703125" style="1042" customWidth="1"/>
    <col min="6665" max="6665" width="10.42578125" style="1042" customWidth="1"/>
    <col min="6666" max="6666" width="9.140625" style="1042"/>
    <col min="6667" max="6667" width="10.5703125" style="1042" customWidth="1"/>
    <col min="6668" max="6668" width="10.42578125" style="1042" customWidth="1"/>
    <col min="6669" max="6912" width="9.140625" style="1042"/>
    <col min="6913" max="6913" width="20.140625" style="1042" customWidth="1"/>
    <col min="6914" max="6914" width="10" style="1042" customWidth="1"/>
    <col min="6915" max="6915" width="10.140625" style="1042" customWidth="1"/>
    <col min="6916" max="6916" width="9.5703125" style="1042" customWidth="1"/>
    <col min="6917" max="6917" width="10" style="1042" customWidth="1"/>
    <col min="6918" max="6918" width="11.140625" style="1042" customWidth="1"/>
    <col min="6919" max="6919" width="9.7109375" style="1042" customWidth="1"/>
    <col min="6920" max="6920" width="10.5703125" style="1042" customWidth="1"/>
    <col min="6921" max="6921" width="10.42578125" style="1042" customWidth="1"/>
    <col min="6922" max="6922" width="9.140625" style="1042"/>
    <col min="6923" max="6923" width="10.5703125" style="1042" customWidth="1"/>
    <col min="6924" max="6924" width="10.42578125" style="1042" customWidth="1"/>
    <col min="6925" max="7168" width="9.140625" style="1042"/>
    <col min="7169" max="7169" width="20.140625" style="1042" customWidth="1"/>
    <col min="7170" max="7170" width="10" style="1042" customWidth="1"/>
    <col min="7171" max="7171" width="10.140625" style="1042" customWidth="1"/>
    <col min="7172" max="7172" width="9.5703125" style="1042" customWidth="1"/>
    <col min="7173" max="7173" width="10" style="1042" customWidth="1"/>
    <col min="7174" max="7174" width="11.140625" style="1042" customWidth="1"/>
    <col min="7175" max="7175" width="9.7109375" style="1042" customWidth="1"/>
    <col min="7176" max="7176" width="10.5703125" style="1042" customWidth="1"/>
    <col min="7177" max="7177" width="10.42578125" style="1042" customWidth="1"/>
    <col min="7178" max="7178" width="9.140625" style="1042"/>
    <col min="7179" max="7179" width="10.5703125" style="1042" customWidth="1"/>
    <col min="7180" max="7180" width="10.42578125" style="1042" customWidth="1"/>
    <col min="7181" max="7424" width="9.140625" style="1042"/>
    <col min="7425" max="7425" width="20.140625" style="1042" customWidth="1"/>
    <col min="7426" max="7426" width="10" style="1042" customWidth="1"/>
    <col min="7427" max="7427" width="10.140625" style="1042" customWidth="1"/>
    <col min="7428" max="7428" width="9.5703125" style="1042" customWidth="1"/>
    <col min="7429" max="7429" width="10" style="1042" customWidth="1"/>
    <col min="7430" max="7430" width="11.140625" style="1042" customWidth="1"/>
    <col min="7431" max="7431" width="9.7109375" style="1042" customWidth="1"/>
    <col min="7432" max="7432" width="10.5703125" style="1042" customWidth="1"/>
    <col min="7433" max="7433" width="10.42578125" style="1042" customWidth="1"/>
    <col min="7434" max="7434" width="9.140625" style="1042"/>
    <col min="7435" max="7435" width="10.5703125" style="1042" customWidth="1"/>
    <col min="7436" max="7436" width="10.42578125" style="1042" customWidth="1"/>
    <col min="7437" max="7680" width="9.140625" style="1042"/>
    <col min="7681" max="7681" width="20.140625" style="1042" customWidth="1"/>
    <col min="7682" max="7682" width="10" style="1042" customWidth="1"/>
    <col min="7683" max="7683" width="10.140625" style="1042" customWidth="1"/>
    <col min="7684" max="7684" width="9.5703125" style="1042" customWidth="1"/>
    <col min="7685" max="7685" width="10" style="1042" customWidth="1"/>
    <col min="7686" max="7686" width="11.140625" style="1042" customWidth="1"/>
    <col min="7687" max="7687" width="9.7109375" style="1042" customWidth="1"/>
    <col min="7688" max="7688" width="10.5703125" style="1042" customWidth="1"/>
    <col min="7689" max="7689" width="10.42578125" style="1042" customWidth="1"/>
    <col min="7690" max="7690" width="9.140625" style="1042"/>
    <col min="7691" max="7691" width="10.5703125" style="1042" customWidth="1"/>
    <col min="7692" max="7692" width="10.42578125" style="1042" customWidth="1"/>
    <col min="7693" max="7936" width="9.140625" style="1042"/>
    <col min="7937" max="7937" width="20.140625" style="1042" customWidth="1"/>
    <col min="7938" max="7938" width="10" style="1042" customWidth="1"/>
    <col min="7939" max="7939" width="10.140625" style="1042" customWidth="1"/>
    <col min="7940" max="7940" width="9.5703125" style="1042" customWidth="1"/>
    <col min="7941" max="7941" width="10" style="1042" customWidth="1"/>
    <col min="7942" max="7942" width="11.140625" style="1042" customWidth="1"/>
    <col min="7943" max="7943" width="9.7109375" style="1042" customWidth="1"/>
    <col min="7944" max="7944" width="10.5703125" style="1042" customWidth="1"/>
    <col min="7945" max="7945" width="10.42578125" style="1042" customWidth="1"/>
    <col min="7946" max="7946" width="9.140625" style="1042"/>
    <col min="7947" max="7947" width="10.5703125" style="1042" customWidth="1"/>
    <col min="7948" max="7948" width="10.42578125" style="1042" customWidth="1"/>
    <col min="7949" max="8192" width="9.140625" style="1042"/>
    <col min="8193" max="8193" width="20.140625" style="1042" customWidth="1"/>
    <col min="8194" max="8194" width="10" style="1042" customWidth="1"/>
    <col min="8195" max="8195" width="10.140625" style="1042" customWidth="1"/>
    <col min="8196" max="8196" width="9.5703125" style="1042" customWidth="1"/>
    <col min="8197" max="8197" width="10" style="1042" customWidth="1"/>
    <col min="8198" max="8198" width="11.140625" style="1042" customWidth="1"/>
    <col min="8199" max="8199" width="9.7109375" style="1042" customWidth="1"/>
    <col min="8200" max="8200" width="10.5703125" style="1042" customWidth="1"/>
    <col min="8201" max="8201" width="10.42578125" style="1042" customWidth="1"/>
    <col min="8202" max="8202" width="9.140625" style="1042"/>
    <col min="8203" max="8203" width="10.5703125" style="1042" customWidth="1"/>
    <col min="8204" max="8204" width="10.42578125" style="1042" customWidth="1"/>
    <col min="8205" max="8448" width="9.140625" style="1042"/>
    <col min="8449" max="8449" width="20.140625" style="1042" customWidth="1"/>
    <col min="8450" max="8450" width="10" style="1042" customWidth="1"/>
    <col min="8451" max="8451" width="10.140625" style="1042" customWidth="1"/>
    <col min="8452" max="8452" width="9.5703125" style="1042" customWidth="1"/>
    <col min="8453" max="8453" width="10" style="1042" customWidth="1"/>
    <col min="8454" max="8454" width="11.140625" style="1042" customWidth="1"/>
    <col min="8455" max="8455" width="9.7109375" style="1042" customWidth="1"/>
    <col min="8456" max="8456" width="10.5703125" style="1042" customWidth="1"/>
    <col min="8457" max="8457" width="10.42578125" style="1042" customWidth="1"/>
    <col min="8458" max="8458" width="9.140625" style="1042"/>
    <col min="8459" max="8459" width="10.5703125" style="1042" customWidth="1"/>
    <col min="8460" max="8460" width="10.42578125" style="1042" customWidth="1"/>
    <col min="8461" max="8704" width="9.140625" style="1042"/>
    <col min="8705" max="8705" width="20.140625" style="1042" customWidth="1"/>
    <col min="8706" max="8706" width="10" style="1042" customWidth="1"/>
    <col min="8707" max="8707" width="10.140625" style="1042" customWidth="1"/>
    <col min="8708" max="8708" width="9.5703125" style="1042" customWidth="1"/>
    <col min="8709" max="8709" width="10" style="1042" customWidth="1"/>
    <col min="8710" max="8710" width="11.140625" style="1042" customWidth="1"/>
    <col min="8711" max="8711" width="9.7109375" style="1042" customWidth="1"/>
    <col min="8712" max="8712" width="10.5703125" style="1042" customWidth="1"/>
    <col min="8713" max="8713" width="10.42578125" style="1042" customWidth="1"/>
    <col min="8714" max="8714" width="9.140625" style="1042"/>
    <col min="8715" max="8715" width="10.5703125" style="1042" customWidth="1"/>
    <col min="8716" max="8716" width="10.42578125" style="1042" customWidth="1"/>
    <col min="8717" max="8960" width="9.140625" style="1042"/>
    <col min="8961" max="8961" width="20.140625" style="1042" customWidth="1"/>
    <col min="8962" max="8962" width="10" style="1042" customWidth="1"/>
    <col min="8963" max="8963" width="10.140625" style="1042" customWidth="1"/>
    <col min="8964" max="8964" width="9.5703125" style="1042" customWidth="1"/>
    <col min="8965" max="8965" width="10" style="1042" customWidth="1"/>
    <col min="8966" max="8966" width="11.140625" style="1042" customWidth="1"/>
    <col min="8967" max="8967" width="9.7109375" style="1042" customWidth="1"/>
    <col min="8968" max="8968" width="10.5703125" style="1042" customWidth="1"/>
    <col min="8969" max="8969" width="10.42578125" style="1042" customWidth="1"/>
    <col min="8970" max="8970" width="9.140625" style="1042"/>
    <col min="8971" max="8971" width="10.5703125" style="1042" customWidth="1"/>
    <col min="8972" max="8972" width="10.42578125" style="1042" customWidth="1"/>
    <col min="8973" max="9216" width="9.140625" style="1042"/>
    <col min="9217" max="9217" width="20.140625" style="1042" customWidth="1"/>
    <col min="9218" max="9218" width="10" style="1042" customWidth="1"/>
    <col min="9219" max="9219" width="10.140625" style="1042" customWidth="1"/>
    <col min="9220" max="9220" width="9.5703125" style="1042" customWidth="1"/>
    <col min="9221" max="9221" width="10" style="1042" customWidth="1"/>
    <col min="9222" max="9222" width="11.140625" style="1042" customWidth="1"/>
    <col min="9223" max="9223" width="9.7109375" style="1042" customWidth="1"/>
    <col min="9224" max="9224" width="10.5703125" style="1042" customWidth="1"/>
    <col min="9225" max="9225" width="10.42578125" style="1042" customWidth="1"/>
    <col min="9226" max="9226" width="9.140625" style="1042"/>
    <col min="9227" max="9227" width="10.5703125" style="1042" customWidth="1"/>
    <col min="9228" max="9228" width="10.42578125" style="1042" customWidth="1"/>
    <col min="9229" max="9472" width="9.140625" style="1042"/>
    <col min="9473" max="9473" width="20.140625" style="1042" customWidth="1"/>
    <col min="9474" max="9474" width="10" style="1042" customWidth="1"/>
    <col min="9475" max="9475" width="10.140625" style="1042" customWidth="1"/>
    <col min="9476" max="9476" width="9.5703125" style="1042" customWidth="1"/>
    <col min="9477" max="9477" width="10" style="1042" customWidth="1"/>
    <col min="9478" max="9478" width="11.140625" style="1042" customWidth="1"/>
    <col min="9479" max="9479" width="9.7109375" style="1042" customWidth="1"/>
    <col min="9480" max="9480" width="10.5703125" style="1042" customWidth="1"/>
    <col min="9481" max="9481" width="10.42578125" style="1042" customWidth="1"/>
    <col min="9482" max="9482" width="9.140625" style="1042"/>
    <col min="9483" max="9483" width="10.5703125" style="1042" customWidth="1"/>
    <col min="9484" max="9484" width="10.42578125" style="1042" customWidth="1"/>
    <col min="9485" max="9728" width="9.140625" style="1042"/>
    <col min="9729" max="9729" width="20.140625" style="1042" customWidth="1"/>
    <col min="9730" max="9730" width="10" style="1042" customWidth="1"/>
    <col min="9731" max="9731" width="10.140625" style="1042" customWidth="1"/>
    <col min="9732" max="9732" width="9.5703125" style="1042" customWidth="1"/>
    <col min="9733" max="9733" width="10" style="1042" customWidth="1"/>
    <col min="9734" max="9734" width="11.140625" style="1042" customWidth="1"/>
    <col min="9735" max="9735" width="9.7109375" style="1042" customWidth="1"/>
    <col min="9736" max="9736" width="10.5703125" style="1042" customWidth="1"/>
    <col min="9737" max="9737" width="10.42578125" style="1042" customWidth="1"/>
    <col min="9738" max="9738" width="9.140625" style="1042"/>
    <col min="9739" max="9739" width="10.5703125" style="1042" customWidth="1"/>
    <col min="9740" max="9740" width="10.42578125" style="1042" customWidth="1"/>
    <col min="9741" max="9984" width="9.140625" style="1042"/>
    <col min="9985" max="9985" width="20.140625" style="1042" customWidth="1"/>
    <col min="9986" max="9986" width="10" style="1042" customWidth="1"/>
    <col min="9987" max="9987" width="10.140625" style="1042" customWidth="1"/>
    <col min="9988" max="9988" width="9.5703125" style="1042" customWidth="1"/>
    <col min="9989" max="9989" width="10" style="1042" customWidth="1"/>
    <col min="9990" max="9990" width="11.140625" style="1042" customWidth="1"/>
    <col min="9991" max="9991" width="9.7109375" style="1042" customWidth="1"/>
    <col min="9992" max="9992" width="10.5703125" style="1042" customWidth="1"/>
    <col min="9993" max="9993" width="10.42578125" style="1042" customWidth="1"/>
    <col min="9994" max="9994" width="9.140625" style="1042"/>
    <col min="9995" max="9995" width="10.5703125" style="1042" customWidth="1"/>
    <col min="9996" max="9996" width="10.42578125" style="1042" customWidth="1"/>
    <col min="9997" max="10240" width="9.140625" style="1042"/>
    <col min="10241" max="10241" width="20.140625" style="1042" customWidth="1"/>
    <col min="10242" max="10242" width="10" style="1042" customWidth="1"/>
    <col min="10243" max="10243" width="10.140625" style="1042" customWidth="1"/>
    <col min="10244" max="10244" width="9.5703125" style="1042" customWidth="1"/>
    <col min="10245" max="10245" width="10" style="1042" customWidth="1"/>
    <col min="10246" max="10246" width="11.140625" style="1042" customWidth="1"/>
    <col min="10247" max="10247" width="9.7109375" style="1042" customWidth="1"/>
    <col min="10248" max="10248" width="10.5703125" style="1042" customWidth="1"/>
    <col min="10249" max="10249" width="10.42578125" style="1042" customWidth="1"/>
    <col min="10250" max="10250" width="9.140625" style="1042"/>
    <col min="10251" max="10251" width="10.5703125" style="1042" customWidth="1"/>
    <col min="10252" max="10252" width="10.42578125" style="1042" customWidth="1"/>
    <col min="10253" max="10496" width="9.140625" style="1042"/>
    <col min="10497" max="10497" width="20.140625" style="1042" customWidth="1"/>
    <col min="10498" max="10498" width="10" style="1042" customWidth="1"/>
    <col min="10499" max="10499" width="10.140625" style="1042" customWidth="1"/>
    <col min="10500" max="10500" width="9.5703125" style="1042" customWidth="1"/>
    <col min="10501" max="10501" width="10" style="1042" customWidth="1"/>
    <col min="10502" max="10502" width="11.140625" style="1042" customWidth="1"/>
    <col min="10503" max="10503" width="9.7109375" style="1042" customWidth="1"/>
    <col min="10504" max="10504" width="10.5703125" style="1042" customWidth="1"/>
    <col min="10505" max="10505" width="10.42578125" style="1042" customWidth="1"/>
    <col min="10506" max="10506" width="9.140625" style="1042"/>
    <col min="10507" max="10507" width="10.5703125" style="1042" customWidth="1"/>
    <col min="10508" max="10508" width="10.42578125" style="1042" customWidth="1"/>
    <col min="10509" max="10752" width="9.140625" style="1042"/>
    <col min="10753" max="10753" width="20.140625" style="1042" customWidth="1"/>
    <col min="10754" max="10754" width="10" style="1042" customWidth="1"/>
    <col min="10755" max="10755" width="10.140625" style="1042" customWidth="1"/>
    <col min="10756" max="10756" width="9.5703125" style="1042" customWidth="1"/>
    <col min="10757" max="10757" width="10" style="1042" customWidth="1"/>
    <col min="10758" max="10758" width="11.140625" style="1042" customWidth="1"/>
    <col min="10759" max="10759" width="9.7109375" style="1042" customWidth="1"/>
    <col min="10760" max="10760" width="10.5703125" style="1042" customWidth="1"/>
    <col min="10761" max="10761" width="10.42578125" style="1042" customWidth="1"/>
    <col min="10762" max="10762" width="9.140625" style="1042"/>
    <col min="10763" max="10763" width="10.5703125" style="1042" customWidth="1"/>
    <col min="10764" max="10764" width="10.42578125" style="1042" customWidth="1"/>
    <col min="10765" max="11008" width="9.140625" style="1042"/>
    <col min="11009" max="11009" width="20.140625" style="1042" customWidth="1"/>
    <col min="11010" max="11010" width="10" style="1042" customWidth="1"/>
    <col min="11011" max="11011" width="10.140625" style="1042" customWidth="1"/>
    <col min="11012" max="11012" width="9.5703125" style="1042" customWidth="1"/>
    <col min="11013" max="11013" width="10" style="1042" customWidth="1"/>
    <col min="11014" max="11014" width="11.140625" style="1042" customWidth="1"/>
    <col min="11015" max="11015" width="9.7109375" style="1042" customWidth="1"/>
    <col min="11016" max="11016" width="10.5703125" style="1042" customWidth="1"/>
    <col min="11017" max="11017" width="10.42578125" style="1042" customWidth="1"/>
    <col min="11018" max="11018" width="9.140625" style="1042"/>
    <col min="11019" max="11019" width="10.5703125" style="1042" customWidth="1"/>
    <col min="11020" max="11020" width="10.42578125" style="1042" customWidth="1"/>
    <col min="11021" max="11264" width="9.140625" style="1042"/>
    <col min="11265" max="11265" width="20.140625" style="1042" customWidth="1"/>
    <col min="11266" max="11266" width="10" style="1042" customWidth="1"/>
    <col min="11267" max="11267" width="10.140625" style="1042" customWidth="1"/>
    <col min="11268" max="11268" width="9.5703125" style="1042" customWidth="1"/>
    <col min="11269" max="11269" width="10" style="1042" customWidth="1"/>
    <col min="11270" max="11270" width="11.140625" style="1042" customWidth="1"/>
    <col min="11271" max="11271" width="9.7109375" style="1042" customWidth="1"/>
    <col min="11272" max="11272" width="10.5703125" style="1042" customWidth="1"/>
    <col min="11273" max="11273" width="10.42578125" style="1042" customWidth="1"/>
    <col min="11274" max="11274" width="9.140625" style="1042"/>
    <col min="11275" max="11275" width="10.5703125" style="1042" customWidth="1"/>
    <col min="11276" max="11276" width="10.42578125" style="1042" customWidth="1"/>
    <col min="11277" max="11520" width="9.140625" style="1042"/>
    <col min="11521" max="11521" width="20.140625" style="1042" customWidth="1"/>
    <col min="11522" max="11522" width="10" style="1042" customWidth="1"/>
    <col min="11523" max="11523" width="10.140625" style="1042" customWidth="1"/>
    <col min="11524" max="11524" width="9.5703125" style="1042" customWidth="1"/>
    <col min="11525" max="11525" width="10" style="1042" customWidth="1"/>
    <col min="11526" max="11526" width="11.140625" style="1042" customWidth="1"/>
    <col min="11527" max="11527" width="9.7109375" style="1042" customWidth="1"/>
    <col min="11528" max="11528" width="10.5703125" style="1042" customWidth="1"/>
    <col min="11529" max="11529" width="10.42578125" style="1042" customWidth="1"/>
    <col min="11530" max="11530" width="9.140625" style="1042"/>
    <col min="11531" max="11531" width="10.5703125" style="1042" customWidth="1"/>
    <col min="11532" max="11532" width="10.42578125" style="1042" customWidth="1"/>
    <col min="11533" max="11776" width="9.140625" style="1042"/>
    <col min="11777" max="11777" width="20.140625" style="1042" customWidth="1"/>
    <col min="11778" max="11778" width="10" style="1042" customWidth="1"/>
    <col min="11779" max="11779" width="10.140625" style="1042" customWidth="1"/>
    <col min="11780" max="11780" width="9.5703125" style="1042" customWidth="1"/>
    <col min="11781" max="11781" width="10" style="1042" customWidth="1"/>
    <col min="11782" max="11782" width="11.140625" style="1042" customWidth="1"/>
    <col min="11783" max="11783" width="9.7109375" style="1042" customWidth="1"/>
    <col min="11784" max="11784" width="10.5703125" style="1042" customWidth="1"/>
    <col min="11785" max="11785" width="10.42578125" style="1042" customWidth="1"/>
    <col min="11786" max="11786" width="9.140625" style="1042"/>
    <col min="11787" max="11787" width="10.5703125" style="1042" customWidth="1"/>
    <col min="11788" max="11788" width="10.42578125" style="1042" customWidth="1"/>
    <col min="11789" max="12032" width="9.140625" style="1042"/>
    <col min="12033" max="12033" width="20.140625" style="1042" customWidth="1"/>
    <col min="12034" max="12034" width="10" style="1042" customWidth="1"/>
    <col min="12035" max="12035" width="10.140625" style="1042" customWidth="1"/>
    <col min="12036" max="12036" width="9.5703125" style="1042" customWidth="1"/>
    <col min="12037" max="12037" width="10" style="1042" customWidth="1"/>
    <col min="12038" max="12038" width="11.140625" style="1042" customWidth="1"/>
    <col min="12039" max="12039" width="9.7109375" style="1042" customWidth="1"/>
    <col min="12040" max="12040" width="10.5703125" style="1042" customWidth="1"/>
    <col min="12041" max="12041" width="10.42578125" style="1042" customWidth="1"/>
    <col min="12042" max="12042" width="9.140625" style="1042"/>
    <col min="12043" max="12043" width="10.5703125" style="1042" customWidth="1"/>
    <col min="12044" max="12044" width="10.42578125" style="1042" customWidth="1"/>
    <col min="12045" max="12288" width="9.140625" style="1042"/>
    <col min="12289" max="12289" width="20.140625" style="1042" customWidth="1"/>
    <col min="12290" max="12290" width="10" style="1042" customWidth="1"/>
    <col min="12291" max="12291" width="10.140625" style="1042" customWidth="1"/>
    <col min="12292" max="12292" width="9.5703125" style="1042" customWidth="1"/>
    <col min="12293" max="12293" width="10" style="1042" customWidth="1"/>
    <col min="12294" max="12294" width="11.140625" style="1042" customWidth="1"/>
    <col min="12295" max="12295" width="9.7109375" style="1042" customWidth="1"/>
    <col min="12296" max="12296" width="10.5703125" style="1042" customWidth="1"/>
    <col min="12297" max="12297" width="10.42578125" style="1042" customWidth="1"/>
    <col min="12298" max="12298" width="9.140625" style="1042"/>
    <col min="12299" max="12299" width="10.5703125" style="1042" customWidth="1"/>
    <col min="12300" max="12300" width="10.42578125" style="1042" customWidth="1"/>
    <col min="12301" max="12544" width="9.140625" style="1042"/>
    <col min="12545" max="12545" width="20.140625" style="1042" customWidth="1"/>
    <col min="12546" max="12546" width="10" style="1042" customWidth="1"/>
    <col min="12547" max="12547" width="10.140625" style="1042" customWidth="1"/>
    <col min="12548" max="12548" width="9.5703125" style="1042" customWidth="1"/>
    <col min="12549" max="12549" width="10" style="1042" customWidth="1"/>
    <col min="12550" max="12550" width="11.140625" style="1042" customWidth="1"/>
    <col min="12551" max="12551" width="9.7109375" style="1042" customWidth="1"/>
    <col min="12552" max="12552" width="10.5703125" style="1042" customWidth="1"/>
    <col min="12553" max="12553" width="10.42578125" style="1042" customWidth="1"/>
    <col min="12554" max="12554" width="9.140625" style="1042"/>
    <col min="12555" max="12555" width="10.5703125" style="1042" customWidth="1"/>
    <col min="12556" max="12556" width="10.42578125" style="1042" customWidth="1"/>
    <col min="12557" max="12800" width="9.140625" style="1042"/>
    <col min="12801" max="12801" width="20.140625" style="1042" customWidth="1"/>
    <col min="12802" max="12802" width="10" style="1042" customWidth="1"/>
    <col min="12803" max="12803" width="10.140625" style="1042" customWidth="1"/>
    <col min="12804" max="12804" width="9.5703125" style="1042" customWidth="1"/>
    <col min="12805" max="12805" width="10" style="1042" customWidth="1"/>
    <col min="12806" max="12806" width="11.140625" style="1042" customWidth="1"/>
    <col min="12807" max="12807" width="9.7109375" style="1042" customWidth="1"/>
    <col min="12808" max="12808" width="10.5703125" style="1042" customWidth="1"/>
    <col min="12809" max="12809" width="10.42578125" style="1042" customWidth="1"/>
    <col min="12810" max="12810" width="9.140625" style="1042"/>
    <col min="12811" max="12811" width="10.5703125" style="1042" customWidth="1"/>
    <col min="12812" max="12812" width="10.42578125" style="1042" customWidth="1"/>
    <col min="12813" max="13056" width="9.140625" style="1042"/>
    <col min="13057" max="13057" width="20.140625" style="1042" customWidth="1"/>
    <col min="13058" max="13058" width="10" style="1042" customWidth="1"/>
    <col min="13059" max="13059" width="10.140625" style="1042" customWidth="1"/>
    <col min="13060" max="13060" width="9.5703125" style="1042" customWidth="1"/>
    <col min="13061" max="13061" width="10" style="1042" customWidth="1"/>
    <col min="13062" max="13062" width="11.140625" style="1042" customWidth="1"/>
    <col min="13063" max="13063" width="9.7109375" style="1042" customWidth="1"/>
    <col min="13064" max="13064" width="10.5703125" style="1042" customWidth="1"/>
    <col min="13065" max="13065" width="10.42578125" style="1042" customWidth="1"/>
    <col min="13066" max="13066" width="9.140625" style="1042"/>
    <col min="13067" max="13067" width="10.5703125" style="1042" customWidth="1"/>
    <col min="13068" max="13068" width="10.42578125" style="1042" customWidth="1"/>
    <col min="13069" max="13312" width="9.140625" style="1042"/>
    <col min="13313" max="13313" width="20.140625" style="1042" customWidth="1"/>
    <col min="13314" max="13314" width="10" style="1042" customWidth="1"/>
    <col min="13315" max="13315" width="10.140625" style="1042" customWidth="1"/>
    <col min="13316" max="13316" width="9.5703125" style="1042" customWidth="1"/>
    <col min="13317" max="13317" width="10" style="1042" customWidth="1"/>
    <col min="13318" max="13318" width="11.140625" style="1042" customWidth="1"/>
    <col min="13319" max="13319" width="9.7109375" style="1042" customWidth="1"/>
    <col min="13320" max="13320" width="10.5703125" style="1042" customWidth="1"/>
    <col min="13321" max="13321" width="10.42578125" style="1042" customWidth="1"/>
    <col min="13322" max="13322" width="9.140625" style="1042"/>
    <col min="13323" max="13323" width="10.5703125" style="1042" customWidth="1"/>
    <col min="13324" max="13324" width="10.42578125" style="1042" customWidth="1"/>
    <col min="13325" max="13568" width="9.140625" style="1042"/>
    <col min="13569" max="13569" width="20.140625" style="1042" customWidth="1"/>
    <col min="13570" max="13570" width="10" style="1042" customWidth="1"/>
    <col min="13571" max="13571" width="10.140625" style="1042" customWidth="1"/>
    <col min="13572" max="13572" width="9.5703125" style="1042" customWidth="1"/>
    <col min="13573" max="13573" width="10" style="1042" customWidth="1"/>
    <col min="13574" max="13574" width="11.140625" style="1042" customWidth="1"/>
    <col min="13575" max="13575" width="9.7109375" style="1042" customWidth="1"/>
    <col min="13576" max="13576" width="10.5703125" style="1042" customWidth="1"/>
    <col min="13577" max="13577" width="10.42578125" style="1042" customWidth="1"/>
    <col min="13578" max="13578" width="9.140625" style="1042"/>
    <col min="13579" max="13579" width="10.5703125" style="1042" customWidth="1"/>
    <col min="13580" max="13580" width="10.42578125" style="1042" customWidth="1"/>
    <col min="13581" max="13824" width="9.140625" style="1042"/>
    <col min="13825" max="13825" width="20.140625" style="1042" customWidth="1"/>
    <col min="13826" max="13826" width="10" style="1042" customWidth="1"/>
    <col min="13827" max="13827" width="10.140625" style="1042" customWidth="1"/>
    <col min="13828" max="13828" width="9.5703125" style="1042" customWidth="1"/>
    <col min="13829" max="13829" width="10" style="1042" customWidth="1"/>
    <col min="13830" max="13830" width="11.140625" style="1042" customWidth="1"/>
    <col min="13831" max="13831" width="9.7109375" style="1042" customWidth="1"/>
    <col min="13832" max="13832" width="10.5703125" style="1042" customWidth="1"/>
    <col min="13833" max="13833" width="10.42578125" style="1042" customWidth="1"/>
    <col min="13834" max="13834" width="9.140625" style="1042"/>
    <col min="13835" max="13835" width="10.5703125" style="1042" customWidth="1"/>
    <col min="13836" max="13836" width="10.42578125" style="1042" customWidth="1"/>
    <col min="13837" max="14080" width="9.140625" style="1042"/>
    <col min="14081" max="14081" width="20.140625" style="1042" customWidth="1"/>
    <col min="14082" max="14082" width="10" style="1042" customWidth="1"/>
    <col min="14083" max="14083" width="10.140625" style="1042" customWidth="1"/>
    <col min="14084" max="14084" width="9.5703125" style="1042" customWidth="1"/>
    <col min="14085" max="14085" width="10" style="1042" customWidth="1"/>
    <col min="14086" max="14086" width="11.140625" style="1042" customWidth="1"/>
    <col min="14087" max="14087" width="9.7109375" style="1042" customWidth="1"/>
    <col min="14088" max="14088" width="10.5703125" style="1042" customWidth="1"/>
    <col min="14089" max="14089" width="10.42578125" style="1042" customWidth="1"/>
    <col min="14090" max="14090" width="9.140625" style="1042"/>
    <col min="14091" max="14091" width="10.5703125" style="1042" customWidth="1"/>
    <col min="14092" max="14092" width="10.42578125" style="1042" customWidth="1"/>
    <col min="14093" max="14336" width="9.140625" style="1042"/>
    <col min="14337" max="14337" width="20.140625" style="1042" customWidth="1"/>
    <col min="14338" max="14338" width="10" style="1042" customWidth="1"/>
    <col min="14339" max="14339" width="10.140625" style="1042" customWidth="1"/>
    <col min="14340" max="14340" width="9.5703125" style="1042" customWidth="1"/>
    <col min="14341" max="14341" width="10" style="1042" customWidth="1"/>
    <col min="14342" max="14342" width="11.140625" style="1042" customWidth="1"/>
    <col min="14343" max="14343" width="9.7109375" style="1042" customWidth="1"/>
    <col min="14344" max="14344" width="10.5703125" style="1042" customWidth="1"/>
    <col min="14345" max="14345" width="10.42578125" style="1042" customWidth="1"/>
    <col min="14346" max="14346" width="9.140625" style="1042"/>
    <col min="14347" max="14347" width="10.5703125" style="1042" customWidth="1"/>
    <col min="14348" max="14348" width="10.42578125" style="1042" customWidth="1"/>
    <col min="14349" max="14592" width="9.140625" style="1042"/>
    <col min="14593" max="14593" width="20.140625" style="1042" customWidth="1"/>
    <col min="14594" max="14594" width="10" style="1042" customWidth="1"/>
    <col min="14595" max="14595" width="10.140625" style="1042" customWidth="1"/>
    <col min="14596" max="14596" width="9.5703125" style="1042" customWidth="1"/>
    <col min="14597" max="14597" width="10" style="1042" customWidth="1"/>
    <col min="14598" max="14598" width="11.140625" style="1042" customWidth="1"/>
    <col min="14599" max="14599" width="9.7109375" style="1042" customWidth="1"/>
    <col min="14600" max="14600" width="10.5703125" style="1042" customWidth="1"/>
    <col min="14601" max="14601" width="10.42578125" style="1042" customWidth="1"/>
    <col min="14602" max="14602" width="9.140625" style="1042"/>
    <col min="14603" max="14603" width="10.5703125" style="1042" customWidth="1"/>
    <col min="14604" max="14604" width="10.42578125" style="1042" customWidth="1"/>
    <col min="14605" max="14848" width="9.140625" style="1042"/>
    <col min="14849" max="14849" width="20.140625" style="1042" customWidth="1"/>
    <col min="14850" max="14850" width="10" style="1042" customWidth="1"/>
    <col min="14851" max="14851" width="10.140625" style="1042" customWidth="1"/>
    <col min="14852" max="14852" width="9.5703125" style="1042" customWidth="1"/>
    <col min="14853" max="14853" width="10" style="1042" customWidth="1"/>
    <col min="14854" max="14854" width="11.140625" style="1042" customWidth="1"/>
    <col min="14855" max="14855" width="9.7109375" style="1042" customWidth="1"/>
    <col min="14856" max="14856" width="10.5703125" style="1042" customWidth="1"/>
    <col min="14857" max="14857" width="10.42578125" style="1042" customWidth="1"/>
    <col min="14858" max="14858" width="9.140625" style="1042"/>
    <col min="14859" max="14859" width="10.5703125" style="1042" customWidth="1"/>
    <col min="14860" max="14860" width="10.42578125" style="1042" customWidth="1"/>
    <col min="14861" max="15104" width="9.140625" style="1042"/>
    <col min="15105" max="15105" width="20.140625" style="1042" customWidth="1"/>
    <col min="15106" max="15106" width="10" style="1042" customWidth="1"/>
    <col min="15107" max="15107" width="10.140625" style="1042" customWidth="1"/>
    <col min="15108" max="15108" width="9.5703125" style="1042" customWidth="1"/>
    <col min="15109" max="15109" width="10" style="1042" customWidth="1"/>
    <col min="15110" max="15110" width="11.140625" style="1042" customWidth="1"/>
    <col min="15111" max="15111" width="9.7109375" style="1042" customWidth="1"/>
    <col min="15112" max="15112" width="10.5703125" style="1042" customWidth="1"/>
    <col min="15113" max="15113" width="10.42578125" style="1042" customWidth="1"/>
    <col min="15114" max="15114" width="9.140625" style="1042"/>
    <col min="15115" max="15115" width="10.5703125" style="1042" customWidth="1"/>
    <col min="15116" max="15116" width="10.42578125" style="1042" customWidth="1"/>
    <col min="15117" max="15360" width="9.140625" style="1042"/>
    <col min="15361" max="15361" width="20.140625" style="1042" customWidth="1"/>
    <col min="15362" max="15362" width="10" style="1042" customWidth="1"/>
    <col min="15363" max="15363" width="10.140625" style="1042" customWidth="1"/>
    <col min="15364" max="15364" width="9.5703125" style="1042" customWidth="1"/>
    <col min="15365" max="15365" width="10" style="1042" customWidth="1"/>
    <col min="15366" max="15366" width="11.140625" style="1042" customWidth="1"/>
    <col min="15367" max="15367" width="9.7109375" style="1042" customWidth="1"/>
    <col min="15368" max="15368" width="10.5703125" style="1042" customWidth="1"/>
    <col min="15369" max="15369" width="10.42578125" style="1042" customWidth="1"/>
    <col min="15370" max="15370" width="9.140625" style="1042"/>
    <col min="15371" max="15371" width="10.5703125" style="1042" customWidth="1"/>
    <col min="15372" max="15372" width="10.42578125" style="1042" customWidth="1"/>
    <col min="15373" max="15616" width="9.140625" style="1042"/>
    <col min="15617" max="15617" width="20.140625" style="1042" customWidth="1"/>
    <col min="15618" max="15618" width="10" style="1042" customWidth="1"/>
    <col min="15619" max="15619" width="10.140625" style="1042" customWidth="1"/>
    <col min="15620" max="15620" width="9.5703125" style="1042" customWidth="1"/>
    <col min="15621" max="15621" width="10" style="1042" customWidth="1"/>
    <col min="15622" max="15622" width="11.140625" style="1042" customWidth="1"/>
    <col min="15623" max="15623" width="9.7109375" style="1042" customWidth="1"/>
    <col min="15624" max="15624" width="10.5703125" style="1042" customWidth="1"/>
    <col min="15625" max="15625" width="10.42578125" style="1042" customWidth="1"/>
    <col min="15626" max="15626" width="9.140625" style="1042"/>
    <col min="15627" max="15627" width="10.5703125" style="1042" customWidth="1"/>
    <col min="15628" max="15628" width="10.42578125" style="1042" customWidth="1"/>
    <col min="15629" max="15872" width="9.140625" style="1042"/>
    <col min="15873" max="15873" width="20.140625" style="1042" customWidth="1"/>
    <col min="15874" max="15874" width="10" style="1042" customWidth="1"/>
    <col min="15875" max="15875" width="10.140625" style="1042" customWidth="1"/>
    <col min="15876" max="15876" width="9.5703125" style="1042" customWidth="1"/>
    <col min="15877" max="15877" width="10" style="1042" customWidth="1"/>
    <col min="15878" max="15878" width="11.140625" style="1042" customWidth="1"/>
    <col min="15879" max="15879" width="9.7109375" style="1042" customWidth="1"/>
    <col min="15880" max="15880" width="10.5703125" style="1042" customWidth="1"/>
    <col min="15881" max="15881" width="10.42578125" style="1042" customWidth="1"/>
    <col min="15882" max="15882" width="9.140625" style="1042"/>
    <col min="15883" max="15883" width="10.5703125" style="1042" customWidth="1"/>
    <col min="15884" max="15884" width="10.42578125" style="1042" customWidth="1"/>
    <col min="15885" max="16128" width="9.140625" style="1042"/>
    <col min="16129" max="16129" width="20.140625" style="1042" customWidth="1"/>
    <col min="16130" max="16130" width="10" style="1042" customWidth="1"/>
    <col min="16131" max="16131" width="10.140625" style="1042" customWidth="1"/>
    <col min="16132" max="16132" width="9.5703125" style="1042" customWidth="1"/>
    <col min="16133" max="16133" width="10" style="1042" customWidth="1"/>
    <col min="16134" max="16134" width="11.140625" style="1042" customWidth="1"/>
    <col min="16135" max="16135" width="9.7109375" style="1042" customWidth="1"/>
    <col min="16136" max="16136" width="10.5703125" style="1042" customWidth="1"/>
    <col min="16137" max="16137" width="10.42578125" style="1042" customWidth="1"/>
    <col min="16138" max="16138" width="9.140625" style="1042"/>
    <col min="16139" max="16139" width="10.5703125" style="1042" customWidth="1"/>
    <col min="16140" max="16140" width="10.42578125" style="1042" customWidth="1"/>
    <col min="16141" max="16384" width="9.140625" style="1042"/>
  </cols>
  <sheetData>
    <row r="1" spans="1:12">
      <c r="A1" s="1239" t="s">
        <v>360</v>
      </c>
      <c r="B1" s="1239"/>
      <c r="C1" s="1239"/>
      <c r="D1" s="1239"/>
      <c r="E1" s="1233" t="s">
        <v>517</v>
      </c>
      <c r="G1" s="1233"/>
      <c r="H1" s="1239"/>
      <c r="I1" s="1239"/>
      <c r="J1" s="1239"/>
      <c r="K1" s="1239"/>
    </row>
    <row r="2" spans="1:12" ht="15" customHeight="1" thickBot="1">
      <c r="A2" s="1234" t="s">
        <v>275</v>
      </c>
      <c r="B2" s="1234"/>
      <c r="C2" s="1239"/>
      <c r="D2" s="1239"/>
      <c r="E2" s="1239"/>
      <c r="F2" s="1233"/>
      <c r="G2" s="1239"/>
      <c r="H2" s="1239"/>
      <c r="I2" s="1239"/>
      <c r="J2" s="1239"/>
      <c r="K2" s="1239"/>
    </row>
    <row r="3" spans="1:12" ht="16.5" thickBot="1">
      <c r="A3" s="1240" t="s">
        <v>4</v>
      </c>
      <c r="B3" s="1241"/>
      <c r="C3" s="1241"/>
      <c r="D3" s="1241"/>
      <c r="E3" s="1241"/>
      <c r="F3" s="1241"/>
      <c r="G3" s="1241"/>
      <c r="H3" s="1241"/>
      <c r="I3" s="1241"/>
      <c r="J3" s="1241"/>
      <c r="K3" s="1241"/>
      <c r="L3" s="1242"/>
    </row>
    <row r="4" spans="1:12">
      <c r="A4" s="1243"/>
      <c r="B4" s="1244"/>
      <c r="C4" s="1245" t="s">
        <v>5</v>
      </c>
      <c r="D4" s="1245"/>
      <c r="E4" s="1245"/>
      <c r="F4" s="1245"/>
      <c r="G4" s="1246"/>
      <c r="H4" s="1502" t="s">
        <v>6</v>
      </c>
      <c r="I4" s="1503"/>
      <c r="J4" s="1247" t="s">
        <v>7</v>
      </c>
      <c r="K4" s="1248" t="s">
        <v>8</v>
      </c>
      <c r="L4" s="1249"/>
    </row>
    <row r="5" spans="1:12" ht="15.75" customHeight="1">
      <c r="A5" s="1235" t="s">
        <v>9</v>
      </c>
      <c r="B5" s="1236" t="s">
        <v>10</v>
      </c>
      <c r="C5" s="1250" t="s">
        <v>36</v>
      </c>
      <c r="D5" s="1250"/>
      <c r="E5" s="1251" t="s">
        <v>37</v>
      </c>
      <c r="F5" s="1252"/>
      <c r="G5" s="1253"/>
      <c r="H5" s="1500" t="s">
        <v>11</v>
      </c>
      <c r="I5" s="1501"/>
      <c r="J5" s="1254" t="s">
        <v>12</v>
      </c>
      <c r="K5" s="1255" t="s">
        <v>13</v>
      </c>
      <c r="L5" s="1256"/>
    </row>
    <row r="6" spans="1:12" ht="48" thickBot="1">
      <c r="A6" s="1237" t="s">
        <v>14</v>
      </c>
      <c r="B6" s="1238" t="s">
        <v>15</v>
      </c>
      <c r="C6" s="1050" t="s">
        <v>514</v>
      </c>
      <c r="D6" s="1257" t="s">
        <v>509</v>
      </c>
      <c r="E6" s="1258" t="s">
        <v>514</v>
      </c>
      <c r="F6" s="1259" t="s">
        <v>509</v>
      </c>
      <c r="G6" s="1260" t="s">
        <v>16</v>
      </c>
      <c r="H6" s="1261" t="s">
        <v>514</v>
      </c>
      <c r="I6" s="1262" t="s">
        <v>16</v>
      </c>
      <c r="J6" s="1263" t="s">
        <v>16</v>
      </c>
      <c r="K6" s="1264" t="s">
        <v>514</v>
      </c>
      <c r="L6" s="1265" t="s">
        <v>17</v>
      </c>
    </row>
    <row r="7" spans="1:12" ht="16.5" thickBot="1">
      <c r="A7" s="1266" t="s">
        <v>18</v>
      </c>
      <c r="B7" s="1267" t="s">
        <v>19</v>
      </c>
      <c r="C7" s="1268">
        <v>21094.510238786348</v>
      </c>
      <c r="D7" s="1268">
        <v>20745.683475860267</v>
      </c>
      <c r="E7" s="1269">
        <v>21516.400443562074</v>
      </c>
      <c r="F7" s="1270">
        <v>21160.597145377473</v>
      </c>
      <c r="G7" s="1271">
        <v>1.6814426159156195</v>
      </c>
      <c r="H7" s="1272">
        <v>310.30011150047784</v>
      </c>
      <c r="I7" s="1272">
        <v>0.62668225906885322</v>
      </c>
      <c r="J7" s="1273">
        <v>-13.935156624854342</v>
      </c>
      <c r="K7" s="1272">
        <v>100</v>
      </c>
      <c r="L7" s="1274" t="s">
        <v>19</v>
      </c>
    </row>
    <row r="8" spans="1:12" ht="16.5" thickBot="1">
      <c r="A8" s="1275"/>
      <c r="B8" s="1276"/>
      <c r="C8" s="1277"/>
      <c r="D8" s="1277"/>
      <c r="E8" s="1277"/>
      <c r="F8" s="1277"/>
      <c r="G8" s="1278"/>
      <c r="H8" s="1273"/>
      <c r="I8" s="1273"/>
      <c r="J8" s="1273"/>
      <c r="K8" s="1273"/>
      <c r="L8" s="1279"/>
    </row>
    <row r="9" spans="1:12">
      <c r="A9" s="1280" t="s">
        <v>83</v>
      </c>
      <c r="B9" s="1281" t="s">
        <v>19</v>
      </c>
      <c r="C9" s="1282">
        <v>21436.968896083024</v>
      </c>
      <c r="D9" s="1282">
        <v>22294.711349104855</v>
      </c>
      <c r="E9" s="1283">
        <v>21865.708274004686</v>
      </c>
      <c r="F9" s="1283">
        <v>22740.605576086953</v>
      </c>
      <c r="G9" s="1284">
        <v>-3.8472911337166473</v>
      </c>
      <c r="H9" s="1285">
        <v>237.20555555555555</v>
      </c>
      <c r="I9" s="1285">
        <v>-9.7587560386473378</v>
      </c>
      <c r="J9" s="1285">
        <v>28.571428571428569</v>
      </c>
      <c r="K9" s="1285">
        <v>0.14335775724753105</v>
      </c>
      <c r="L9" s="1286">
        <v>4.7395045615479497E-2</v>
      </c>
    </row>
    <row r="10" spans="1:12">
      <c r="A10" s="1287" t="s">
        <v>84</v>
      </c>
      <c r="B10" s="1288" t="s">
        <v>19</v>
      </c>
      <c r="C10" s="1289">
        <v>22090.71561792554</v>
      </c>
      <c r="D10" s="1289">
        <v>21365.317708028364</v>
      </c>
      <c r="E10" s="1290">
        <v>22532.52993028405</v>
      </c>
      <c r="F10" s="1290">
        <v>21792.62406218893</v>
      </c>
      <c r="G10" s="1291">
        <v>3.3952123708630682</v>
      </c>
      <c r="H10" s="1292">
        <v>354.16981578947366</v>
      </c>
      <c r="I10" s="1292">
        <v>1.6033401152540081</v>
      </c>
      <c r="J10" s="1292">
        <v>-14.817305536875139</v>
      </c>
      <c r="K10" s="1292">
        <v>30.264415418923225</v>
      </c>
      <c r="L10" s="1293">
        <v>-0.31341719468977303</v>
      </c>
    </row>
    <row r="11" spans="1:12">
      <c r="A11" s="1294" t="s">
        <v>85</v>
      </c>
      <c r="B11" s="1295" t="s">
        <v>19</v>
      </c>
      <c r="C11" s="922">
        <v>21928.179702273923</v>
      </c>
      <c r="D11" s="922">
        <v>21227.984229918635</v>
      </c>
      <c r="E11" s="1296">
        <v>22366.743296319401</v>
      </c>
      <c r="F11" s="1296">
        <v>21652.543914517009</v>
      </c>
      <c r="G11" s="1297">
        <v>3.298454835708954</v>
      </c>
      <c r="H11" s="1298">
        <v>399.7144356955381</v>
      </c>
      <c r="I11" s="1298">
        <v>1.7715430767168066</v>
      </c>
      <c r="J11" s="1298">
        <v>-9.6085409252669027</v>
      </c>
      <c r="K11" s="1298">
        <v>6.0688117234788148</v>
      </c>
      <c r="L11" s="1299">
        <v>0.29048558734885344</v>
      </c>
    </row>
    <row r="12" spans="1:12">
      <c r="A12" s="1294" t="s">
        <v>86</v>
      </c>
      <c r="B12" s="1295" t="s">
        <v>19</v>
      </c>
      <c r="C12" s="922" t="s">
        <v>203</v>
      </c>
      <c r="D12" s="922" t="s">
        <v>203</v>
      </c>
      <c r="E12" s="1296" t="s">
        <v>203</v>
      </c>
      <c r="F12" s="1296" t="s">
        <v>203</v>
      </c>
      <c r="G12" s="1297" t="s">
        <v>75</v>
      </c>
      <c r="H12" s="1298" t="s">
        <v>203</v>
      </c>
      <c r="I12" s="1298" t="s">
        <v>75</v>
      </c>
      <c r="J12" s="1298" t="s">
        <v>75</v>
      </c>
      <c r="K12" s="1298">
        <v>2.3892959541255174E-2</v>
      </c>
      <c r="L12" s="1299" t="s">
        <v>75</v>
      </c>
    </row>
    <row r="13" spans="1:12">
      <c r="A13" s="1294" t="s">
        <v>73</v>
      </c>
      <c r="B13" s="1295" t="s">
        <v>19</v>
      </c>
      <c r="C13" s="922">
        <v>19500.827535296808</v>
      </c>
      <c r="D13" s="922">
        <v>19386.33188515397</v>
      </c>
      <c r="E13" s="1296">
        <v>19890.844086002744</v>
      </c>
      <c r="F13" s="1296">
        <v>19774.058522857049</v>
      </c>
      <c r="G13" s="1297">
        <v>0.59059986603509518</v>
      </c>
      <c r="H13" s="1298">
        <v>275.66778496362167</v>
      </c>
      <c r="I13" s="1298">
        <v>-0.70820845391552978</v>
      </c>
      <c r="J13" s="1298">
        <v>-11.563896336014299</v>
      </c>
      <c r="K13" s="1298">
        <v>39.407454603376877</v>
      </c>
      <c r="L13" s="1299">
        <v>1.0566423475677098</v>
      </c>
    </row>
    <row r="14" spans="1:12" ht="16.5" thickBot="1">
      <c r="A14" s="1301" t="s">
        <v>87</v>
      </c>
      <c r="B14" s="1302" t="s">
        <v>19</v>
      </c>
      <c r="C14" s="923">
        <v>21752.281222334772</v>
      </c>
      <c r="D14" s="923">
        <v>21678.995206024738</v>
      </c>
      <c r="E14" s="1303">
        <v>22187.326846781467</v>
      </c>
      <c r="F14" s="1303">
        <v>22112.575110145233</v>
      </c>
      <c r="G14" s="1304">
        <v>0.3380507980815744</v>
      </c>
      <c r="H14" s="1305">
        <v>289.70135537190083</v>
      </c>
      <c r="I14" s="1305">
        <v>0.95737750047768155</v>
      </c>
      <c r="J14" s="1305">
        <v>-17.439956331877728</v>
      </c>
      <c r="K14" s="1305">
        <v>24.092067537432303</v>
      </c>
      <c r="L14" s="1306">
        <v>-1.0227449925560421</v>
      </c>
    </row>
    <row r="15" spans="1:12" ht="16.5" thickBot="1">
      <c r="A15" s="1275"/>
      <c r="B15" s="1307"/>
      <c r="C15" s="1277"/>
      <c r="D15" s="1277"/>
      <c r="E15" s="1277"/>
      <c r="F15" s="1277"/>
      <c r="G15" s="1278"/>
      <c r="H15" s="1273"/>
      <c r="I15" s="1273"/>
      <c r="J15" s="1273"/>
      <c r="K15" s="1273"/>
      <c r="L15" s="1279"/>
    </row>
    <row r="16" spans="1:12">
      <c r="A16" s="1308" t="s">
        <v>88</v>
      </c>
      <c r="B16" s="1309" t="s">
        <v>21</v>
      </c>
      <c r="C16" s="1310" t="s">
        <v>75</v>
      </c>
      <c r="D16" s="1310" t="s">
        <v>75</v>
      </c>
      <c r="E16" s="1311" t="s">
        <v>75</v>
      </c>
      <c r="F16" s="1311" t="s">
        <v>75</v>
      </c>
      <c r="G16" s="1312" t="s">
        <v>75</v>
      </c>
      <c r="H16" s="1313" t="s">
        <v>75</v>
      </c>
      <c r="I16" s="1313" t="s">
        <v>75</v>
      </c>
      <c r="J16" s="1314" t="s">
        <v>75</v>
      </c>
      <c r="K16" s="1314" t="s">
        <v>75</v>
      </c>
      <c r="L16" s="1315" t="s">
        <v>75</v>
      </c>
    </row>
    <row r="17" spans="1:12">
      <c r="A17" s="1287" t="s">
        <v>88</v>
      </c>
      <c r="B17" s="1316" t="s">
        <v>22</v>
      </c>
      <c r="C17" s="922" t="s">
        <v>75</v>
      </c>
      <c r="D17" s="922" t="s">
        <v>75</v>
      </c>
      <c r="E17" s="1296" t="s">
        <v>75</v>
      </c>
      <c r="F17" s="1296" t="s">
        <v>75</v>
      </c>
      <c r="G17" s="1297" t="s">
        <v>75</v>
      </c>
      <c r="H17" s="1298" t="s">
        <v>75</v>
      </c>
      <c r="I17" s="1298" t="s">
        <v>75</v>
      </c>
      <c r="J17" s="1317" t="s">
        <v>75</v>
      </c>
      <c r="K17" s="1317" t="s">
        <v>75</v>
      </c>
      <c r="L17" s="1318" t="s">
        <v>75</v>
      </c>
    </row>
    <row r="18" spans="1:12">
      <c r="A18" s="1287" t="s">
        <v>88</v>
      </c>
      <c r="B18" s="1316" t="s">
        <v>23</v>
      </c>
      <c r="C18" s="922" t="s">
        <v>75</v>
      </c>
      <c r="D18" s="922" t="s">
        <v>75</v>
      </c>
      <c r="E18" s="1296" t="s">
        <v>75</v>
      </c>
      <c r="F18" s="1296" t="s">
        <v>75</v>
      </c>
      <c r="G18" s="1297" t="s">
        <v>75</v>
      </c>
      <c r="H18" s="1298" t="s">
        <v>75</v>
      </c>
      <c r="I18" s="1298" t="s">
        <v>75</v>
      </c>
      <c r="J18" s="1317" t="s">
        <v>75</v>
      </c>
      <c r="K18" s="1317" t="s">
        <v>75</v>
      </c>
      <c r="L18" s="1318" t="s">
        <v>75</v>
      </c>
    </row>
    <row r="19" spans="1:12">
      <c r="A19" s="1308" t="s">
        <v>88</v>
      </c>
      <c r="B19" s="1319" t="s">
        <v>24</v>
      </c>
      <c r="C19" s="1320" t="s">
        <v>203</v>
      </c>
      <c r="D19" s="1320">
        <v>24333.957198280379</v>
      </c>
      <c r="E19" s="1321" t="s">
        <v>203</v>
      </c>
      <c r="F19" s="1321">
        <v>24820.636342245987</v>
      </c>
      <c r="G19" s="1322" t="s">
        <v>75</v>
      </c>
      <c r="H19" s="1323" t="s">
        <v>203</v>
      </c>
      <c r="I19" s="1323" t="s">
        <v>75</v>
      </c>
      <c r="J19" s="1324" t="s">
        <v>75</v>
      </c>
      <c r="K19" s="1324">
        <v>1.5928639694170119E-2</v>
      </c>
      <c r="L19" s="1325" t="s">
        <v>75</v>
      </c>
    </row>
    <row r="20" spans="1:12">
      <c r="A20" s="1287" t="s">
        <v>88</v>
      </c>
      <c r="B20" s="1316" t="s">
        <v>25</v>
      </c>
      <c r="C20" s="922" t="s">
        <v>203</v>
      </c>
      <c r="D20" s="922" t="s">
        <v>203</v>
      </c>
      <c r="E20" s="1296" t="s">
        <v>203</v>
      </c>
      <c r="F20" s="1296" t="s">
        <v>203</v>
      </c>
      <c r="G20" s="1297" t="s">
        <v>75</v>
      </c>
      <c r="H20" s="1298" t="s">
        <v>203</v>
      </c>
      <c r="I20" s="1298" t="s">
        <v>75</v>
      </c>
      <c r="J20" s="1317" t="s">
        <v>75</v>
      </c>
      <c r="K20" s="1317">
        <v>1.5928639694170119E-2</v>
      </c>
      <c r="L20" s="1318" t="s">
        <v>75</v>
      </c>
    </row>
    <row r="21" spans="1:12">
      <c r="A21" s="1287" t="s">
        <v>88</v>
      </c>
      <c r="B21" s="1316" t="s">
        <v>26</v>
      </c>
      <c r="C21" s="922" t="s">
        <v>75</v>
      </c>
      <c r="D21" s="922" t="s">
        <v>203</v>
      </c>
      <c r="E21" s="1296" t="s">
        <v>75</v>
      </c>
      <c r="F21" s="1296" t="s">
        <v>203</v>
      </c>
      <c r="G21" s="1297" t="s">
        <v>75</v>
      </c>
      <c r="H21" s="1298" t="s">
        <v>75</v>
      </c>
      <c r="I21" s="1298" t="s">
        <v>75</v>
      </c>
      <c r="J21" s="1317" t="s">
        <v>75</v>
      </c>
      <c r="K21" s="1317" t="s">
        <v>75</v>
      </c>
      <c r="L21" s="1318" t="s">
        <v>75</v>
      </c>
    </row>
    <row r="22" spans="1:12">
      <c r="A22" s="1308" t="s">
        <v>88</v>
      </c>
      <c r="B22" s="1319" t="s">
        <v>27</v>
      </c>
      <c r="C22" s="1320">
        <v>21399.077016400228</v>
      </c>
      <c r="D22" s="1320">
        <v>20187.866190011915</v>
      </c>
      <c r="E22" s="1321">
        <v>21827.058556728232</v>
      </c>
      <c r="F22" s="1321">
        <v>20591.623513812152</v>
      </c>
      <c r="G22" s="1322">
        <v>5.9996971199837308</v>
      </c>
      <c r="H22" s="1323">
        <v>236.85624999999999</v>
      </c>
      <c r="I22" s="1323">
        <v>4.6994142999226414</v>
      </c>
      <c r="J22" s="1324">
        <v>100</v>
      </c>
      <c r="K22" s="1324">
        <v>0.12742911755336095</v>
      </c>
      <c r="L22" s="1325">
        <v>7.2593282335045778E-2</v>
      </c>
    </row>
    <row r="23" spans="1:12">
      <c r="A23" s="1287" t="s">
        <v>88</v>
      </c>
      <c r="B23" s="1316" t="s">
        <v>28</v>
      </c>
      <c r="C23" s="922">
        <v>21397.457843137254</v>
      </c>
      <c r="D23" s="922">
        <v>20611.654901960785</v>
      </c>
      <c r="E23" s="1296">
        <v>21825.406999999999</v>
      </c>
      <c r="F23" s="1296">
        <v>21023.887999999999</v>
      </c>
      <c r="G23" s="1297">
        <v>3.8124204238530961</v>
      </c>
      <c r="H23" s="1298">
        <v>239.2</v>
      </c>
      <c r="I23" s="1298">
        <v>3.3707865168539248</v>
      </c>
      <c r="J23" s="1317">
        <v>85.714285714285708</v>
      </c>
      <c r="K23" s="1317">
        <v>0.10353615801210576</v>
      </c>
      <c r="L23" s="1318">
        <v>5.5554802196079986E-2</v>
      </c>
    </row>
    <row r="24" spans="1:12" ht="16.5" thickBot="1">
      <c r="A24" s="1326" t="s">
        <v>88</v>
      </c>
      <c r="B24" s="1327" t="s">
        <v>29</v>
      </c>
      <c r="C24" s="1183" t="s">
        <v>203</v>
      </c>
      <c r="D24" s="1183" t="s">
        <v>203</v>
      </c>
      <c r="E24" s="1328" t="s">
        <v>203</v>
      </c>
      <c r="F24" s="1328" t="s">
        <v>203</v>
      </c>
      <c r="G24" s="1329" t="s">
        <v>75</v>
      </c>
      <c r="H24" s="1317" t="s">
        <v>203</v>
      </c>
      <c r="I24" s="1317" t="s">
        <v>75</v>
      </c>
      <c r="J24" s="1317" t="s">
        <v>75</v>
      </c>
      <c r="K24" s="1317">
        <v>2.3892959541255174E-2</v>
      </c>
      <c r="L24" s="1318" t="s">
        <v>75</v>
      </c>
    </row>
    <row r="25" spans="1:12" ht="16.5" thickBot="1">
      <c r="A25" s="1275"/>
      <c r="B25" s="1307"/>
      <c r="C25" s="1277"/>
      <c r="D25" s="1277"/>
      <c r="E25" s="1277"/>
      <c r="F25" s="1277"/>
      <c r="G25" s="1278"/>
      <c r="H25" s="1273"/>
      <c r="I25" s="1273"/>
      <c r="J25" s="1273"/>
      <c r="K25" s="1273"/>
      <c r="L25" s="1279"/>
    </row>
    <row r="26" spans="1:12">
      <c r="A26" s="1308" t="s">
        <v>89</v>
      </c>
      <c r="B26" s="1309" t="s">
        <v>21</v>
      </c>
      <c r="C26" s="1310">
        <v>22608.171817447153</v>
      </c>
      <c r="D26" s="1310">
        <v>21919.177994393114</v>
      </c>
      <c r="E26" s="1311">
        <v>23060.335253796096</v>
      </c>
      <c r="F26" s="1311">
        <v>22357.561554280976</v>
      </c>
      <c r="G26" s="1312">
        <v>3.1433378716587064</v>
      </c>
      <c r="H26" s="1313">
        <v>413.83665835411472</v>
      </c>
      <c r="I26" s="1313">
        <v>0.6617961511686582</v>
      </c>
      <c r="J26" s="1314">
        <v>13.920454545454545</v>
      </c>
      <c r="K26" s="1314">
        <v>3.1936922586811085</v>
      </c>
      <c r="L26" s="1315">
        <v>0.78091550907524088</v>
      </c>
    </row>
    <row r="27" spans="1:12">
      <c r="A27" s="1287" t="s">
        <v>89</v>
      </c>
      <c r="B27" s="1316" t="s">
        <v>22</v>
      </c>
      <c r="C27" s="922">
        <v>22815.949019607844</v>
      </c>
      <c r="D27" s="922">
        <v>22031.989215686273</v>
      </c>
      <c r="E27" s="1296">
        <v>23272.268</v>
      </c>
      <c r="F27" s="1296">
        <v>22472.629000000001</v>
      </c>
      <c r="G27" s="1297">
        <v>3.5582797188526505</v>
      </c>
      <c r="H27" s="1298">
        <v>409.5</v>
      </c>
      <c r="I27" s="1298">
        <v>1.2110726643598559</v>
      </c>
      <c r="J27" s="1317">
        <v>26.744186046511626</v>
      </c>
      <c r="K27" s="1317">
        <v>2.6043325899968144</v>
      </c>
      <c r="L27" s="1318">
        <v>0.83587690420615024</v>
      </c>
    </row>
    <row r="28" spans="1:12">
      <c r="A28" s="1287" t="s">
        <v>89</v>
      </c>
      <c r="B28" s="1316" t="s">
        <v>23</v>
      </c>
      <c r="C28" s="922">
        <v>21739.709803921571</v>
      </c>
      <c r="D28" s="922">
        <v>21627.205882352941</v>
      </c>
      <c r="E28" s="1296">
        <v>22174.504000000001</v>
      </c>
      <c r="F28" s="1296">
        <v>22059.75</v>
      </c>
      <c r="G28" s="1297">
        <v>0.52019628508936322</v>
      </c>
      <c r="H28" s="1298">
        <v>433</v>
      </c>
      <c r="I28" s="1298">
        <v>0.93240093240093236</v>
      </c>
      <c r="J28" s="1317">
        <v>-21.276595744680851</v>
      </c>
      <c r="K28" s="1317">
        <v>0.58935966868429435</v>
      </c>
      <c r="L28" s="1318">
        <v>-5.4961395130908919E-2</v>
      </c>
    </row>
    <row r="29" spans="1:12">
      <c r="A29" s="1308" t="s">
        <v>89</v>
      </c>
      <c r="B29" s="1319" t="s">
        <v>24</v>
      </c>
      <c r="C29" s="1320">
        <v>22537.374260568995</v>
      </c>
      <c r="D29" s="1320">
        <v>21738.87354753627</v>
      </c>
      <c r="E29" s="1321">
        <v>22988.121745780376</v>
      </c>
      <c r="F29" s="1321">
        <v>22173.651018486995</v>
      </c>
      <c r="G29" s="1322">
        <v>3.673146684839256</v>
      </c>
      <c r="H29" s="1323">
        <v>377.88321917808219</v>
      </c>
      <c r="I29" s="1323">
        <v>1.3430610012353061</v>
      </c>
      <c r="J29" s="1324">
        <v>-13.800738007380073</v>
      </c>
      <c r="K29" s="1324">
        <v>9.3023255813953494</v>
      </c>
      <c r="L29" s="1325">
        <v>1.4505991293216169E-2</v>
      </c>
    </row>
    <row r="30" spans="1:12">
      <c r="A30" s="1287" t="s">
        <v>89</v>
      </c>
      <c r="B30" s="1316" t="s">
        <v>25</v>
      </c>
      <c r="C30" s="922">
        <v>22683.02254901961</v>
      </c>
      <c r="D30" s="922">
        <v>21786.605882352942</v>
      </c>
      <c r="E30" s="1296">
        <v>23136.683000000001</v>
      </c>
      <c r="F30" s="1296">
        <v>22222.338</v>
      </c>
      <c r="G30" s="1297">
        <v>4.1145310632931658</v>
      </c>
      <c r="H30" s="1298">
        <v>369.4</v>
      </c>
      <c r="I30" s="1298">
        <v>1.3721185510428102</v>
      </c>
      <c r="J30" s="1317">
        <v>-11.584699453551913</v>
      </c>
      <c r="K30" s="1317">
        <v>6.4431347562918129</v>
      </c>
      <c r="L30" s="1318">
        <v>0.17128610319701565</v>
      </c>
    </row>
    <row r="31" spans="1:12">
      <c r="A31" s="1287" t="s">
        <v>89</v>
      </c>
      <c r="B31" s="1316" t="s">
        <v>26</v>
      </c>
      <c r="C31" s="922">
        <v>22231.944117647057</v>
      </c>
      <c r="D31" s="922">
        <v>21646.23725490196</v>
      </c>
      <c r="E31" s="1296">
        <v>22676.582999999999</v>
      </c>
      <c r="F31" s="1296">
        <v>22079.162</v>
      </c>
      <c r="G31" s="1297">
        <v>2.7058137441991614</v>
      </c>
      <c r="H31" s="1298">
        <v>397</v>
      </c>
      <c r="I31" s="1298">
        <v>1.6645326504481435</v>
      </c>
      <c r="J31" s="1317">
        <v>-18.409090909090907</v>
      </c>
      <c r="K31" s="1317">
        <v>2.8591908251035361</v>
      </c>
      <c r="L31" s="1318">
        <v>-0.15678011190379815</v>
      </c>
    </row>
    <row r="32" spans="1:12">
      <c r="A32" s="1308" t="s">
        <v>89</v>
      </c>
      <c r="B32" s="1319" t="s">
        <v>27</v>
      </c>
      <c r="C32" s="1320">
        <v>21707.489673292883</v>
      </c>
      <c r="D32" s="1320">
        <v>21068.271845620158</v>
      </c>
      <c r="E32" s="1321">
        <v>22141.639466758741</v>
      </c>
      <c r="F32" s="1321">
        <v>21489.637282532563</v>
      </c>
      <c r="G32" s="1322">
        <v>3.0340306616349686</v>
      </c>
      <c r="H32" s="1323">
        <v>331.03056925145671</v>
      </c>
      <c r="I32" s="1323">
        <v>0.72897753448656188</v>
      </c>
      <c r="J32" s="1324">
        <v>-18.990559186637618</v>
      </c>
      <c r="K32" s="1324">
        <v>17.768397578846766</v>
      </c>
      <c r="L32" s="1325">
        <v>-1.1088386950582283</v>
      </c>
    </row>
    <row r="33" spans="1:12">
      <c r="A33" s="1287" t="s">
        <v>89</v>
      </c>
      <c r="B33" s="1316" t="s">
        <v>28</v>
      </c>
      <c r="C33" s="922">
        <v>21778.555882352943</v>
      </c>
      <c r="D33" s="922">
        <v>21149.590196078429</v>
      </c>
      <c r="E33" s="1296">
        <v>22214.127</v>
      </c>
      <c r="F33" s="1296">
        <v>21572.581999999999</v>
      </c>
      <c r="G33" s="1297">
        <v>2.9738906543500541</v>
      </c>
      <c r="H33" s="1298">
        <v>321.7</v>
      </c>
      <c r="I33" s="1298">
        <v>1.5467171717171646</v>
      </c>
      <c r="J33" s="1317">
        <v>-10.457172884918551</v>
      </c>
      <c r="K33" s="1317">
        <v>13.571201019432941</v>
      </c>
      <c r="L33" s="1318">
        <v>0.5271267168762197</v>
      </c>
    </row>
    <row r="34" spans="1:12" ht="16.5" thickBot="1">
      <c r="A34" s="1326" t="s">
        <v>89</v>
      </c>
      <c r="B34" s="1327" t="s">
        <v>29</v>
      </c>
      <c r="C34" s="1183">
        <v>21502.840196078432</v>
      </c>
      <c r="D34" s="1183">
        <v>20906.044117647059</v>
      </c>
      <c r="E34" s="1328">
        <v>21932.897000000001</v>
      </c>
      <c r="F34" s="1328">
        <v>21324.165000000001</v>
      </c>
      <c r="G34" s="1329">
        <v>2.8546580839155951</v>
      </c>
      <c r="H34" s="1317">
        <v>361.2</v>
      </c>
      <c r="I34" s="1317">
        <v>1.7178259645170275</v>
      </c>
      <c r="J34" s="1317">
        <v>-38.072855464159808</v>
      </c>
      <c r="K34" s="1317">
        <v>4.1971965594138263</v>
      </c>
      <c r="L34" s="1318">
        <v>-1.6359654119344498</v>
      </c>
    </row>
    <row r="35" spans="1:12" ht="16.5" thickBot="1">
      <c r="A35" s="1330"/>
      <c r="B35" s="1331"/>
      <c r="C35" s="1332"/>
      <c r="D35" s="1332"/>
      <c r="E35" s="1332"/>
      <c r="F35" s="1332"/>
      <c r="G35" s="1333"/>
      <c r="H35" s="1334"/>
      <c r="I35" s="1334"/>
      <c r="J35" s="1334"/>
      <c r="K35" s="1334"/>
      <c r="L35" s="1335"/>
    </row>
    <row r="36" spans="1:12">
      <c r="A36" s="1287" t="s">
        <v>90</v>
      </c>
      <c r="B36" s="1336" t="s">
        <v>26</v>
      </c>
      <c r="C36" s="1337">
        <v>22197.96862745098</v>
      </c>
      <c r="D36" s="1337">
        <v>21572.083333333336</v>
      </c>
      <c r="E36" s="1338">
        <v>22641.928</v>
      </c>
      <c r="F36" s="1338">
        <v>22003.525000000001</v>
      </c>
      <c r="G36" s="1339">
        <v>2.9013669400698223</v>
      </c>
      <c r="H36" s="1340">
        <v>417.9</v>
      </c>
      <c r="I36" s="1340">
        <v>1.2845370819195236</v>
      </c>
      <c r="J36" s="1340">
        <v>12.912912912912914</v>
      </c>
      <c r="K36" s="1340">
        <v>2.9945842625039822</v>
      </c>
      <c r="L36" s="1341">
        <v>0.71204262154161313</v>
      </c>
    </row>
    <row r="37" spans="1:12" ht="16.5" thickBot="1">
      <c r="A37" s="1326" t="s">
        <v>90</v>
      </c>
      <c r="B37" s="1327" t="s">
        <v>29</v>
      </c>
      <c r="C37" s="1183">
        <v>21640.659803921571</v>
      </c>
      <c r="D37" s="1183">
        <v>20983.909803921568</v>
      </c>
      <c r="E37" s="1328">
        <v>22073.473000000002</v>
      </c>
      <c r="F37" s="1328">
        <v>21403.588</v>
      </c>
      <c r="G37" s="1329">
        <v>3.1297789884574585</v>
      </c>
      <c r="H37" s="1317">
        <v>382</v>
      </c>
      <c r="I37" s="1317">
        <v>0.57925223802000747</v>
      </c>
      <c r="J37" s="1317">
        <v>-24.313725490196077</v>
      </c>
      <c r="K37" s="1317">
        <v>3.074227460974833</v>
      </c>
      <c r="L37" s="1318">
        <v>-0.42155703419275881</v>
      </c>
    </row>
    <row r="38" spans="1:12" ht="16.5" thickBot="1">
      <c r="A38" s="1330"/>
      <c r="B38" s="1331"/>
      <c r="C38" s="1332"/>
      <c r="D38" s="1332"/>
      <c r="E38" s="1332"/>
      <c r="F38" s="1332"/>
      <c r="G38" s="1333"/>
      <c r="H38" s="1334"/>
      <c r="I38" s="1334"/>
      <c r="J38" s="1334"/>
      <c r="K38" s="1334"/>
      <c r="L38" s="1335"/>
    </row>
    <row r="39" spans="1:12">
      <c r="A39" s="1308" t="s">
        <v>91</v>
      </c>
      <c r="B39" s="1309" t="s">
        <v>21</v>
      </c>
      <c r="C39" s="1310" t="s">
        <v>75</v>
      </c>
      <c r="D39" s="1310" t="s">
        <v>75</v>
      </c>
      <c r="E39" s="1311" t="s">
        <v>75</v>
      </c>
      <c r="F39" s="1311" t="s">
        <v>75</v>
      </c>
      <c r="G39" s="1312" t="s">
        <v>75</v>
      </c>
      <c r="H39" s="1313" t="s">
        <v>75</v>
      </c>
      <c r="I39" s="1313" t="s">
        <v>75</v>
      </c>
      <c r="J39" s="1314" t="s">
        <v>75</v>
      </c>
      <c r="K39" s="1314" t="s">
        <v>75</v>
      </c>
      <c r="L39" s="1315" t="s">
        <v>75</v>
      </c>
    </row>
    <row r="40" spans="1:12">
      <c r="A40" s="1294" t="s">
        <v>91</v>
      </c>
      <c r="B40" s="1316" t="s">
        <v>22</v>
      </c>
      <c r="C40" s="922" t="s">
        <v>75</v>
      </c>
      <c r="D40" s="922" t="s">
        <v>75</v>
      </c>
      <c r="E40" s="1296" t="s">
        <v>75</v>
      </c>
      <c r="F40" s="1296" t="s">
        <v>75</v>
      </c>
      <c r="G40" s="1297" t="s">
        <v>75</v>
      </c>
      <c r="H40" s="1298" t="s">
        <v>75</v>
      </c>
      <c r="I40" s="1298" t="s">
        <v>75</v>
      </c>
      <c r="J40" s="1317" t="s">
        <v>75</v>
      </c>
      <c r="K40" s="1317" t="s">
        <v>75</v>
      </c>
      <c r="L40" s="1318" t="s">
        <v>75</v>
      </c>
    </row>
    <row r="41" spans="1:12">
      <c r="A41" s="1294" t="s">
        <v>91</v>
      </c>
      <c r="B41" s="1316" t="s">
        <v>23</v>
      </c>
      <c r="C41" s="922" t="s">
        <v>75</v>
      </c>
      <c r="D41" s="922" t="s">
        <v>75</v>
      </c>
      <c r="E41" s="1296" t="s">
        <v>75</v>
      </c>
      <c r="F41" s="1296" t="s">
        <v>75</v>
      </c>
      <c r="G41" s="1297" t="s">
        <v>75</v>
      </c>
      <c r="H41" s="1298" t="s">
        <v>75</v>
      </c>
      <c r="I41" s="1298" t="s">
        <v>75</v>
      </c>
      <c r="J41" s="1317" t="s">
        <v>75</v>
      </c>
      <c r="K41" s="1317" t="s">
        <v>75</v>
      </c>
      <c r="L41" s="1318" t="s">
        <v>75</v>
      </c>
    </row>
    <row r="42" spans="1:12">
      <c r="A42" s="1294" t="s">
        <v>91</v>
      </c>
      <c r="B42" s="1316" t="s">
        <v>30</v>
      </c>
      <c r="C42" s="922" t="s">
        <v>75</v>
      </c>
      <c r="D42" s="922" t="s">
        <v>75</v>
      </c>
      <c r="E42" s="1296" t="s">
        <v>75</v>
      </c>
      <c r="F42" s="1296" t="s">
        <v>75</v>
      </c>
      <c r="G42" s="1297" t="s">
        <v>75</v>
      </c>
      <c r="H42" s="1298" t="s">
        <v>75</v>
      </c>
      <c r="I42" s="1298" t="s">
        <v>75</v>
      </c>
      <c r="J42" s="1317" t="s">
        <v>75</v>
      </c>
      <c r="K42" s="1317" t="s">
        <v>75</v>
      </c>
      <c r="L42" s="1318" t="s">
        <v>75</v>
      </c>
    </row>
    <row r="43" spans="1:12">
      <c r="A43" s="1342" t="s">
        <v>91</v>
      </c>
      <c r="B43" s="1319" t="s">
        <v>24</v>
      </c>
      <c r="C43" s="1320" t="s">
        <v>203</v>
      </c>
      <c r="D43" s="1320" t="s">
        <v>203</v>
      </c>
      <c r="E43" s="1321" t="s">
        <v>203</v>
      </c>
      <c r="F43" s="1321" t="s">
        <v>203</v>
      </c>
      <c r="G43" s="1322" t="s">
        <v>75</v>
      </c>
      <c r="H43" s="1323" t="s">
        <v>203</v>
      </c>
      <c r="I43" s="1323" t="s">
        <v>75</v>
      </c>
      <c r="J43" s="1324" t="s">
        <v>75</v>
      </c>
      <c r="K43" s="1324">
        <v>7.9643198470850593E-3</v>
      </c>
      <c r="L43" s="1325" t="s">
        <v>75</v>
      </c>
    </row>
    <row r="44" spans="1:12">
      <c r="A44" s="1294" t="s">
        <v>91</v>
      </c>
      <c r="B44" s="1316" t="s">
        <v>26</v>
      </c>
      <c r="C44" s="922" t="s">
        <v>75</v>
      </c>
      <c r="D44" s="922" t="s">
        <v>203</v>
      </c>
      <c r="E44" s="1296" t="s">
        <v>75</v>
      </c>
      <c r="F44" s="1296" t="s">
        <v>203</v>
      </c>
      <c r="G44" s="1297" t="s">
        <v>75</v>
      </c>
      <c r="H44" s="1298" t="s">
        <v>75</v>
      </c>
      <c r="I44" s="1298" t="s">
        <v>75</v>
      </c>
      <c r="J44" s="1317" t="s">
        <v>75</v>
      </c>
      <c r="K44" s="1317" t="s">
        <v>75</v>
      </c>
      <c r="L44" s="1318" t="s">
        <v>75</v>
      </c>
    </row>
    <row r="45" spans="1:12">
      <c r="A45" s="1294" t="s">
        <v>91</v>
      </c>
      <c r="B45" s="1316" t="s">
        <v>31</v>
      </c>
      <c r="C45" s="922" t="s">
        <v>203</v>
      </c>
      <c r="D45" s="922" t="s">
        <v>75</v>
      </c>
      <c r="E45" s="1296" t="s">
        <v>203</v>
      </c>
      <c r="F45" s="1296" t="s">
        <v>75</v>
      </c>
      <c r="G45" s="1297" t="s">
        <v>75</v>
      </c>
      <c r="H45" s="1298" t="s">
        <v>203</v>
      </c>
      <c r="I45" s="1298" t="s">
        <v>75</v>
      </c>
      <c r="J45" s="1317" t="s">
        <v>75</v>
      </c>
      <c r="K45" s="1317">
        <v>7.9643198470850593E-3</v>
      </c>
      <c r="L45" s="1318" t="s">
        <v>75</v>
      </c>
    </row>
    <row r="46" spans="1:12">
      <c r="A46" s="1342" t="s">
        <v>91</v>
      </c>
      <c r="B46" s="1319" t="s">
        <v>27</v>
      </c>
      <c r="C46" s="1320" t="s">
        <v>203</v>
      </c>
      <c r="D46" s="1320" t="s">
        <v>203</v>
      </c>
      <c r="E46" s="1321" t="s">
        <v>203</v>
      </c>
      <c r="F46" s="1321" t="s">
        <v>203</v>
      </c>
      <c r="G46" s="1322" t="s">
        <v>75</v>
      </c>
      <c r="H46" s="1323" t="s">
        <v>203</v>
      </c>
      <c r="I46" s="1323" t="s">
        <v>75</v>
      </c>
      <c r="J46" s="1324" t="s">
        <v>75</v>
      </c>
      <c r="K46" s="1324">
        <v>1.5928639694170119E-2</v>
      </c>
      <c r="L46" s="1325" t="s">
        <v>75</v>
      </c>
    </row>
    <row r="47" spans="1:12">
      <c r="A47" s="1294" t="s">
        <v>91</v>
      </c>
      <c r="B47" s="1316" t="s">
        <v>29</v>
      </c>
      <c r="C47" s="922" t="s">
        <v>203</v>
      </c>
      <c r="D47" s="922" t="s">
        <v>203</v>
      </c>
      <c r="E47" s="1296" t="s">
        <v>203</v>
      </c>
      <c r="F47" s="1296" t="s">
        <v>203</v>
      </c>
      <c r="G47" s="1297" t="s">
        <v>75</v>
      </c>
      <c r="H47" s="1298" t="s">
        <v>203</v>
      </c>
      <c r="I47" s="1298" t="s">
        <v>75</v>
      </c>
      <c r="J47" s="1317" t="s">
        <v>75</v>
      </c>
      <c r="K47" s="1317">
        <v>7.9643198470850593E-3</v>
      </c>
      <c r="L47" s="1318" t="s">
        <v>75</v>
      </c>
    </row>
    <row r="48" spans="1:12" ht="16.5" thickBot="1">
      <c r="A48" s="1343" t="s">
        <v>91</v>
      </c>
      <c r="B48" s="1316" t="s">
        <v>32</v>
      </c>
      <c r="C48" s="1183" t="s">
        <v>203</v>
      </c>
      <c r="D48" s="1183" t="s">
        <v>203</v>
      </c>
      <c r="E48" s="1328" t="s">
        <v>203</v>
      </c>
      <c r="F48" s="1328" t="s">
        <v>203</v>
      </c>
      <c r="G48" s="1329" t="s">
        <v>75</v>
      </c>
      <c r="H48" s="1317" t="s">
        <v>203</v>
      </c>
      <c r="I48" s="1317" t="s">
        <v>75</v>
      </c>
      <c r="J48" s="1317" t="s">
        <v>75</v>
      </c>
      <c r="K48" s="1317">
        <v>7.9643198470850593E-3</v>
      </c>
      <c r="L48" s="1318" t="s">
        <v>75</v>
      </c>
    </row>
    <row r="49" spans="1:12" ht="16.5" thickBot="1">
      <c r="A49" s="1330"/>
      <c r="B49" s="1331"/>
      <c r="C49" s="1332"/>
      <c r="D49" s="1332"/>
      <c r="E49" s="1332"/>
      <c r="F49" s="1332"/>
      <c r="G49" s="1333"/>
      <c r="H49" s="1334"/>
      <c r="I49" s="1334"/>
      <c r="J49" s="1334"/>
      <c r="K49" s="1334"/>
      <c r="L49" s="1335"/>
    </row>
    <row r="50" spans="1:12">
      <c r="A50" s="1308" t="s">
        <v>20</v>
      </c>
      <c r="B50" s="1309" t="s">
        <v>24</v>
      </c>
      <c r="C50" s="1310">
        <v>20674.896674846928</v>
      </c>
      <c r="D50" s="1310">
        <v>20351.88084111689</v>
      </c>
      <c r="E50" s="1311">
        <v>21088.394608343868</v>
      </c>
      <c r="F50" s="1311">
        <v>20758.918457939228</v>
      </c>
      <c r="G50" s="1312">
        <v>1.5871547020727965</v>
      </c>
      <c r="H50" s="1313">
        <v>350.77671840354765</v>
      </c>
      <c r="I50" s="1313">
        <v>-0.4686986096971284</v>
      </c>
      <c r="J50" s="1314">
        <v>-20.035460992907801</v>
      </c>
      <c r="K50" s="1314">
        <v>3.5919082510353619</v>
      </c>
      <c r="L50" s="1315">
        <v>-0.27401813185585766</v>
      </c>
    </row>
    <row r="51" spans="1:12">
      <c r="A51" s="1287" t="s">
        <v>20</v>
      </c>
      <c r="B51" s="1316" t="s">
        <v>25</v>
      </c>
      <c r="C51" s="922">
        <v>20781.318627450979</v>
      </c>
      <c r="D51" s="922">
        <v>20479.224509803924</v>
      </c>
      <c r="E51" s="1296">
        <v>21196.945</v>
      </c>
      <c r="F51" s="1296">
        <v>20888.809000000001</v>
      </c>
      <c r="G51" s="1297">
        <v>1.4751247905038463</v>
      </c>
      <c r="H51" s="1298">
        <v>311.2</v>
      </c>
      <c r="I51" s="1298">
        <v>0.22544283413848265</v>
      </c>
      <c r="J51" s="1317">
        <v>-20.5607476635514</v>
      </c>
      <c r="K51" s="1317">
        <v>0.67696718700223002</v>
      </c>
      <c r="L51" s="1318">
        <v>-5.6462109042735409E-2</v>
      </c>
    </row>
    <row r="52" spans="1:12">
      <c r="A52" s="1287" t="s">
        <v>20</v>
      </c>
      <c r="B52" s="1316" t="s">
        <v>26</v>
      </c>
      <c r="C52" s="922">
        <v>20613.407843137255</v>
      </c>
      <c r="D52" s="922">
        <v>20431.413725490198</v>
      </c>
      <c r="E52" s="1296">
        <v>21025.675999999999</v>
      </c>
      <c r="F52" s="1296">
        <v>20840.042000000001</v>
      </c>
      <c r="G52" s="1297">
        <v>0.89075636219926135</v>
      </c>
      <c r="H52" s="1298">
        <v>348.2</v>
      </c>
      <c r="I52" s="1298">
        <v>-0.25780578630765799</v>
      </c>
      <c r="J52" s="1317">
        <v>-5.6034482758620694</v>
      </c>
      <c r="K52" s="1317">
        <v>1.7441860465116279</v>
      </c>
      <c r="L52" s="1318">
        <v>0.15394682518048808</v>
      </c>
    </row>
    <row r="53" spans="1:12">
      <c r="A53" s="1287" t="s">
        <v>20</v>
      </c>
      <c r="B53" s="1316" t="s">
        <v>31</v>
      </c>
      <c r="C53" s="922">
        <v>20708.673529411764</v>
      </c>
      <c r="D53" s="922">
        <v>20225.687254901961</v>
      </c>
      <c r="E53" s="1296">
        <v>21122.847000000002</v>
      </c>
      <c r="F53" s="1296">
        <v>20630.201000000001</v>
      </c>
      <c r="G53" s="1297">
        <v>2.387984489341624</v>
      </c>
      <c r="H53" s="1298">
        <v>377.5</v>
      </c>
      <c r="I53" s="1298">
        <v>0.45236828100052912</v>
      </c>
      <c r="J53" s="1317">
        <v>-34.666666666666671</v>
      </c>
      <c r="K53" s="1317">
        <v>1.1707550175215036</v>
      </c>
      <c r="L53" s="1318">
        <v>-0.37150284799361044</v>
      </c>
    </row>
    <row r="54" spans="1:12">
      <c r="A54" s="1308" t="s">
        <v>20</v>
      </c>
      <c r="B54" s="1319" t="s">
        <v>27</v>
      </c>
      <c r="C54" s="1320">
        <v>20070.871488777953</v>
      </c>
      <c r="D54" s="1320">
        <v>19895.062747745418</v>
      </c>
      <c r="E54" s="1321">
        <v>20472.288918553513</v>
      </c>
      <c r="F54" s="1321">
        <v>20292.964002700326</v>
      </c>
      <c r="G54" s="1322">
        <v>0.88368025404925998</v>
      </c>
      <c r="H54" s="1323">
        <v>294.35256045519202</v>
      </c>
      <c r="I54" s="1323">
        <v>-0.25048425551859527</v>
      </c>
      <c r="J54" s="1324">
        <v>-12.125</v>
      </c>
      <c r="K54" s="1324">
        <v>22.395667410003188</v>
      </c>
      <c r="L54" s="1325">
        <v>0.46133332267712035</v>
      </c>
    </row>
    <row r="55" spans="1:12">
      <c r="A55" s="1287" t="s">
        <v>20</v>
      </c>
      <c r="B55" s="1316" t="s">
        <v>28</v>
      </c>
      <c r="C55" s="922">
        <v>19971.640196078431</v>
      </c>
      <c r="D55" s="922">
        <v>19689.523529411763</v>
      </c>
      <c r="E55" s="1296">
        <v>20371.073</v>
      </c>
      <c r="F55" s="1296">
        <v>20083.313999999998</v>
      </c>
      <c r="G55" s="1297">
        <v>1.4328262755838099</v>
      </c>
      <c r="H55" s="1298">
        <v>270.39999999999998</v>
      </c>
      <c r="I55" s="1298">
        <v>0.97087378640775424</v>
      </c>
      <c r="J55" s="1317">
        <v>7.0866141732283463</v>
      </c>
      <c r="K55" s="1317">
        <v>10.83147499203568</v>
      </c>
      <c r="L55" s="1318">
        <v>2.1262861511281468</v>
      </c>
    </row>
    <row r="56" spans="1:12">
      <c r="A56" s="1287" t="s">
        <v>20</v>
      </c>
      <c r="B56" s="1316" t="s">
        <v>29</v>
      </c>
      <c r="C56" s="922">
        <v>20084.798039215686</v>
      </c>
      <c r="D56" s="922">
        <v>20007.627450980392</v>
      </c>
      <c r="E56" s="1296">
        <v>20486.493999999999</v>
      </c>
      <c r="F56" s="1296">
        <v>20407.78</v>
      </c>
      <c r="G56" s="1297">
        <v>0.38570584355574172</v>
      </c>
      <c r="H56" s="1298">
        <v>308.89999999999998</v>
      </c>
      <c r="I56" s="1298">
        <v>1.112929623567914</v>
      </c>
      <c r="J56" s="1317">
        <v>-26.020066889632108</v>
      </c>
      <c r="K56" s="1317">
        <v>8.8085377508760754</v>
      </c>
      <c r="L56" s="1318">
        <v>-1.4389089555465713</v>
      </c>
    </row>
    <row r="57" spans="1:12">
      <c r="A57" s="1287" t="s">
        <v>20</v>
      </c>
      <c r="B57" s="1316" t="s">
        <v>32</v>
      </c>
      <c r="C57" s="922">
        <v>20339.016666666666</v>
      </c>
      <c r="D57" s="922">
        <v>20020.414705882355</v>
      </c>
      <c r="E57" s="1296">
        <v>20745.796999999999</v>
      </c>
      <c r="F57" s="1296">
        <v>20420.823</v>
      </c>
      <c r="G57" s="1297">
        <v>1.5913854206561526</v>
      </c>
      <c r="H57" s="1298">
        <v>342</v>
      </c>
      <c r="I57" s="1298">
        <v>0.88495575221238942</v>
      </c>
      <c r="J57" s="1317">
        <v>-20.459770114942529</v>
      </c>
      <c r="K57" s="1317">
        <v>2.7556546670914304</v>
      </c>
      <c r="L57" s="1318">
        <v>-0.22604387290445693</v>
      </c>
    </row>
    <row r="58" spans="1:12">
      <c r="A58" s="1308" t="s">
        <v>20</v>
      </c>
      <c r="B58" s="1319" t="s">
        <v>33</v>
      </c>
      <c r="C58" s="1320">
        <v>17761.532954116978</v>
      </c>
      <c r="D58" s="1320">
        <v>17747.560554880067</v>
      </c>
      <c r="E58" s="1321">
        <v>18116.763613199317</v>
      </c>
      <c r="F58" s="1321">
        <v>18102.51176597767</v>
      </c>
      <c r="G58" s="1322">
        <v>7.8728562123806106E-2</v>
      </c>
      <c r="H58" s="1323">
        <v>224.38249258160238</v>
      </c>
      <c r="I58" s="1323">
        <v>0.13288937677755547</v>
      </c>
      <c r="J58" s="1324">
        <v>-7.9737848170398697</v>
      </c>
      <c r="K58" s="1324">
        <v>13.419878942338324</v>
      </c>
      <c r="L58" s="1325">
        <v>0.86932715674643823</v>
      </c>
    </row>
    <row r="59" spans="1:12">
      <c r="A59" s="1287" t="s">
        <v>20</v>
      </c>
      <c r="B59" s="1316" t="s">
        <v>77</v>
      </c>
      <c r="C59" s="922">
        <v>17653.806862745099</v>
      </c>
      <c r="D59" s="922">
        <v>17656.01568627451</v>
      </c>
      <c r="E59" s="1296">
        <v>18006.883000000002</v>
      </c>
      <c r="F59" s="1296">
        <v>18009.135999999999</v>
      </c>
      <c r="G59" s="1297">
        <v>-1.2510316985761967E-2</v>
      </c>
      <c r="H59" s="1298">
        <v>214.6</v>
      </c>
      <c r="I59" s="1298">
        <v>0.23353573096683791</v>
      </c>
      <c r="J59" s="1317">
        <v>6.9380203515263634</v>
      </c>
      <c r="K59" s="1317">
        <v>9.2067537432303279</v>
      </c>
      <c r="L59" s="1318">
        <v>1.7970615093554905</v>
      </c>
    </row>
    <row r="60" spans="1:12">
      <c r="A60" s="1287" t="s">
        <v>20</v>
      </c>
      <c r="B60" s="1316" t="s">
        <v>34</v>
      </c>
      <c r="C60" s="922">
        <v>18031.269607843136</v>
      </c>
      <c r="D60" s="922">
        <v>17999.836274509802</v>
      </c>
      <c r="E60" s="1296">
        <v>18391.895</v>
      </c>
      <c r="F60" s="1296">
        <v>18359.832999999999</v>
      </c>
      <c r="G60" s="1297">
        <v>0.17463121805084894</v>
      </c>
      <c r="H60" s="1298">
        <v>240.5</v>
      </c>
      <c r="I60" s="1298">
        <v>3.30756013745704</v>
      </c>
      <c r="J60" s="1317">
        <v>-33.179723502304149</v>
      </c>
      <c r="K60" s="1317">
        <v>3.4644791334820004</v>
      </c>
      <c r="L60" s="1318">
        <v>-0.99778695740839662</v>
      </c>
    </row>
    <row r="61" spans="1:12" ht="16.5" thickBot="1">
      <c r="A61" s="1287" t="s">
        <v>20</v>
      </c>
      <c r="B61" s="1316" t="s">
        <v>35</v>
      </c>
      <c r="C61" s="922">
        <v>17702.475490196081</v>
      </c>
      <c r="D61" s="922">
        <v>17123.092156862745</v>
      </c>
      <c r="E61" s="1296">
        <v>18056.525000000001</v>
      </c>
      <c r="F61" s="1296">
        <v>17465.554</v>
      </c>
      <c r="G61" s="1297">
        <v>3.3836373011700704</v>
      </c>
      <c r="H61" s="1298">
        <v>270.10000000000002</v>
      </c>
      <c r="I61" s="1298">
        <v>-2.0667150108774432</v>
      </c>
      <c r="J61" s="1317">
        <v>-5.0505050505050502</v>
      </c>
      <c r="K61" s="1317">
        <v>0.74864606562599556</v>
      </c>
      <c r="L61" s="1318">
        <v>7.0052604799345386E-2</v>
      </c>
    </row>
    <row r="62" spans="1:12" ht="16.5" thickBot="1">
      <c r="A62" s="1330"/>
      <c r="B62" s="1331"/>
      <c r="C62" s="1332"/>
      <c r="D62" s="1332"/>
      <c r="E62" s="1332"/>
      <c r="F62" s="1332"/>
      <c r="G62" s="1333"/>
      <c r="H62" s="1334"/>
      <c r="I62" s="1334"/>
      <c r="J62" s="1334"/>
      <c r="K62" s="1334"/>
      <c r="L62" s="1335"/>
    </row>
    <row r="63" spans="1:12">
      <c r="A63" s="1308" t="s">
        <v>92</v>
      </c>
      <c r="B63" s="1319" t="s">
        <v>21</v>
      </c>
      <c r="C63" s="1320">
        <v>22616.20463069477</v>
      </c>
      <c r="D63" s="1320">
        <v>22426.972287477998</v>
      </c>
      <c r="E63" s="1321">
        <v>23068.528723308667</v>
      </c>
      <c r="F63" s="1321">
        <v>22875.511733227559</v>
      </c>
      <c r="G63" s="1322">
        <v>0.84377124469195686</v>
      </c>
      <c r="H63" s="1323">
        <v>342.46787330316738</v>
      </c>
      <c r="I63" s="1323">
        <v>-1.0358761195650961</v>
      </c>
      <c r="J63" s="1324">
        <v>-13.333333333333334</v>
      </c>
      <c r="K63" s="1324">
        <v>1.7601146862057979</v>
      </c>
      <c r="L63" s="1325">
        <v>1.2222438622002008E-2</v>
      </c>
    </row>
    <row r="64" spans="1:12">
      <c r="A64" s="1287" t="s">
        <v>92</v>
      </c>
      <c r="B64" s="1316" t="s">
        <v>22</v>
      </c>
      <c r="C64" s="922">
        <v>22629.257843137257</v>
      </c>
      <c r="D64" s="922">
        <v>23414.212745098037</v>
      </c>
      <c r="E64" s="1296">
        <v>23081.843000000001</v>
      </c>
      <c r="F64" s="1296">
        <v>23882.496999999999</v>
      </c>
      <c r="G64" s="1297">
        <v>-3.3524718960500599</v>
      </c>
      <c r="H64" s="1298">
        <v>328.3</v>
      </c>
      <c r="I64" s="1298">
        <v>7.5335735342286272</v>
      </c>
      <c r="J64" s="1317">
        <v>47.222222222222221</v>
      </c>
      <c r="K64" s="1317">
        <v>0.42210895189550812</v>
      </c>
      <c r="L64" s="1318">
        <v>0.17534769341308987</v>
      </c>
    </row>
    <row r="65" spans="1:12">
      <c r="A65" s="1287" t="s">
        <v>92</v>
      </c>
      <c r="B65" s="1316" t="s">
        <v>23</v>
      </c>
      <c r="C65" s="922">
        <v>22603.338235294115</v>
      </c>
      <c r="D65" s="922">
        <v>22182.308823529413</v>
      </c>
      <c r="E65" s="1296">
        <v>23055.404999999999</v>
      </c>
      <c r="F65" s="1296">
        <v>22625.955000000002</v>
      </c>
      <c r="G65" s="1297">
        <v>1.8980414307373856</v>
      </c>
      <c r="H65" s="1298">
        <v>341.9</v>
      </c>
      <c r="I65" s="1298">
        <v>-0.72590011614401861</v>
      </c>
      <c r="J65" s="1317">
        <v>27.722772277227726</v>
      </c>
      <c r="K65" s="1317">
        <v>1.0273972602739725</v>
      </c>
      <c r="L65" s="1318">
        <v>0.33509484064274353</v>
      </c>
    </row>
    <row r="66" spans="1:12">
      <c r="A66" s="1287" t="s">
        <v>92</v>
      </c>
      <c r="B66" s="1316" t="s">
        <v>30</v>
      </c>
      <c r="C66" s="922">
        <v>22640.201960784314</v>
      </c>
      <c r="D66" s="922">
        <v>22371.865686274508</v>
      </c>
      <c r="E66" s="1296">
        <v>23093.006000000001</v>
      </c>
      <c r="F66" s="1296">
        <v>22819.303</v>
      </c>
      <c r="G66" s="1297">
        <v>1.1994362842721418</v>
      </c>
      <c r="H66" s="1298">
        <v>363.6</v>
      </c>
      <c r="I66" s="1298">
        <v>1.0280633509308268</v>
      </c>
      <c r="J66" s="1317">
        <v>-66.949152542372886</v>
      </c>
      <c r="K66" s="1317">
        <v>0.31060847403631731</v>
      </c>
      <c r="L66" s="1318">
        <v>-0.4982200954338315</v>
      </c>
    </row>
    <row r="67" spans="1:12">
      <c r="A67" s="1308" t="s">
        <v>92</v>
      </c>
      <c r="B67" s="1319" t="s">
        <v>24</v>
      </c>
      <c r="C67" s="1320">
        <v>22348.068944043192</v>
      </c>
      <c r="D67" s="1320">
        <v>22378.992958165345</v>
      </c>
      <c r="E67" s="1321">
        <v>22795.030322924056</v>
      </c>
      <c r="F67" s="1321">
        <v>22826.572817328652</v>
      </c>
      <c r="G67" s="1322">
        <v>-0.13818322468736988</v>
      </c>
      <c r="H67" s="1323">
        <v>311.39134438305712</v>
      </c>
      <c r="I67" s="1323">
        <v>1.5906291171381406</v>
      </c>
      <c r="J67" s="1324">
        <v>-25.971370143149286</v>
      </c>
      <c r="K67" s="1324">
        <v>8.6492513539343747</v>
      </c>
      <c r="L67" s="1325">
        <v>-1.4062699292241696</v>
      </c>
    </row>
    <row r="68" spans="1:12">
      <c r="A68" s="1287" t="s">
        <v>92</v>
      </c>
      <c r="B68" s="1316" t="s">
        <v>25</v>
      </c>
      <c r="C68" s="922">
        <v>22150.875490196078</v>
      </c>
      <c r="D68" s="922">
        <v>23121.182352941174</v>
      </c>
      <c r="E68" s="1296">
        <v>22593.893</v>
      </c>
      <c r="F68" s="1296">
        <v>23583.606</v>
      </c>
      <c r="G68" s="1297">
        <v>-4.1966143769532094</v>
      </c>
      <c r="H68" s="1298">
        <v>279.2</v>
      </c>
      <c r="I68" s="1298">
        <v>-0.67591604411242767</v>
      </c>
      <c r="J68" s="1317">
        <v>-26.690391459074732</v>
      </c>
      <c r="K68" s="1317">
        <v>1.6406498884995222</v>
      </c>
      <c r="L68" s="1318">
        <v>-0.28545882354379826</v>
      </c>
    </row>
    <row r="69" spans="1:12">
      <c r="A69" s="1287" t="s">
        <v>92</v>
      </c>
      <c r="B69" s="1316" t="s">
        <v>26</v>
      </c>
      <c r="C69" s="922">
        <v>22452.963725490197</v>
      </c>
      <c r="D69" s="922">
        <v>22430.452941176471</v>
      </c>
      <c r="E69" s="1296">
        <v>22902.023000000001</v>
      </c>
      <c r="F69" s="1296">
        <v>22879.062000000002</v>
      </c>
      <c r="G69" s="1297">
        <v>0.10035813531166324</v>
      </c>
      <c r="H69" s="1298">
        <v>313.3</v>
      </c>
      <c r="I69" s="1298">
        <v>3.0931227377426902</v>
      </c>
      <c r="J69" s="1317">
        <v>-22.264150943396228</v>
      </c>
      <c r="K69" s="1317">
        <v>4.9219496654985662</v>
      </c>
      <c r="L69" s="1318">
        <v>-0.52736145932150347</v>
      </c>
    </row>
    <row r="70" spans="1:12">
      <c r="A70" s="1287" t="s">
        <v>92</v>
      </c>
      <c r="B70" s="1316" t="s">
        <v>31</v>
      </c>
      <c r="C70" s="922">
        <v>22245.069607843139</v>
      </c>
      <c r="D70" s="922">
        <v>21828.499019607843</v>
      </c>
      <c r="E70" s="1296">
        <v>22689.971000000001</v>
      </c>
      <c r="F70" s="1296">
        <v>22265.069</v>
      </c>
      <c r="G70" s="1297">
        <v>1.9083794440520343</v>
      </c>
      <c r="H70" s="1298">
        <v>332.2</v>
      </c>
      <c r="I70" s="1298">
        <v>0.63617085731595446</v>
      </c>
      <c r="J70" s="1317">
        <v>-32.992327365728904</v>
      </c>
      <c r="K70" s="1317">
        <v>2.0866517999362855</v>
      </c>
      <c r="L70" s="1318">
        <v>-0.59344964635886832</v>
      </c>
    </row>
    <row r="71" spans="1:12">
      <c r="A71" s="1308" t="s">
        <v>92</v>
      </c>
      <c r="B71" s="1319" t="s">
        <v>27</v>
      </c>
      <c r="C71" s="1320">
        <v>21175.288639754377</v>
      </c>
      <c r="D71" s="1320">
        <v>20937.534167925733</v>
      </c>
      <c r="E71" s="1321">
        <v>21598.794412549465</v>
      </c>
      <c r="F71" s="1321">
        <v>21356.284851284247</v>
      </c>
      <c r="G71" s="1322">
        <v>1.1355418929553909</v>
      </c>
      <c r="H71" s="1323">
        <v>269.20267753201398</v>
      </c>
      <c r="I71" s="1323">
        <v>1.8099006007759253</v>
      </c>
      <c r="J71" s="1324">
        <v>-11.534500514933059</v>
      </c>
      <c r="K71" s="1324">
        <v>13.682701497292133</v>
      </c>
      <c r="L71" s="1325">
        <v>0.37130249804612525</v>
      </c>
    </row>
    <row r="72" spans="1:12">
      <c r="A72" s="1287" t="s">
        <v>92</v>
      </c>
      <c r="B72" s="1316" t="s">
        <v>28</v>
      </c>
      <c r="C72" s="922">
        <v>21102.327450980392</v>
      </c>
      <c r="D72" s="922">
        <v>20417.954901960784</v>
      </c>
      <c r="E72" s="1296">
        <v>21524.374</v>
      </c>
      <c r="F72" s="1296">
        <v>20826.313999999998</v>
      </c>
      <c r="G72" s="1297">
        <v>3.3518173211063722</v>
      </c>
      <c r="H72" s="1298">
        <v>240.3</v>
      </c>
      <c r="I72" s="1298">
        <v>2.9122055674518252</v>
      </c>
      <c r="J72" s="1317">
        <v>-10.107197549770291</v>
      </c>
      <c r="K72" s="1317">
        <v>4.6750557502389292</v>
      </c>
      <c r="L72" s="1318">
        <v>0.19908070054395299</v>
      </c>
    </row>
    <row r="73" spans="1:12">
      <c r="A73" s="1287" t="s">
        <v>92</v>
      </c>
      <c r="B73" s="1316" t="s">
        <v>29</v>
      </c>
      <c r="C73" s="922">
        <v>21172.751960784313</v>
      </c>
      <c r="D73" s="922">
        <v>21184.152941176471</v>
      </c>
      <c r="E73" s="1296">
        <v>21596.206999999999</v>
      </c>
      <c r="F73" s="1296">
        <v>21607.835999999999</v>
      </c>
      <c r="G73" s="1297">
        <v>-5.3818438829324765E-2</v>
      </c>
      <c r="H73" s="1298">
        <v>278.7</v>
      </c>
      <c r="I73" s="1298">
        <v>2.050530941047223</v>
      </c>
      <c r="J73" s="1298">
        <v>-11.658291457286433</v>
      </c>
      <c r="K73" s="1298">
        <v>7.000637145587767</v>
      </c>
      <c r="L73" s="1299">
        <v>0.18043014030981741</v>
      </c>
    </row>
    <row r="74" spans="1:12" ht="16.5" thickBot="1">
      <c r="A74" s="1344" t="s">
        <v>92</v>
      </c>
      <c r="B74" s="1345" t="s">
        <v>32</v>
      </c>
      <c r="C74" s="923">
        <v>21318.021568627453</v>
      </c>
      <c r="D74" s="923">
        <v>21074.399999999998</v>
      </c>
      <c r="E74" s="1303">
        <v>21744.382000000001</v>
      </c>
      <c r="F74" s="1303">
        <v>21495.887999999999</v>
      </c>
      <c r="G74" s="1304">
        <v>1.1560071395980591</v>
      </c>
      <c r="H74" s="1305">
        <v>303.39999999999998</v>
      </c>
      <c r="I74" s="1305">
        <v>-9.8781692459667877E-2</v>
      </c>
      <c r="J74" s="1305">
        <v>-14.285714285714285</v>
      </c>
      <c r="K74" s="1305">
        <v>2.0070086014654347</v>
      </c>
      <c r="L74" s="1306">
        <v>-8.2083428076478171E-3</v>
      </c>
    </row>
    <row r="75" spans="1:12">
      <c r="C75" s="1346"/>
      <c r="D75" s="1346"/>
      <c r="E75" s="1346"/>
      <c r="F75" s="1346"/>
      <c r="G75" s="1347"/>
      <c r="H75" s="1347"/>
      <c r="I75" s="1347"/>
      <c r="J75" s="1347"/>
      <c r="K75" s="1347"/>
      <c r="L75" s="1347"/>
    </row>
    <row r="76" spans="1:12" ht="16.5" thickBot="1">
      <c r="G76" s="1347"/>
      <c r="H76" s="1347"/>
      <c r="I76" s="1347"/>
      <c r="J76" s="1347"/>
      <c r="K76" s="1347"/>
      <c r="L76" s="1348"/>
    </row>
    <row r="77" spans="1:12" ht="16.5" thickBot="1">
      <c r="A77" s="1240" t="s">
        <v>273</v>
      </c>
      <c r="B77" s="1241"/>
      <c r="C77" s="1241"/>
      <c r="D77" s="1241"/>
      <c r="E77" s="1241"/>
      <c r="F77" s="1241"/>
      <c r="G77" s="1349"/>
      <c r="H77" s="1349"/>
      <c r="I77" s="1349"/>
      <c r="J77" s="1349"/>
      <c r="K77" s="1349"/>
      <c r="L77" s="1350"/>
    </row>
    <row r="78" spans="1:12">
      <c r="A78" s="1243"/>
      <c r="B78" s="1244"/>
      <c r="C78" s="1245" t="s">
        <v>5</v>
      </c>
      <c r="D78" s="1245" t="s">
        <v>5</v>
      </c>
      <c r="E78" s="1245"/>
      <c r="F78" s="1245"/>
      <c r="G78" s="1246"/>
      <c r="H78" s="1502" t="s">
        <v>6</v>
      </c>
      <c r="I78" s="1503"/>
      <c r="J78" s="1247" t="s">
        <v>7</v>
      </c>
      <c r="K78" s="1248" t="s">
        <v>8</v>
      </c>
      <c r="L78" s="1249"/>
    </row>
    <row r="79" spans="1:12" ht="15.75" customHeight="1">
      <c r="A79" s="1235" t="s">
        <v>9</v>
      </c>
      <c r="B79" s="1236" t="s">
        <v>10</v>
      </c>
      <c r="C79" s="1250" t="s">
        <v>36</v>
      </c>
      <c r="D79" s="1250" t="s">
        <v>36</v>
      </c>
      <c r="E79" s="1251" t="s">
        <v>37</v>
      </c>
      <c r="F79" s="1252"/>
      <c r="G79" s="1253"/>
      <c r="H79" s="1500" t="s">
        <v>11</v>
      </c>
      <c r="I79" s="1501"/>
      <c r="J79" s="1254" t="s">
        <v>12</v>
      </c>
      <c r="K79" s="1255" t="s">
        <v>13</v>
      </c>
      <c r="L79" s="1256"/>
    </row>
    <row r="80" spans="1:12" ht="48" thickBot="1">
      <c r="A80" s="1237" t="s">
        <v>14</v>
      </c>
      <c r="B80" s="1238" t="s">
        <v>15</v>
      </c>
      <c r="C80" s="1050" t="s">
        <v>514</v>
      </c>
      <c r="D80" s="1257" t="s">
        <v>509</v>
      </c>
      <c r="E80" s="1258" t="s">
        <v>514</v>
      </c>
      <c r="F80" s="1259" t="s">
        <v>509</v>
      </c>
      <c r="G80" s="1260" t="s">
        <v>16</v>
      </c>
      <c r="H80" s="1261" t="s">
        <v>514</v>
      </c>
      <c r="I80" s="1262" t="s">
        <v>16</v>
      </c>
      <c r="J80" s="1263" t="s">
        <v>16</v>
      </c>
      <c r="K80" s="1264" t="s">
        <v>514</v>
      </c>
      <c r="L80" s="1265" t="s">
        <v>17</v>
      </c>
    </row>
    <row r="81" spans="1:12" ht="16.5" thickBot="1">
      <c r="A81" s="1266" t="s">
        <v>18</v>
      </c>
      <c r="B81" s="1267" t="s">
        <v>19</v>
      </c>
      <c r="C81" s="1268">
        <v>21334.841636157369</v>
      </c>
      <c r="D81" s="1268">
        <v>21099.174446540128</v>
      </c>
      <c r="E81" s="1269">
        <v>21761.538468880517</v>
      </c>
      <c r="F81" s="1270">
        <v>21521.157935470932</v>
      </c>
      <c r="G81" s="1271">
        <v>1.1169498134363511</v>
      </c>
      <c r="H81" s="1272">
        <v>314.37365877235379</v>
      </c>
      <c r="I81" s="1272">
        <v>0.70710157966086484</v>
      </c>
      <c r="J81" s="1273">
        <v>-5.2511067012669814</v>
      </c>
      <c r="K81" s="1272">
        <v>100</v>
      </c>
      <c r="L81" s="1274" t="s">
        <v>19</v>
      </c>
    </row>
    <row r="82" spans="1:12" ht="16.5" thickBot="1">
      <c r="A82" s="1275"/>
      <c r="B82" s="1276"/>
      <c r="C82" s="1277"/>
      <c r="D82" s="1277"/>
      <c r="E82" s="1277"/>
      <c r="F82" s="1277"/>
      <c r="G82" s="1278"/>
      <c r="H82" s="1273"/>
      <c r="I82" s="1273"/>
      <c r="J82" s="1273"/>
      <c r="K82" s="1273"/>
      <c r="L82" s="1279"/>
    </row>
    <row r="83" spans="1:12">
      <c r="A83" s="1280" t="s">
        <v>83</v>
      </c>
      <c r="B83" s="1281" t="s">
        <v>19</v>
      </c>
      <c r="C83" s="1282">
        <v>21186.756253312135</v>
      </c>
      <c r="D83" s="1282">
        <v>23377.750544662304</v>
      </c>
      <c r="E83" s="1283">
        <v>21610.491378378378</v>
      </c>
      <c r="F83" s="1283">
        <v>23845.305555555551</v>
      </c>
      <c r="G83" s="1284">
        <v>-9.37213478758086</v>
      </c>
      <c r="H83" s="1285">
        <v>231.27499999999998</v>
      </c>
      <c r="I83" s="1285">
        <v>-22.912615965779683</v>
      </c>
      <c r="J83" s="1285">
        <v>33.333333333333329</v>
      </c>
      <c r="K83" s="1285">
        <v>0.12888674077654261</v>
      </c>
      <c r="L83" s="1286">
        <v>3.7297670405606873E-2</v>
      </c>
    </row>
    <row r="84" spans="1:12">
      <c r="A84" s="1287" t="s">
        <v>84</v>
      </c>
      <c r="B84" s="1288" t="s">
        <v>19</v>
      </c>
      <c r="C84" s="1289">
        <v>22267.475039745263</v>
      </c>
      <c r="D84" s="1289">
        <v>21584.320691590579</v>
      </c>
      <c r="E84" s="1290">
        <v>22712.824540540169</v>
      </c>
      <c r="F84" s="1290">
        <v>22016.007105422392</v>
      </c>
      <c r="G84" s="1291">
        <v>3.1650491016881777</v>
      </c>
      <c r="H84" s="1292">
        <v>357.519656019656</v>
      </c>
      <c r="I84" s="1292">
        <v>1.559872984187908</v>
      </c>
      <c r="J84" s="1292">
        <v>-11.174159755565254</v>
      </c>
      <c r="K84" s="1292">
        <v>32.785564685033023</v>
      </c>
      <c r="L84" s="1293">
        <v>-2.1861953516026063</v>
      </c>
    </row>
    <row r="85" spans="1:12">
      <c r="A85" s="1294" t="s">
        <v>85</v>
      </c>
      <c r="B85" s="1295" t="s">
        <v>19</v>
      </c>
      <c r="C85" s="922">
        <v>21885.661026860798</v>
      </c>
      <c r="D85" s="922">
        <v>21241.846645320122</v>
      </c>
      <c r="E85" s="1296">
        <v>22323.374247398013</v>
      </c>
      <c r="F85" s="1296">
        <v>21666.683578226526</v>
      </c>
      <c r="G85" s="1297">
        <v>3.0308776458590736</v>
      </c>
      <c r="H85" s="1298">
        <v>401.86634615384622</v>
      </c>
      <c r="I85" s="1298">
        <v>-0.15227732725814599</v>
      </c>
      <c r="J85" s="1298">
        <v>6.666666666666667</v>
      </c>
      <c r="K85" s="1298">
        <v>6.7021105203802156</v>
      </c>
      <c r="L85" s="1299">
        <v>0.74882094626939288</v>
      </c>
    </row>
    <row r="86" spans="1:12">
      <c r="A86" s="1294" t="s">
        <v>86</v>
      </c>
      <c r="B86" s="1295" t="s">
        <v>19</v>
      </c>
      <c r="C86" s="922" t="s">
        <v>75</v>
      </c>
      <c r="D86" s="922" t="s">
        <v>75</v>
      </c>
      <c r="E86" s="1296" t="s">
        <v>75</v>
      </c>
      <c r="F86" s="1296" t="s">
        <v>75</v>
      </c>
      <c r="G86" s="1297" t="s">
        <v>75</v>
      </c>
      <c r="H86" s="1298" t="s">
        <v>75</v>
      </c>
      <c r="I86" s="1298" t="s">
        <v>75</v>
      </c>
      <c r="J86" s="1298" t="s">
        <v>75</v>
      </c>
      <c r="K86" s="1298" t="s">
        <v>75</v>
      </c>
      <c r="L86" s="1299" t="s">
        <v>75</v>
      </c>
    </row>
    <row r="87" spans="1:12">
      <c r="A87" s="1294" t="s">
        <v>73</v>
      </c>
      <c r="B87" s="1295" t="s">
        <v>19</v>
      </c>
      <c r="C87" s="922">
        <v>19601.041894449838</v>
      </c>
      <c r="D87" s="922">
        <v>19503.860878531741</v>
      </c>
      <c r="E87" s="1296">
        <v>19993.062732338836</v>
      </c>
      <c r="F87" s="1296">
        <v>19893.938096102378</v>
      </c>
      <c r="G87" s="1297">
        <v>0.49826553072404844</v>
      </c>
      <c r="H87" s="1298">
        <v>273.7659813084112</v>
      </c>
      <c r="I87" s="1298">
        <v>0.29398041537418779</v>
      </c>
      <c r="J87" s="1298">
        <v>3.5316884373488149</v>
      </c>
      <c r="K87" s="1298">
        <v>34.47720315772515</v>
      </c>
      <c r="L87" s="1299">
        <v>2.9247684149377875</v>
      </c>
    </row>
    <row r="88" spans="1:12" ht="16.5" thickBot="1">
      <c r="A88" s="1301" t="s">
        <v>87</v>
      </c>
      <c r="B88" s="1302" t="s">
        <v>19</v>
      </c>
      <c r="C88" s="923">
        <v>21858.358250449128</v>
      </c>
      <c r="D88" s="923">
        <v>22034.728053406299</v>
      </c>
      <c r="E88" s="1303">
        <v>22295.525415458113</v>
      </c>
      <c r="F88" s="1303">
        <v>22475.422614474424</v>
      </c>
      <c r="G88" s="1304">
        <v>-0.80041742530107518</v>
      </c>
      <c r="H88" s="1305">
        <v>291.59141791044777</v>
      </c>
      <c r="I88" s="1305">
        <v>1.6426032778971988</v>
      </c>
      <c r="J88" s="1305">
        <v>-10.51752921535893</v>
      </c>
      <c r="K88" s="1305">
        <v>25.906234896085067</v>
      </c>
      <c r="L88" s="1306">
        <v>-1.5246916800101893</v>
      </c>
    </row>
    <row r="89" spans="1:12" ht="16.5" thickBot="1">
      <c r="A89" s="1275"/>
      <c r="B89" s="1307"/>
      <c r="C89" s="1277"/>
      <c r="D89" s="1277"/>
      <c r="E89" s="1277"/>
      <c r="F89" s="1277"/>
      <c r="G89" s="1278"/>
      <c r="H89" s="1273"/>
      <c r="I89" s="1273"/>
      <c r="J89" s="1273"/>
      <c r="K89" s="1273"/>
      <c r="L89" s="1279"/>
    </row>
    <row r="90" spans="1:12">
      <c r="A90" s="1308" t="s">
        <v>88</v>
      </c>
      <c r="B90" s="1309" t="s">
        <v>21</v>
      </c>
      <c r="C90" s="1310" t="s">
        <v>75</v>
      </c>
      <c r="D90" s="1310" t="s">
        <v>75</v>
      </c>
      <c r="E90" s="1311" t="s">
        <v>75</v>
      </c>
      <c r="F90" s="1311" t="s">
        <v>75</v>
      </c>
      <c r="G90" s="1312" t="s">
        <v>75</v>
      </c>
      <c r="H90" s="1313" t="s">
        <v>75</v>
      </c>
      <c r="I90" s="1313" t="s">
        <v>75</v>
      </c>
      <c r="J90" s="1314" t="s">
        <v>75</v>
      </c>
      <c r="K90" s="1314" t="s">
        <v>75</v>
      </c>
      <c r="L90" s="1315" t="s">
        <v>75</v>
      </c>
    </row>
    <row r="91" spans="1:12">
      <c r="A91" s="1287" t="s">
        <v>88</v>
      </c>
      <c r="B91" s="1316" t="s">
        <v>22</v>
      </c>
      <c r="C91" s="922" t="s">
        <v>75</v>
      </c>
      <c r="D91" s="922" t="s">
        <v>75</v>
      </c>
      <c r="E91" s="1296" t="s">
        <v>75</v>
      </c>
      <c r="F91" s="1296" t="s">
        <v>75</v>
      </c>
      <c r="G91" s="1297" t="s">
        <v>75</v>
      </c>
      <c r="H91" s="1298" t="s">
        <v>75</v>
      </c>
      <c r="I91" s="1298" t="s">
        <v>75</v>
      </c>
      <c r="J91" s="1317" t="s">
        <v>75</v>
      </c>
      <c r="K91" s="1317" t="s">
        <v>75</v>
      </c>
      <c r="L91" s="1318" t="s">
        <v>75</v>
      </c>
    </row>
    <row r="92" spans="1:12">
      <c r="A92" s="1287" t="s">
        <v>88</v>
      </c>
      <c r="B92" s="1316" t="s">
        <v>23</v>
      </c>
      <c r="C92" s="922" t="s">
        <v>75</v>
      </c>
      <c r="D92" s="922" t="s">
        <v>75</v>
      </c>
      <c r="E92" s="1296" t="s">
        <v>75</v>
      </c>
      <c r="F92" s="1296" t="s">
        <v>75</v>
      </c>
      <c r="G92" s="1297" t="s">
        <v>75</v>
      </c>
      <c r="H92" s="1298" t="s">
        <v>75</v>
      </c>
      <c r="I92" s="1298" t="s">
        <v>75</v>
      </c>
      <c r="J92" s="1317" t="s">
        <v>75</v>
      </c>
      <c r="K92" s="1317" t="s">
        <v>75</v>
      </c>
      <c r="L92" s="1318" t="s">
        <v>75</v>
      </c>
    </row>
    <row r="93" spans="1:12">
      <c r="A93" s="1308" t="s">
        <v>88</v>
      </c>
      <c r="B93" s="1319" t="s">
        <v>24</v>
      </c>
      <c r="C93" s="1320" t="s">
        <v>203</v>
      </c>
      <c r="D93" s="1320" t="s">
        <v>203</v>
      </c>
      <c r="E93" s="1321" t="s">
        <v>203</v>
      </c>
      <c r="F93" s="1321" t="s">
        <v>203</v>
      </c>
      <c r="G93" s="1322" t="s">
        <v>75</v>
      </c>
      <c r="H93" s="1323" t="s">
        <v>203</v>
      </c>
      <c r="I93" s="1323" t="s">
        <v>75</v>
      </c>
      <c r="J93" s="1324" t="s">
        <v>75</v>
      </c>
      <c r="K93" s="1324">
        <v>1.6110842597067826E-2</v>
      </c>
      <c r="L93" s="1325" t="s">
        <v>75</v>
      </c>
    </row>
    <row r="94" spans="1:12">
      <c r="A94" s="1287" t="s">
        <v>88</v>
      </c>
      <c r="B94" s="1316" t="s">
        <v>25</v>
      </c>
      <c r="C94" s="922" t="s">
        <v>203</v>
      </c>
      <c r="D94" s="922" t="s">
        <v>203</v>
      </c>
      <c r="E94" s="1296" t="s">
        <v>203</v>
      </c>
      <c r="F94" s="1296" t="s">
        <v>203</v>
      </c>
      <c r="G94" s="1297" t="s">
        <v>75</v>
      </c>
      <c r="H94" s="1298" t="s">
        <v>203</v>
      </c>
      <c r="I94" s="1298" t="s">
        <v>75</v>
      </c>
      <c r="J94" s="1317" t="s">
        <v>75</v>
      </c>
      <c r="K94" s="1317">
        <v>1.6110842597067826E-2</v>
      </c>
      <c r="L94" s="1318" t="s">
        <v>75</v>
      </c>
    </row>
    <row r="95" spans="1:12">
      <c r="A95" s="1287" t="s">
        <v>88</v>
      </c>
      <c r="B95" s="1316" t="s">
        <v>26</v>
      </c>
      <c r="C95" s="922" t="s">
        <v>75</v>
      </c>
      <c r="D95" s="922" t="s">
        <v>203</v>
      </c>
      <c r="E95" s="1296" t="s">
        <v>75</v>
      </c>
      <c r="F95" s="1296" t="s">
        <v>203</v>
      </c>
      <c r="G95" s="1297" t="s">
        <v>75</v>
      </c>
      <c r="H95" s="1298" t="s">
        <v>75</v>
      </c>
      <c r="I95" s="1298" t="s">
        <v>75</v>
      </c>
      <c r="J95" s="1317" t="s">
        <v>75</v>
      </c>
      <c r="K95" s="1317" t="s">
        <v>75</v>
      </c>
      <c r="L95" s="1318" t="s">
        <v>75</v>
      </c>
    </row>
    <row r="96" spans="1:12">
      <c r="A96" s="1308" t="s">
        <v>88</v>
      </c>
      <c r="B96" s="1319" t="s">
        <v>27</v>
      </c>
      <c r="C96" s="1320">
        <v>21042.761468167511</v>
      </c>
      <c r="D96" s="1320" t="s">
        <v>203</v>
      </c>
      <c r="E96" s="1321">
        <v>21463.616697530862</v>
      </c>
      <c r="F96" s="1321" t="s">
        <v>203</v>
      </c>
      <c r="G96" s="1322" t="s">
        <v>75</v>
      </c>
      <c r="H96" s="1323">
        <v>231.45714285714283</v>
      </c>
      <c r="I96" s="1323">
        <v>-3.5595238095238222</v>
      </c>
      <c r="J96" s="1324">
        <v>600</v>
      </c>
      <c r="K96" s="1324">
        <v>0.1127758981794748</v>
      </c>
      <c r="L96" s="1325">
        <v>9.7511053117652166E-2</v>
      </c>
    </row>
    <row r="97" spans="1:12">
      <c r="A97" s="1287" t="s">
        <v>88</v>
      </c>
      <c r="B97" s="1316" t="s">
        <v>28</v>
      </c>
      <c r="C97" s="922" t="s">
        <v>203</v>
      </c>
      <c r="D97" s="922" t="s">
        <v>203</v>
      </c>
      <c r="E97" s="1296" t="s">
        <v>203</v>
      </c>
      <c r="F97" s="1296" t="s">
        <v>203</v>
      </c>
      <c r="G97" s="1297" t="s">
        <v>75</v>
      </c>
      <c r="H97" s="1298" t="s">
        <v>203</v>
      </c>
      <c r="I97" s="1298" t="s">
        <v>75</v>
      </c>
      <c r="J97" s="1317" t="s">
        <v>75</v>
      </c>
      <c r="K97" s="1317" t="s">
        <v>75</v>
      </c>
      <c r="L97" s="1318" t="s">
        <v>75</v>
      </c>
    </row>
    <row r="98" spans="1:12" ht="16.5" thickBot="1">
      <c r="A98" s="1326" t="s">
        <v>88</v>
      </c>
      <c r="B98" s="1327" t="s">
        <v>29</v>
      </c>
      <c r="C98" s="1183" t="s">
        <v>203</v>
      </c>
      <c r="D98" s="1183" t="s">
        <v>75</v>
      </c>
      <c r="E98" s="1328" t="s">
        <v>203</v>
      </c>
      <c r="F98" s="1328" t="s">
        <v>75</v>
      </c>
      <c r="G98" s="1329" t="s">
        <v>75</v>
      </c>
      <c r="H98" s="1317" t="s">
        <v>203</v>
      </c>
      <c r="I98" s="1317" t="s">
        <v>75</v>
      </c>
      <c r="J98" s="1317" t="s">
        <v>75</v>
      </c>
      <c r="K98" s="1317" t="s">
        <v>75</v>
      </c>
      <c r="L98" s="1318" t="s">
        <v>75</v>
      </c>
    </row>
    <row r="99" spans="1:12" ht="16.5" thickBot="1">
      <c r="A99" s="1275"/>
      <c r="B99" s="1307"/>
      <c r="C99" s="1277"/>
      <c r="D99" s="1277"/>
      <c r="E99" s="1277"/>
      <c r="F99" s="1277"/>
      <c r="G99" s="1278"/>
      <c r="H99" s="1273"/>
      <c r="I99" s="1273"/>
      <c r="J99" s="1273"/>
      <c r="K99" s="1273"/>
      <c r="L99" s="1279"/>
    </row>
    <row r="100" spans="1:12">
      <c r="A100" s="1308" t="s">
        <v>89</v>
      </c>
      <c r="B100" s="1309" t="s">
        <v>21</v>
      </c>
      <c r="C100" s="1310">
        <v>22297.780848800892</v>
      </c>
      <c r="D100" s="1310">
        <v>22266.805566709052</v>
      </c>
      <c r="E100" s="1311">
        <v>22743.73646577691</v>
      </c>
      <c r="F100" s="1311">
        <v>22712.141678043234</v>
      </c>
      <c r="G100" s="1312">
        <v>0.13910968054686199</v>
      </c>
      <c r="H100" s="1313">
        <v>410.40753768844218</v>
      </c>
      <c r="I100" s="1313">
        <v>-1.1812400721357104</v>
      </c>
      <c r="J100" s="1314">
        <v>56.69291338582677</v>
      </c>
      <c r="K100" s="1314">
        <v>3.2060576768164974</v>
      </c>
      <c r="L100" s="1315">
        <v>1.2674223539650245</v>
      </c>
    </row>
    <row r="101" spans="1:12">
      <c r="A101" s="1287" t="s">
        <v>89</v>
      </c>
      <c r="B101" s="1316" t="s">
        <v>22</v>
      </c>
      <c r="C101" s="922">
        <v>22382.760784313727</v>
      </c>
      <c r="D101" s="922">
        <v>22343.553921568626</v>
      </c>
      <c r="E101" s="1296">
        <v>22830.416000000001</v>
      </c>
      <c r="F101" s="1296">
        <v>22790.424999999999</v>
      </c>
      <c r="G101" s="1297">
        <v>0.17547281369260032</v>
      </c>
      <c r="H101" s="1298">
        <v>407.6</v>
      </c>
      <c r="I101" s="1298">
        <v>4.909180166913242E-2</v>
      </c>
      <c r="J101" s="1317">
        <v>58.82352941176471</v>
      </c>
      <c r="K101" s="1317">
        <v>2.6099565007249881</v>
      </c>
      <c r="L101" s="1318">
        <v>1.0529423044190807</v>
      </c>
    </row>
    <row r="102" spans="1:12">
      <c r="A102" s="1287" t="s">
        <v>89</v>
      </c>
      <c r="B102" s="1316" t="s">
        <v>23</v>
      </c>
      <c r="C102" s="922">
        <v>21939.006862745096</v>
      </c>
      <c r="D102" s="922">
        <v>21981.828431372549</v>
      </c>
      <c r="E102" s="1296">
        <v>22377.787</v>
      </c>
      <c r="F102" s="1296">
        <v>22421.465</v>
      </c>
      <c r="G102" s="1297">
        <v>-0.19480439837450356</v>
      </c>
      <c r="H102" s="1298">
        <v>422.7</v>
      </c>
      <c r="I102" s="1298">
        <v>-5.5630026809651545</v>
      </c>
      <c r="J102" s="1317">
        <v>48</v>
      </c>
      <c r="K102" s="1317">
        <v>0.59610117609150959</v>
      </c>
      <c r="L102" s="1318">
        <v>0.21448004954594402</v>
      </c>
    </row>
    <row r="103" spans="1:12">
      <c r="A103" s="1308" t="s">
        <v>89</v>
      </c>
      <c r="B103" s="1319" t="s">
        <v>24</v>
      </c>
      <c r="C103" s="1320">
        <v>22782.453373654</v>
      </c>
      <c r="D103" s="1320">
        <v>21946.600056773073</v>
      </c>
      <c r="E103" s="1321">
        <v>23238.102441127081</v>
      </c>
      <c r="F103" s="1321">
        <v>22385.532057908535</v>
      </c>
      <c r="G103" s="1322">
        <v>3.808577705515575</v>
      </c>
      <c r="H103" s="1323">
        <v>380.34672897196265</v>
      </c>
      <c r="I103" s="1323">
        <v>0.41503171141623452</v>
      </c>
      <c r="J103" s="1324">
        <v>-12.653061224489795</v>
      </c>
      <c r="K103" s="1324">
        <v>10.343160947317545</v>
      </c>
      <c r="L103" s="1325">
        <v>-0.87650017312208384</v>
      </c>
    </row>
    <row r="104" spans="1:12">
      <c r="A104" s="1287" t="s">
        <v>89</v>
      </c>
      <c r="B104" s="1316" t="s">
        <v>25</v>
      </c>
      <c r="C104" s="922">
        <v>23083.083333333332</v>
      </c>
      <c r="D104" s="922">
        <v>22031.788235294116</v>
      </c>
      <c r="E104" s="1296">
        <v>23544.744999999999</v>
      </c>
      <c r="F104" s="1296">
        <v>22472.423999999999</v>
      </c>
      <c r="G104" s="1297">
        <v>4.7717193303223544</v>
      </c>
      <c r="H104" s="1298">
        <v>374.7</v>
      </c>
      <c r="I104" s="1298">
        <v>1.2155591572123177</v>
      </c>
      <c r="J104" s="1317">
        <v>-9.3808630393996246</v>
      </c>
      <c r="K104" s="1317">
        <v>7.7815369743837595</v>
      </c>
      <c r="L104" s="1318">
        <v>-0.35462544356769765</v>
      </c>
    </row>
    <row r="105" spans="1:12">
      <c r="A105" s="1287" t="s">
        <v>89</v>
      </c>
      <c r="B105" s="1316" t="s">
        <v>26</v>
      </c>
      <c r="C105" s="922">
        <v>21921.614705882352</v>
      </c>
      <c r="D105" s="922">
        <v>21739.313725490196</v>
      </c>
      <c r="E105" s="1296">
        <v>22360.046999999999</v>
      </c>
      <c r="F105" s="1296">
        <v>22174.1</v>
      </c>
      <c r="G105" s="1297">
        <v>0.83857743944511887</v>
      </c>
      <c r="H105" s="1298">
        <v>397.5</v>
      </c>
      <c r="I105" s="1298">
        <v>-0.97159940209267004</v>
      </c>
      <c r="J105" s="1317">
        <v>-21.287128712871286</v>
      </c>
      <c r="K105" s="1317">
        <v>2.5616239729337846</v>
      </c>
      <c r="L105" s="1318">
        <v>-0.5218747295543853</v>
      </c>
    </row>
    <row r="106" spans="1:12">
      <c r="A106" s="1308" t="s">
        <v>89</v>
      </c>
      <c r="B106" s="1319" t="s">
        <v>27</v>
      </c>
      <c r="C106" s="1320">
        <v>21948.296191282265</v>
      </c>
      <c r="D106" s="1320">
        <v>21296.450531712599</v>
      </c>
      <c r="E106" s="1321">
        <v>22387.262115107911</v>
      </c>
      <c r="F106" s="1321">
        <v>21722.379542346851</v>
      </c>
      <c r="G106" s="1322">
        <v>3.060818320869958</v>
      </c>
      <c r="H106" s="1323">
        <v>336.43115577889444</v>
      </c>
      <c r="I106" s="1323">
        <v>1.1374960519950821</v>
      </c>
      <c r="J106" s="1324">
        <v>-16.445066480055985</v>
      </c>
      <c r="K106" s="1324">
        <v>19.236346060898985</v>
      </c>
      <c r="L106" s="1325">
        <v>-2.5771175324455449</v>
      </c>
    </row>
    <row r="107" spans="1:12">
      <c r="A107" s="1287" t="s">
        <v>89</v>
      </c>
      <c r="B107" s="1316" t="s">
        <v>28</v>
      </c>
      <c r="C107" s="922">
        <v>22128.794117647056</v>
      </c>
      <c r="D107" s="922">
        <v>21489.473529411764</v>
      </c>
      <c r="E107" s="1296">
        <v>22571.37</v>
      </c>
      <c r="F107" s="1296">
        <v>21919.262999999999</v>
      </c>
      <c r="G107" s="1297">
        <v>2.9750407210315419</v>
      </c>
      <c r="H107" s="1298">
        <v>328.4</v>
      </c>
      <c r="I107" s="1298">
        <v>2.0509633312616424</v>
      </c>
      <c r="J107" s="1317">
        <v>-12.280701754385964</v>
      </c>
      <c r="K107" s="1317">
        <v>15.305300467214437</v>
      </c>
      <c r="L107" s="1318">
        <v>-1.2265267347394619</v>
      </c>
    </row>
    <row r="108" spans="1:12" ht="16.5" thickBot="1">
      <c r="A108" s="1326" t="s">
        <v>89</v>
      </c>
      <c r="B108" s="1327" t="s">
        <v>29</v>
      </c>
      <c r="C108" s="1183">
        <v>21320.72745098039</v>
      </c>
      <c r="D108" s="1183">
        <v>20766.02156862745</v>
      </c>
      <c r="E108" s="1328">
        <v>21747.142</v>
      </c>
      <c r="F108" s="1328">
        <v>21181.342000000001</v>
      </c>
      <c r="G108" s="1329">
        <v>2.6712188491173001</v>
      </c>
      <c r="H108" s="1317">
        <v>367.7</v>
      </c>
      <c r="I108" s="1317">
        <v>0.30005455537369496</v>
      </c>
      <c r="J108" s="1317">
        <v>-29.47976878612717</v>
      </c>
      <c r="K108" s="1317">
        <v>3.9310455936845496</v>
      </c>
      <c r="L108" s="1318">
        <v>-1.3505907977060776</v>
      </c>
    </row>
    <row r="109" spans="1:12" ht="16.5" thickBot="1">
      <c r="A109" s="1330"/>
      <c r="B109" s="1331"/>
      <c r="C109" s="1332"/>
      <c r="D109" s="1332"/>
      <c r="E109" s="1332"/>
      <c r="F109" s="1332"/>
      <c r="G109" s="1333"/>
      <c r="H109" s="1334"/>
      <c r="I109" s="1334"/>
      <c r="J109" s="1334"/>
      <c r="K109" s="1334"/>
      <c r="L109" s="1335"/>
    </row>
    <row r="110" spans="1:12">
      <c r="A110" s="1287" t="s">
        <v>90</v>
      </c>
      <c r="B110" s="1336" t="s">
        <v>26</v>
      </c>
      <c r="C110" s="1337">
        <v>22062.899999999998</v>
      </c>
      <c r="D110" s="1337">
        <v>21599.593137254902</v>
      </c>
      <c r="E110" s="1338">
        <v>22504.157999999999</v>
      </c>
      <c r="F110" s="1338">
        <v>22031.584999999999</v>
      </c>
      <c r="G110" s="1339">
        <v>2.1449795827218074</v>
      </c>
      <c r="H110" s="1340">
        <v>416.6</v>
      </c>
      <c r="I110" s="1340">
        <v>0.96946194861851664</v>
      </c>
      <c r="J110" s="1340">
        <v>29.940119760479039</v>
      </c>
      <c r="K110" s="1340">
        <v>3.4960528435637181</v>
      </c>
      <c r="L110" s="1341">
        <v>0.9468237182393402</v>
      </c>
    </row>
    <row r="111" spans="1:12" ht="16.5" thickBot="1">
      <c r="A111" s="1326" t="s">
        <v>90</v>
      </c>
      <c r="B111" s="1327" t="s">
        <v>29</v>
      </c>
      <c r="C111" s="1183">
        <v>21676.931372549021</v>
      </c>
      <c r="D111" s="1183">
        <v>20961.929411764708</v>
      </c>
      <c r="E111" s="1328">
        <v>22110.47</v>
      </c>
      <c r="F111" s="1328">
        <v>21381.168000000001</v>
      </c>
      <c r="G111" s="1329">
        <v>3.4109549113500242</v>
      </c>
      <c r="H111" s="1317">
        <v>385.8</v>
      </c>
      <c r="I111" s="1317">
        <v>-2.3043808559128807</v>
      </c>
      <c r="J111" s="1317">
        <v>-10.762331838565023</v>
      </c>
      <c r="K111" s="1317">
        <v>3.2060576768164974</v>
      </c>
      <c r="L111" s="1318">
        <v>-0.19800277196994731</v>
      </c>
    </row>
    <row r="112" spans="1:12" ht="16.5" thickBot="1">
      <c r="A112" s="1330"/>
      <c r="B112" s="1331"/>
      <c r="C112" s="1332"/>
      <c r="D112" s="1332"/>
      <c r="E112" s="1332"/>
      <c r="F112" s="1332"/>
      <c r="G112" s="1333"/>
      <c r="H112" s="1334"/>
      <c r="I112" s="1334"/>
      <c r="J112" s="1334"/>
      <c r="K112" s="1334"/>
      <c r="L112" s="1335"/>
    </row>
    <row r="113" spans="1:12">
      <c r="A113" s="1308" t="s">
        <v>91</v>
      </c>
      <c r="B113" s="1309" t="s">
        <v>21</v>
      </c>
      <c r="C113" s="1310" t="s">
        <v>75</v>
      </c>
      <c r="D113" s="1310" t="s">
        <v>75</v>
      </c>
      <c r="E113" s="1311" t="s">
        <v>75</v>
      </c>
      <c r="F113" s="1311" t="s">
        <v>75</v>
      </c>
      <c r="G113" s="1312" t="s">
        <v>75</v>
      </c>
      <c r="H113" s="1313" t="s">
        <v>75</v>
      </c>
      <c r="I113" s="1313" t="s">
        <v>75</v>
      </c>
      <c r="J113" s="1314" t="s">
        <v>75</v>
      </c>
      <c r="K113" s="1314" t="s">
        <v>75</v>
      </c>
      <c r="L113" s="1315" t="s">
        <v>75</v>
      </c>
    </row>
    <row r="114" spans="1:12">
      <c r="A114" s="1294" t="s">
        <v>91</v>
      </c>
      <c r="B114" s="1316" t="s">
        <v>22</v>
      </c>
      <c r="C114" s="922" t="s">
        <v>75</v>
      </c>
      <c r="D114" s="922" t="s">
        <v>75</v>
      </c>
      <c r="E114" s="1296" t="s">
        <v>75</v>
      </c>
      <c r="F114" s="1296" t="s">
        <v>75</v>
      </c>
      <c r="G114" s="1297" t="s">
        <v>75</v>
      </c>
      <c r="H114" s="1298" t="s">
        <v>75</v>
      </c>
      <c r="I114" s="1298" t="s">
        <v>75</v>
      </c>
      <c r="J114" s="1317" t="s">
        <v>75</v>
      </c>
      <c r="K114" s="1317" t="s">
        <v>75</v>
      </c>
      <c r="L114" s="1318" t="s">
        <v>75</v>
      </c>
    </row>
    <row r="115" spans="1:12">
      <c r="A115" s="1294" t="s">
        <v>91</v>
      </c>
      <c r="B115" s="1316" t="s">
        <v>23</v>
      </c>
      <c r="C115" s="922" t="s">
        <v>75</v>
      </c>
      <c r="D115" s="922" t="s">
        <v>75</v>
      </c>
      <c r="E115" s="1296" t="s">
        <v>75</v>
      </c>
      <c r="F115" s="1296" t="s">
        <v>75</v>
      </c>
      <c r="G115" s="1297" t="s">
        <v>75</v>
      </c>
      <c r="H115" s="1298" t="s">
        <v>75</v>
      </c>
      <c r="I115" s="1298" t="s">
        <v>75</v>
      </c>
      <c r="J115" s="1317" t="s">
        <v>75</v>
      </c>
      <c r="K115" s="1317" t="s">
        <v>75</v>
      </c>
      <c r="L115" s="1318" t="s">
        <v>75</v>
      </c>
    </row>
    <row r="116" spans="1:12">
      <c r="A116" s="1294" t="s">
        <v>91</v>
      </c>
      <c r="B116" s="1316" t="s">
        <v>30</v>
      </c>
      <c r="C116" s="922" t="s">
        <v>75</v>
      </c>
      <c r="D116" s="922" t="s">
        <v>75</v>
      </c>
      <c r="E116" s="1296" t="s">
        <v>75</v>
      </c>
      <c r="F116" s="1296" t="s">
        <v>75</v>
      </c>
      <c r="G116" s="1297" t="s">
        <v>75</v>
      </c>
      <c r="H116" s="1298" t="s">
        <v>75</v>
      </c>
      <c r="I116" s="1298" t="s">
        <v>75</v>
      </c>
      <c r="J116" s="1317" t="s">
        <v>75</v>
      </c>
      <c r="K116" s="1317" t="s">
        <v>75</v>
      </c>
      <c r="L116" s="1318" t="s">
        <v>75</v>
      </c>
    </row>
    <row r="117" spans="1:12">
      <c r="A117" s="1342" t="s">
        <v>91</v>
      </c>
      <c r="B117" s="1319" t="s">
        <v>24</v>
      </c>
      <c r="C117" s="1320" t="s">
        <v>75</v>
      </c>
      <c r="D117" s="1320" t="s">
        <v>75</v>
      </c>
      <c r="E117" s="1321" t="s">
        <v>75</v>
      </c>
      <c r="F117" s="1321" t="s">
        <v>75</v>
      </c>
      <c r="G117" s="1322" t="s">
        <v>75</v>
      </c>
      <c r="H117" s="1323" t="s">
        <v>75</v>
      </c>
      <c r="I117" s="1323" t="s">
        <v>75</v>
      </c>
      <c r="J117" s="1324" t="s">
        <v>75</v>
      </c>
      <c r="K117" s="1324" t="s">
        <v>75</v>
      </c>
      <c r="L117" s="1325" t="s">
        <v>75</v>
      </c>
    </row>
    <row r="118" spans="1:12">
      <c r="A118" s="1294" t="s">
        <v>91</v>
      </c>
      <c r="B118" s="1316" t="s">
        <v>26</v>
      </c>
      <c r="C118" s="922" t="s">
        <v>75</v>
      </c>
      <c r="D118" s="922" t="s">
        <v>75</v>
      </c>
      <c r="E118" s="1296" t="s">
        <v>75</v>
      </c>
      <c r="F118" s="1296" t="s">
        <v>75</v>
      </c>
      <c r="G118" s="1297" t="s">
        <v>75</v>
      </c>
      <c r="H118" s="1298" t="s">
        <v>75</v>
      </c>
      <c r="I118" s="1298" t="s">
        <v>75</v>
      </c>
      <c r="J118" s="1317" t="s">
        <v>75</v>
      </c>
      <c r="K118" s="1317" t="s">
        <v>75</v>
      </c>
      <c r="L118" s="1318" t="s">
        <v>75</v>
      </c>
    </row>
    <row r="119" spans="1:12">
      <c r="A119" s="1294" t="s">
        <v>91</v>
      </c>
      <c r="B119" s="1316" t="s">
        <v>31</v>
      </c>
      <c r="C119" s="922" t="s">
        <v>75</v>
      </c>
      <c r="D119" s="922" t="s">
        <v>75</v>
      </c>
      <c r="E119" s="1296" t="s">
        <v>75</v>
      </c>
      <c r="F119" s="1296" t="s">
        <v>75</v>
      </c>
      <c r="G119" s="1297" t="s">
        <v>75</v>
      </c>
      <c r="H119" s="1298" t="s">
        <v>75</v>
      </c>
      <c r="I119" s="1298" t="s">
        <v>75</v>
      </c>
      <c r="J119" s="1317" t="s">
        <v>75</v>
      </c>
      <c r="K119" s="1317" t="s">
        <v>75</v>
      </c>
      <c r="L119" s="1318" t="s">
        <v>75</v>
      </c>
    </row>
    <row r="120" spans="1:12">
      <c r="A120" s="1342" t="s">
        <v>91</v>
      </c>
      <c r="B120" s="1319" t="s">
        <v>27</v>
      </c>
      <c r="C120" s="1320" t="s">
        <v>75</v>
      </c>
      <c r="D120" s="1320" t="s">
        <v>75</v>
      </c>
      <c r="E120" s="1321" t="s">
        <v>75</v>
      </c>
      <c r="F120" s="1321" t="s">
        <v>75</v>
      </c>
      <c r="G120" s="1322" t="s">
        <v>75</v>
      </c>
      <c r="H120" s="1323" t="s">
        <v>75</v>
      </c>
      <c r="I120" s="1323" t="s">
        <v>75</v>
      </c>
      <c r="J120" s="1324" t="s">
        <v>75</v>
      </c>
      <c r="K120" s="1324" t="s">
        <v>75</v>
      </c>
      <c r="L120" s="1325" t="s">
        <v>75</v>
      </c>
    </row>
    <row r="121" spans="1:12">
      <c r="A121" s="1294" t="s">
        <v>91</v>
      </c>
      <c r="B121" s="1316" t="s">
        <v>29</v>
      </c>
      <c r="C121" s="922" t="s">
        <v>75</v>
      </c>
      <c r="D121" s="922" t="s">
        <v>75</v>
      </c>
      <c r="E121" s="1296" t="s">
        <v>75</v>
      </c>
      <c r="F121" s="1296" t="s">
        <v>75</v>
      </c>
      <c r="G121" s="1297" t="s">
        <v>75</v>
      </c>
      <c r="H121" s="1298" t="s">
        <v>75</v>
      </c>
      <c r="I121" s="1298" t="s">
        <v>75</v>
      </c>
      <c r="J121" s="1317" t="s">
        <v>75</v>
      </c>
      <c r="K121" s="1317" t="s">
        <v>75</v>
      </c>
      <c r="L121" s="1318" t="s">
        <v>75</v>
      </c>
    </row>
    <row r="122" spans="1:12" ht="16.5" thickBot="1">
      <c r="A122" s="1343" t="s">
        <v>91</v>
      </c>
      <c r="B122" s="1316" t="s">
        <v>32</v>
      </c>
      <c r="C122" s="1183" t="s">
        <v>75</v>
      </c>
      <c r="D122" s="1183" t="s">
        <v>75</v>
      </c>
      <c r="E122" s="1328" t="s">
        <v>75</v>
      </c>
      <c r="F122" s="1328" t="s">
        <v>75</v>
      </c>
      <c r="G122" s="1329" t="s">
        <v>75</v>
      </c>
      <c r="H122" s="1317" t="s">
        <v>75</v>
      </c>
      <c r="I122" s="1317" t="s">
        <v>75</v>
      </c>
      <c r="J122" s="1317" t="s">
        <v>75</v>
      </c>
      <c r="K122" s="1317" t="s">
        <v>75</v>
      </c>
      <c r="L122" s="1318" t="s">
        <v>75</v>
      </c>
    </row>
    <row r="123" spans="1:12" ht="16.5" thickBot="1">
      <c r="A123" s="1330"/>
      <c r="B123" s="1331"/>
      <c r="C123" s="1332"/>
      <c r="D123" s="1332"/>
      <c r="E123" s="1332"/>
      <c r="F123" s="1332"/>
      <c r="G123" s="1333"/>
      <c r="H123" s="1334"/>
      <c r="I123" s="1334"/>
      <c r="J123" s="1334"/>
      <c r="K123" s="1334"/>
      <c r="L123" s="1335"/>
    </row>
    <row r="124" spans="1:12">
      <c r="A124" s="1308" t="s">
        <v>20</v>
      </c>
      <c r="B124" s="1309" t="s">
        <v>24</v>
      </c>
      <c r="C124" s="1310">
        <v>20840.30123240154</v>
      </c>
      <c r="D124" s="1310">
        <v>20406.803952493356</v>
      </c>
      <c r="E124" s="1311">
        <v>21257.107257049571</v>
      </c>
      <c r="F124" s="1311">
        <v>20814.940031543221</v>
      </c>
      <c r="G124" s="1312">
        <v>2.124278161917756</v>
      </c>
      <c r="H124" s="1313">
        <v>350.97187500000001</v>
      </c>
      <c r="I124" s="1313">
        <v>-0.50387649130372869</v>
      </c>
      <c r="J124" s="1314">
        <v>35.2112676056338</v>
      </c>
      <c r="K124" s="1314">
        <v>3.0932817786370226</v>
      </c>
      <c r="L124" s="1315">
        <v>0.9256737798582102</v>
      </c>
    </row>
    <row r="125" spans="1:12">
      <c r="A125" s="1287" t="s">
        <v>20</v>
      </c>
      <c r="B125" s="1316" t="s">
        <v>25</v>
      </c>
      <c r="C125" s="922">
        <v>21195.587254901959</v>
      </c>
      <c r="D125" s="922">
        <v>20848.889215686271</v>
      </c>
      <c r="E125" s="1296">
        <v>21619.499</v>
      </c>
      <c r="F125" s="1296">
        <v>21265.866999999998</v>
      </c>
      <c r="G125" s="1297">
        <v>1.6629089234875845</v>
      </c>
      <c r="H125" s="1298">
        <v>313.10000000000002</v>
      </c>
      <c r="I125" s="1298">
        <v>2.153344208809143</v>
      </c>
      <c r="J125" s="1317">
        <v>30</v>
      </c>
      <c r="K125" s="1317">
        <v>0.41888190752376347</v>
      </c>
      <c r="L125" s="1318">
        <v>0.11358500628731105</v>
      </c>
    </row>
    <row r="126" spans="1:12">
      <c r="A126" s="1287" t="s">
        <v>20</v>
      </c>
      <c r="B126" s="1316" t="s">
        <v>26</v>
      </c>
      <c r="C126" s="922">
        <v>20702.605882352942</v>
      </c>
      <c r="D126" s="922">
        <v>20227.305882352939</v>
      </c>
      <c r="E126" s="1296">
        <v>21116.657999999999</v>
      </c>
      <c r="F126" s="1296">
        <v>20631.851999999999</v>
      </c>
      <c r="G126" s="1297">
        <v>2.349793901197045</v>
      </c>
      <c r="H126" s="1298">
        <v>347.6</v>
      </c>
      <c r="I126" s="1298">
        <v>-0.91220068415050981</v>
      </c>
      <c r="J126" s="1317">
        <v>44.31818181818182</v>
      </c>
      <c r="K126" s="1317">
        <v>2.0460770098276142</v>
      </c>
      <c r="L126" s="1318">
        <v>0.70277064438722348</v>
      </c>
    </row>
    <row r="127" spans="1:12">
      <c r="A127" s="1287" t="s">
        <v>20</v>
      </c>
      <c r="B127" s="1316" t="s">
        <v>31</v>
      </c>
      <c r="C127" s="922">
        <v>21051.284313725489</v>
      </c>
      <c r="D127" s="922">
        <v>20623.085294117645</v>
      </c>
      <c r="E127" s="1296">
        <v>21472.31</v>
      </c>
      <c r="F127" s="1296">
        <v>21035.546999999999</v>
      </c>
      <c r="G127" s="1297">
        <v>2.0763092112603618</v>
      </c>
      <c r="H127" s="1298">
        <v>387.2</v>
      </c>
      <c r="I127" s="1298">
        <v>0.57142857142856851</v>
      </c>
      <c r="J127" s="1317">
        <v>14.705882352941178</v>
      </c>
      <c r="K127" s="1317">
        <v>0.62832286128564518</v>
      </c>
      <c r="L127" s="1318">
        <v>0.109318129183676</v>
      </c>
    </row>
    <row r="128" spans="1:12">
      <c r="A128" s="1308" t="s">
        <v>20</v>
      </c>
      <c r="B128" s="1319" t="s">
        <v>27</v>
      </c>
      <c r="C128" s="1320">
        <v>19998.490143707833</v>
      </c>
      <c r="D128" s="1320">
        <v>19895.272367756428</v>
      </c>
      <c r="E128" s="1321">
        <v>20398.459946581992</v>
      </c>
      <c r="F128" s="1321">
        <v>20293.177815111558</v>
      </c>
      <c r="G128" s="1322">
        <v>0.51880554356565411</v>
      </c>
      <c r="H128" s="1323">
        <v>296.1375319148936</v>
      </c>
      <c r="I128" s="1323">
        <v>1.5709969264969443</v>
      </c>
      <c r="J128" s="1324">
        <v>-4.7039740470397406</v>
      </c>
      <c r="K128" s="1324">
        <v>18.930240051554698</v>
      </c>
      <c r="L128" s="1325">
        <v>0.10868609032740295</v>
      </c>
    </row>
    <row r="129" spans="1:12">
      <c r="A129" s="1287" t="s">
        <v>20</v>
      </c>
      <c r="B129" s="1316" t="s">
        <v>28</v>
      </c>
      <c r="C129" s="922">
        <v>19896.70196078431</v>
      </c>
      <c r="D129" s="922">
        <v>19514.212745098037</v>
      </c>
      <c r="E129" s="1296">
        <v>20294.635999999999</v>
      </c>
      <c r="F129" s="1296">
        <v>19904.496999999999</v>
      </c>
      <c r="G129" s="1297">
        <v>1.9600545545059453</v>
      </c>
      <c r="H129" s="1298">
        <v>274.2</v>
      </c>
      <c r="I129" s="1298">
        <v>3.9423805913570802</v>
      </c>
      <c r="J129" s="1317">
        <v>18.903591682419659</v>
      </c>
      <c r="K129" s="1317">
        <v>10.133719993555664</v>
      </c>
      <c r="L129" s="1318">
        <v>2.0586169558514964</v>
      </c>
    </row>
    <row r="130" spans="1:12">
      <c r="A130" s="1287" t="s">
        <v>20</v>
      </c>
      <c r="B130" s="1316" t="s">
        <v>29</v>
      </c>
      <c r="C130" s="922">
        <v>20117.626470588235</v>
      </c>
      <c r="D130" s="922">
        <v>20163.128431372548</v>
      </c>
      <c r="E130" s="1296">
        <v>20519.978999999999</v>
      </c>
      <c r="F130" s="1296">
        <v>20566.391</v>
      </c>
      <c r="G130" s="1297">
        <v>-0.22566915118943459</v>
      </c>
      <c r="H130" s="1298">
        <v>316.89999999999998</v>
      </c>
      <c r="I130" s="1298">
        <v>2.4240465416936008</v>
      </c>
      <c r="J130" s="1317">
        <v>-21.53846153846154</v>
      </c>
      <c r="K130" s="1317">
        <v>8.216529724504591</v>
      </c>
      <c r="L130" s="1318">
        <v>-1.7056195656801147</v>
      </c>
    </row>
    <row r="131" spans="1:12">
      <c r="A131" s="1287" t="s">
        <v>20</v>
      </c>
      <c r="B131" s="1316" t="s">
        <v>32</v>
      </c>
      <c r="C131" s="922">
        <v>19876.014705882353</v>
      </c>
      <c r="D131" s="922">
        <v>19858.622549019605</v>
      </c>
      <c r="E131" s="1296">
        <v>20273.535</v>
      </c>
      <c r="F131" s="1296">
        <v>20255.794999999998</v>
      </c>
      <c r="G131" s="1297">
        <v>8.7579875290017511E-2</v>
      </c>
      <c r="H131" s="1298">
        <v>385.3</v>
      </c>
      <c r="I131" s="1298">
        <v>10.496128477201038</v>
      </c>
      <c r="J131" s="1317">
        <v>-33.333333333333329</v>
      </c>
      <c r="K131" s="1317">
        <v>0.57999033349444173</v>
      </c>
      <c r="L131" s="1318">
        <v>-0.24431129984397992</v>
      </c>
    </row>
    <row r="132" spans="1:12">
      <c r="A132" s="1308" t="s">
        <v>20</v>
      </c>
      <c r="B132" s="1319" t="s">
        <v>33</v>
      </c>
      <c r="C132" s="1320">
        <v>18300.060900810768</v>
      </c>
      <c r="D132" s="1320">
        <v>18301.551046072847</v>
      </c>
      <c r="E132" s="1321">
        <v>18666.062118826983</v>
      </c>
      <c r="F132" s="1321">
        <v>18667.582066994306</v>
      </c>
      <c r="G132" s="1322">
        <v>-8.1421801809564015E-3</v>
      </c>
      <c r="H132" s="1323">
        <v>220.5834411384217</v>
      </c>
      <c r="I132" s="1323">
        <v>-1.2878430863168053</v>
      </c>
      <c r="J132" s="1324">
        <v>11.705202312138727</v>
      </c>
      <c r="K132" s="1324">
        <v>12.453681327533429</v>
      </c>
      <c r="L132" s="1325">
        <v>1.8904085447521748</v>
      </c>
    </row>
    <row r="133" spans="1:12">
      <c r="A133" s="1287" t="s">
        <v>20</v>
      </c>
      <c r="B133" s="1316" t="s">
        <v>77</v>
      </c>
      <c r="C133" s="922">
        <v>18129.313725490196</v>
      </c>
      <c r="D133" s="922">
        <v>18364.443137254901</v>
      </c>
      <c r="E133" s="1296">
        <v>18491.900000000001</v>
      </c>
      <c r="F133" s="1296">
        <v>18731.732</v>
      </c>
      <c r="G133" s="1297">
        <v>-1.2803514378702328</v>
      </c>
      <c r="H133" s="1298">
        <v>211.2</v>
      </c>
      <c r="I133" s="1298">
        <v>-1.0772833723653448</v>
      </c>
      <c r="J133" s="1317">
        <v>53.405994550408721</v>
      </c>
      <c r="K133" s="1317">
        <v>9.0704043821491851</v>
      </c>
      <c r="L133" s="1318">
        <v>3.4682062444602826</v>
      </c>
    </row>
    <row r="134" spans="1:12">
      <c r="A134" s="1287" t="s">
        <v>20</v>
      </c>
      <c r="B134" s="1316" t="s">
        <v>34</v>
      </c>
      <c r="C134" s="922">
        <v>18872.817647058826</v>
      </c>
      <c r="D134" s="922">
        <v>18557.679411764704</v>
      </c>
      <c r="E134" s="1296">
        <v>19250.274000000001</v>
      </c>
      <c r="F134" s="1296">
        <v>18928.832999999999</v>
      </c>
      <c r="G134" s="1297">
        <v>1.6981554013393356</v>
      </c>
      <c r="H134" s="1298">
        <v>239.8</v>
      </c>
      <c r="I134" s="1298">
        <v>5.2215884159719197</v>
      </c>
      <c r="J134" s="1317">
        <v>-37.010676156583628</v>
      </c>
      <c r="K134" s="1317">
        <v>2.8516191396810053</v>
      </c>
      <c r="L134" s="1318">
        <v>-1.4378023226911512</v>
      </c>
    </row>
    <row r="135" spans="1:12" ht="16.5" thickBot="1">
      <c r="A135" s="1287" t="s">
        <v>20</v>
      </c>
      <c r="B135" s="1316" t="s">
        <v>35</v>
      </c>
      <c r="C135" s="922">
        <v>17861.917647058821</v>
      </c>
      <c r="D135" s="922">
        <v>16558.848039215689</v>
      </c>
      <c r="E135" s="1296">
        <v>18219.155999999999</v>
      </c>
      <c r="F135" s="1296">
        <v>16890.025000000001</v>
      </c>
      <c r="G135" s="1297">
        <v>7.8693252378252696</v>
      </c>
      <c r="H135" s="1298">
        <v>277.60000000000002</v>
      </c>
      <c r="I135" s="1298">
        <v>-0.21567217828898846</v>
      </c>
      <c r="J135" s="1317">
        <v>-25</v>
      </c>
      <c r="K135" s="1317">
        <v>0.53165780570323828</v>
      </c>
      <c r="L135" s="1318">
        <v>-0.13999537701695708</v>
      </c>
    </row>
    <row r="136" spans="1:12" ht="16.5" thickBot="1">
      <c r="A136" s="1330"/>
      <c r="B136" s="1331"/>
      <c r="C136" s="1332"/>
      <c r="D136" s="1332"/>
      <c r="E136" s="1332"/>
      <c r="F136" s="1332"/>
      <c r="G136" s="1333"/>
      <c r="H136" s="1334"/>
      <c r="I136" s="1334"/>
      <c r="J136" s="1334"/>
      <c r="K136" s="1334"/>
      <c r="L136" s="1335"/>
    </row>
    <row r="137" spans="1:12">
      <c r="A137" s="1308" t="s">
        <v>92</v>
      </c>
      <c r="B137" s="1319" t="s">
        <v>21</v>
      </c>
      <c r="C137" s="1320">
        <v>21856.674594143631</v>
      </c>
      <c r="D137" s="1320">
        <v>22861.604777244433</v>
      </c>
      <c r="E137" s="1321">
        <v>22293.808086026504</v>
      </c>
      <c r="F137" s="1321">
        <v>23318.836872789321</v>
      </c>
      <c r="G137" s="1322">
        <v>-4.3957114686063976</v>
      </c>
      <c r="H137" s="1323">
        <v>341.36428571428564</v>
      </c>
      <c r="I137" s="1323">
        <v>0.60933181582074958</v>
      </c>
      <c r="J137" s="1324">
        <v>32.631578947368425</v>
      </c>
      <c r="K137" s="1324">
        <v>2.0299661672305462</v>
      </c>
      <c r="L137" s="1325">
        <v>0.57980588635739694</v>
      </c>
    </row>
    <row r="138" spans="1:12">
      <c r="A138" s="1287" t="s">
        <v>92</v>
      </c>
      <c r="B138" s="1316" t="s">
        <v>22</v>
      </c>
      <c r="C138" s="922" t="s">
        <v>203</v>
      </c>
      <c r="D138" s="922">
        <v>24285.662745098038</v>
      </c>
      <c r="E138" s="1296" t="s">
        <v>203</v>
      </c>
      <c r="F138" s="1296">
        <v>24771.376</v>
      </c>
      <c r="G138" s="1297" t="s">
        <v>75</v>
      </c>
      <c r="H138" s="1298" t="s">
        <v>203</v>
      </c>
      <c r="I138" s="1298" t="s">
        <v>75</v>
      </c>
      <c r="J138" s="1317" t="s">
        <v>75</v>
      </c>
      <c r="K138" s="1317">
        <v>0.43499275012083133</v>
      </c>
      <c r="L138" s="1318" t="s">
        <v>75</v>
      </c>
    </row>
    <row r="139" spans="1:12">
      <c r="A139" s="1287" t="s">
        <v>92</v>
      </c>
      <c r="B139" s="1316" t="s">
        <v>23</v>
      </c>
      <c r="C139" s="922">
        <v>22310.155882352941</v>
      </c>
      <c r="D139" s="922">
        <v>22435.608823529412</v>
      </c>
      <c r="E139" s="1296">
        <v>22756.359</v>
      </c>
      <c r="F139" s="1296">
        <v>22884.321</v>
      </c>
      <c r="G139" s="1297">
        <v>-0.55916887374547641</v>
      </c>
      <c r="H139" s="1298">
        <v>342.8</v>
      </c>
      <c r="I139" s="1298">
        <v>0.1753360607831744</v>
      </c>
      <c r="J139" s="1317">
        <v>76.470588235294116</v>
      </c>
      <c r="K139" s="1317">
        <v>1.4499758337361044</v>
      </c>
      <c r="L139" s="1318">
        <v>0.67146873558315068</v>
      </c>
    </row>
    <row r="140" spans="1:12">
      <c r="A140" s="1287" t="s">
        <v>92</v>
      </c>
      <c r="B140" s="1316" t="s">
        <v>30</v>
      </c>
      <c r="C140" s="922">
        <v>22762.464705882354</v>
      </c>
      <c r="D140" s="922">
        <v>22487.254901960783</v>
      </c>
      <c r="E140" s="1296">
        <v>23217.714</v>
      </c>
      <c r="F140" s="1296">
        <v>22937</v>
      </c>
      <c r="G140" s="1297">
        <v>1.2238479312900552</v>
      </c>
      <c r="H140" s="1298">
        <v>387.8</v>
      </c>
      <c r="I140" s="1298">
        <v>7.5728155339805854</v>
      </c>
      <c r="J140" s="1317">
        <v>-57.142857142857139</v>
      </c>
      <c r="K140" s="1317">
        <v>0.14499758337361043</v>
      </c>
      <c r="L140" s="1318">
        <v>-0.17556416292466462</v>
      </c>
    </row>
    <row r="141" spans="1:12">
      <c r="A141" s="1308" t="s">
        <v>92</v>
      </c>
      <c r="B141" s="1319" t="s">
        <v>24</v>
      </c>
      <c r="C141" s="1320">
        <v>22478.275948857859</v>
      </c>
      <c r="D141" s="1320">
        <v>22775.640206502067</v>
      </c>
      <c r="E141" s="1321">
        <v>22927.841467835016</v>
      </c>
      <c r="F141" s="1321">
        <v>23231.153010632108</v>
      </c>
      <c r="G141" s="1322">
        <v>-1.3056241446917256</v>
      </c>
      <c r="H141" s="1323">
        <v>315.30868113522536</v>
      </c>
      <c r="I141" s="1323">
        <v>2.4074731440940864</v>
      </c>
      <c r="J141" s="1324">
        <v>-23.401534526854221</v>
      </c>
      <c r="K141" s="1324">
        <v>9.6503947156436283</v>
      </c>
      <c r="L141" s="1325">
        <v>-2.2867141227016621</v>
      </c>
    </row>
    <row r="142" spans="1:12">
      <c r="A142" s="1287" t="s">
        <v>92</v>
      </c>
      <c r="B142" s="1316" t="s">
        <v>25</v>
      </c>
      <c r="C142" s="922">
        <v>22321.192156862748</v>
      </c>
      <c r="D142" s="922">
        <v>23733.285294117646</v>
      </c>
      <c r="E142" s="1296">
        <v>22767.616000000002</v>
      </c>
      <c r="F142" s="1296">
        <v>24207.951000000001</v>
      </c>
      <c r="G142" s="1297">
        <v>-5.9498426777218736</v>
      </c>
      <c r="H142" s="1298">
        <v>290.89999999999998</v>
      </c>
      <c r="I142" s="1298">
        <v>0.97188476223531906</v>
      </c>
      <c r="J142" s="1317">
        <v>-39.408866995073893</v>
      </c>
      <c r="K142" s="1317">
        <v>1.9816336394393428</v>
      </c>
      <c r="L142" s="1318">
        <v>-1.1171299081106496</v>
      </c>
    </row>
    <row r="143" spans="1:12">
      <c r="A143" s="1287" t="s">
        <v>92</v>
      </c>
      <c r="B143" s="1316" t="s">
        <v>26</v>
      </c>
      <c r="C143" s="922">
        <v>22547.410784313724</v>
      </c>
      <c r="D143" s="922">
        <v>22806.371568627452</v>
      </c>
      <c r="E143" s="1296">
        <v>22998.359</v>
      </c>
      <c r="F143" s="1296">
        <v>23262.499</v>
      </c>
      <c r="G143" s="1297">
        <v>-1.1354755995905659</v>
      </c>
      <c r="H143" s="1298">
        <v>317.3</v>
      </c>
      <c r="I143" s="1298">
        <v>3.7267080745341725</v>
      </c>
      <c r="J143" s="1317">
        <v>-7.8299776286353469</v>
      </c>
      <c r="K143" s="1317">
        <v>6.6376671499919455</v>
      </c>
      <c r="L143" s="1318">
        <v>-0.18571859264276647</v>
      </c>
    </row>
    <row r="144" spans="1:12">
      <c r="A144" s="1287" t="s">
        <v>92</v>
      </c>
      <c r="B144" s="1316" t="s">
        <v>31</v>
      </c>
      <c r="C144" s="922">
        <v>22325.434313725491</v>
      </c>
      <c r="D144" s="922">
        <v>21453.689215686274</v>
      </c>
      <c r="E144" s="1296">
        <v>22771.942999999999</v>
      </c>
      <c r="F144" s="1296">
        <v>21882.762999999999</v>
      </c>
      <c r="G144" s="1297">
        <v>4.0633808445487452</v>
      </c>
      <c r="H144" s="1298">
        <v>349.4</v>
      </c>
      <c r="I144" s="1298">
        <v>1.2460156476383524</v>
      </c>
      <c r="J144" s="1317">
        <v>-51.515151515151516</v>
      </c>
      <c r="K144" s="1317">
        <v>1.0310939262123409</v>
      </c>
      <c r="L144" s="1318">
        <v>-0.98386562194824556</v>
      </c>
    </row>
    <row r="145" spans="1:12">
      <c r="A145" s="1308" t="s">
        <v>92</v>
      </c>
      <c r="B145" s="1319" t="s">
        <v>27</v>
      </c>
      <c r="C145" s="1320">
        <v>21364.639087407959</v>
      </c>
      <c r="D145" s="1320">
        <v>21189.242876795281</v>
      </c>
      <c r="E145" s="1321">
        <v>21791.93186915612</v>
      </c>
      <c r="F145" s="1321">
        <v>21613.027734331186</v>
      </c>
      <c r="G145" s="1322">
        <v>0.82776063133789357</v>
      </c>
      <c r="H145" s="1323">
        <v>268.40000000000003</v>
      </c>
      <c r="I145" s="1323">
        <v>1.8201850781275328</v>
      </c>
      <c r="J145" s="1324">
        <v>-4.0217391304347823</v>
      </c>
      <c r="K145" s="1324">
        <v>14.225874013210889</v>
      </c>
      <c r="L145" s="1325">
        <v>0.18221655633407785</v>
      </c>
    </row>
    <row r="146" spans="1:12">
      <c r="A146" s="1287" t="s">
        <v>92</v>
      </c>
      <c r="B146" s="1316" t="s">
        <v>28</v>
      </c>
      <c r="C146" s="922">
        <v>21583.96176470588</v>
      </c>
      <c r="D146" s="922">
        <v>20695.364705882352</v>
      </c>
      <c r="E146" s="1296">
        <v>22015.641</v>
      </c>
      <c r="F146" s="1296">
        <v>21109.272000000001</v>
      </c>
      <c r="G146" s="1297">
        <v>4.2937008912481627</v>
      </c>
      <c r="H146" s="1298">
        <v>241.4</v>
      </c>
      <c r="I146" s="1298">
        <v>0.87755954868365826</v>
      </c>
      <c r="J146" s="1317">
        <v>-9.3333333333333339</v>
      </c>
      <c r="K146" s="1317">
        <v>5.4776864830030609</v>
      </c>
      <c r="L146" s="1318">
        <v>-0.24663041518042217</v>
      </c>
    </row>
    <row r="147" spans="1:12">
      <c r="A147" s="1287" t="s">
        <v>92</v>
      </c>
      <c r="B147" s="1316" t="s">
        <v>29</v>
      </c>
      <c r="C147" s="922">
        <v>21219.76862745098</v>
      </c>
      <c r="D147" s="922">
        <v>21526.310784313726</v>
      </c>
      <c r="E147" s="1296">
        <v>21644.164000000001</v>
      </c>
      <c r="F147" s="1296">
        <v>21956.837</v>
      </c>
      <c r="G147" s="1297">
        <v>-1.4240348006409067</v>
      </c>
      <c r="H147" s="1298">
        <v>282.8</v>
      </c>
      <c r="I147" s="1298">
        <v>1.9466474405191183</v>
      </c>
      <c r="J147" s="1298">
        <v>1.8072289156626504</v>
      </c>
      <c r="K147" s="1298">
        <v>8.168197196713388</v>
      </c>
      <c r="L147" s="1299">
        <v>0.56630435592572148</v>
      </c>
    </row>
    <row r="148" spans="1:12" ht="16.5" thickBot="1">
      <c r="A148" s="1344" t="s">
        <v>92</v>
      </c>
      <c r="B148" s="1345" t="s">
        <v>32</v>
      </c>
      <c r="C148" s="923">
        <v>21604.316666666666</v>
      </c>
      <c r="D148" s="923">
        <v>21036.338235294115</v>
      </c>
      <c r="E148" s="1303">
        <v>22036.402999999998</v>
      </c>
      <c r="F148" s="1303">
        <v>21457.064999999999</v>
      </c>
      <c r="G148" s="1304">
        <v>2.6999871604061405</v>
      </c>
      <c r="H148" s="1305">
        <v>320.60000000000002</v>
      </c>
      <c r="I148" s="1305">
        <v>2.9874718920655354</v>
      </c>
      <c r="J148" s="1305">
        <v>-23.404255319148938</v>
      </c>
      <c r="K148" s="1305">
        <v>0.57999033349444173</v>
      </c>
      <c r="L148" s="1306">
        <v>-0.13745738441122157</v>
      </c>
    </row>
    <row r="149" spans="1:12">
      <c r="G149" s="1347"/>
      <c r="H149" s="1347"/>
      <c r="I149" s="1347"/>
      <c r="J149" s="1347"/>
      <c r="K149" s="1347"/>
      <c r="L149" s="1347"/>
    </row>
    <row r="150" spans="1:12" ht="16.5" thickBot="1">
      <c r="G150" s="1347"/>
      <c r="H150" s="1347"/>
      <c r="I150" s="1347"/>
      <c r="J150" s="1347"/>
      <c r="K150" s="1347"/>
      <c r="L150" s="1348"/>
    </row>
    <row r="151" spans="1:12" ht="16.5" thickBot="1">
      <c r="A151" s="1240" t="s">
        <v>274</v>
      </c>
      <c r="B151" s="1241"/>
      <c r="C151" s="1241"/>
      <c r="D151" s="1241"/>
      <c r="E151" s="1241"/>
      <c r="F151" s="1241"/>
      <c r="G151" s="1349"/>
      <c r="H151" s="1349"/>
      <c r="I151" s="1349"/>
      <c r="J151" s="1349"/>
      <c r="K151" s="1349"/>
      <c r="L151" s="1350"/>
    </row>
    <row r="152" spans="1:12">
      <c r="A152" s="1243"/>
      <c r="B152" s="1244"/>
      <c r="C152" s="1245" t="s">
        <v>5</v>
      </c>
      <c r="D152" s="1245" t="s">
        <v>5</v>
      </c>
      <c r="E152" s="1245"/>
      <c r="F152" s="1245"/>
      <c r="G152" s="1246"/>
      <c r="H152" s="1502" t="s">
        <v>6</v>
      </c>
      <c r="I152" s="1503"/>
      <c r="J152" s="1247" t="s">
        <v>7</v>
      </c>
      <c r="K152" s="1248" t="s">
        <v>8</v>
      </c>
      <c r="L152" s="1249"/>
    </row>
    <row r="153" spans="1:12" ht="15.75" customHeight="1">
      <c r="A153" s="1235" t="s">
        <v>9</v>
      </c>
      <c r="B153" s="1236" t="s">
        <v>10</v>
      </c>
      <c r="C153" s="1250" t="s">
        <v>36</v>
      </c>
      <c r="D153" s="1250" t="s">
        <v>36</v>
      </c>
      <c r="E153" s="1251" t="s">
        <v>37</v>
      </c>
      <c r="F153" s="1252"/>
      <c r="G153" s="1253"/>
      <c r="H153" s="1500" t="s">
        <v>11</v>
      </c>
      <c r="I153" s="1501"/>
      <c r="J153" s="1254" t="s">
        <v>12</v>
      </c>
      <c r="K153" s="1255" t="s">
        <v>13</v>
      </c>
      <c r="L153" s="1256"/>
    </row>
    <row r="154" spans="1:12" ht="48" thickBot="1">
      <c r="A154" s="1237" t="s">
        <v>14</v>
      </c>
      <c r="B154" s="1238" t="s">
        <v>15</v>
      </c>
      <c r="C154" s="1050" t="s">
        <v>514</v>
      </c>
      <c r="D154" s="1257" t="s">
        <v>509</v>
      </c>
      <c r="E154" s="1258" t="s">
        <v>514</v>
      </c>
      <c r="F154" s="1259" t="s">
        <v>509</v>
      </c>
      <c r="G154" s="1260" t="s">
        <v>16</v>
      </c>
      <c r="H154" s="1261" t="s">
        <v>514</v>
      </c>
      <c r="I154" s="1262" t="s">
        <v>16</v>
      </c>
      <c r="J154" s="1263" t="s">
        <v>16</v>
      </c>
      <c r="K154" s="1264" t="s">
        <v>514</v>
      </c>
      <c r="L154" s="1265" t="s">
        <v>17</v>
      </c>
    </row>
    <row r="155" spans="1:12" ht="16.5" thickBot="1">
      <c r="A155" s="1266" t="s">
        <v>18</v>
      </c>
      <c r="B155" s="1267" t="s">
        <v>19</v>
      </c>
      <c r="C155" s="1268">
        <v>21085.98788444437</v>
      </c>
      <c r="D155" s="1268">
        <v>20629.637613792704</v>
      </c>
      <c r="E155" s="1269">
        <v>21507.707642133257</v>
      </c>
      <c r="F155" s="1270">
        <v>21042.230366068557</v>
      </c>
      <c r="G155" s="1271">
        <v>2.2121099710765457</v>
      </c>
      <c r="H155" s="1272">
        <v>308.06957426679276</v>
      </c>
      <c r="I155" s="1272">
        <v>0.26357687190923768</v>
      </c>
      <c r="J155" s="1273">
        <v>-14.482200647249192</v>
      </c>
      <c r="K155" s="1272">
        <v>100</v>
      </c>
      <c r="L155" s="1274" t="s">
        <v>19</v>
      </c>
    </row>
    <row r="156" spans="1:12" ht="16.5" thickBot="1">
      <c r="A156" s="1275"/>
      <c r="B156" s="1276"/>
      <c r="C156" s="1277"/>
      <c r="D156" s="1277"/>
      <c r="E156" s="1277"/>
      <c r="F156" s="1277"/>
      <c r="G156" s="1278"/>
      <c r="H156" s="1273"/>
      <c r="I156" s="1273"/>
      <c r="J156" s="1273"/>
      <c r="K156" s="1273"/>
      <c r="L156" s="1279"/>
    </row>
    <row r="157" spans="1:12">
      <c r="A157" s="1280" t="s">
        <v>83</v>
      </c>
      <c r="B157" s="1281" t="s">
        <v>19</v>
      </c>
      <c r="C157" s="1282">
        <v>21628.247391022524</v>
      </c>
      <c r="D157" s="1282">
        <v>21257.758635794744</v>
      </c>
      <c r="E157" s="1283">
        <v>22060.812338842974</v>
      </c>
      <c r="F157" s="1283">
        <v>21682.913808510639</v>
      </c>
      <c r="G157" s="1284">
        <v>1.7428401628567487</v>
      </c>
      <c r="H157" s="1285">
        <v>241.96999999999997</v>
      </c>
      <c r="I157" s="1285">
        <v>2.9659574468084982</v>
      </c>
      <c r="J157" s="1285">
        <v>25</v>
      </c>
      <c r="K157" s="1285">
        <v>0.1892147587511826</v>
      </c>
      <c r="L157" s="1286">
        <v>5.9764920563480345E-2</v>
      </c>
    </row>
    <row r="158" spans="1:12">
      <c r="A158" s="1287" t="s">
        <v>84</v>
      </c>
      <c r="B158" s="1288" t="s">
        <v>19</v>
      </c>
      <c r="C158" s="1289">
        <v>21973.772553041115</v>
      </c>
      <c r="D158" s="1289">
        <v>21198.7529462042</v>
      </c>
      <c r="E158" s="1290">
        <v>22413.248004101937</v>
      </c>
      <c r="F158" s="1290">
        <v>21622.728005128283</v>
      </c>
      <c r="G158" s="1291">
        <v>3.655967918507625</v>
      </c>
      <c r="H158" s="1292">
        <v>349.11407678244967</v>
      </c>
      <c r="I158" s="1292">
        <v>1.724165739562789</v>
      </c>
      <c r="J158" s="1292">
        <v>-10.863661053775123</v>
      </c>
      <c r="K158" s="1292">
        <v>31.050141911069062</v>
      </c>
      <c r="L158" s="1293">
        <v>1.2604978981240791</v>
      </c>
    </row>
    <row r="159" spans="1:12">
      <c r="A159" s="1294" t="s">
        <v>85</v>
      </c>
      <c r="B159" s="1295" t="s">
        <v>19</v>
      </c>
      <c r="C159" s="922">
        <v>22187.729857989169</v>
      </c>
      <c r="D159" s="922">
        <v>21318.135048507625</v>
      </c>
      <c r="E159" s="1296">
        <v>22631.484455148951</v>
      </c>
      <c r="F159" s="1296">
        <v>21744.497749477778</v>
      </c>
      <c r="G159" s="1297">
        <v>4.079131722839981</v>
      </c>
      <c r="H159" s="1298">
        <v>396.41184210526319</v>
      </c>
      <c r="I159" s="1298">
        <v>4.2197205027810991</v>
      </c>
      <c r="J159" s="1298">
        <v>-16.712328767123289</v>
      </c>
      <c r="K159" s="1298">
        <v>5.7521286660359507</v>
      </c>
      <c r="L159" s="1299">
        <v>-0.15402020127796501</v>
      </c>
    </row>
    <row r="160" spans="1:12">
      <c r="A160" s="1294" t="s">
        <v>86</v>
      </c>
      <c r="B160" s="1295" t="s">
        <v>19</v>
      </c>
      <c r="C160" s="922" t="s">
        <v>203</v>
      </c>
      <c r="D160" s="922" t="s">
        <v>203</v>
      </c>
      <c r="E160" s="1296" t="s">
        <v>203</v>
      </c>
      <c r="F160" s="1296" t="s">
        <v>203</v>
      </c>
      <c r="G160" s="1300" t="s">
        <v>75</v>
      </c>
      <c r="H160" s="1298" t="s">
        <v>203</v>
      </c>
      <c r="I160" s="1298" t="s">
        <v>75</v>
      </c>
      <c r="J160" s="1298" t="s">
        <v>75</v>
      </c>
      <c r="K160" s="1298">
        <v>5.6764427625354774E-2</v>
      </c>
      <c r="L160" s="1299" t="s">
        <v>75</v>
      </c>
    </row>
    <row r="161" spans="1:12">
      <c r="A161" s="1294" t="s">
        <v>73</v>
      </c>
      <c r="B161" s="1295" t="s">
        <v>19</v>
      </c>
      <c r="C161" s="922">
        <v>19511.104059861536</v>
      </c>
      <c r="D161" s="922">
        <v>19451.027530595133</v>
      </c>
      <c r="E161" s="1296">
        <v>19901.326141058766</v>
      </c>
      <c r="F161" s="1296">
        <v>19840.048081207035</v>
      </c>
      <c r="G161" s="1297">
        <v>0.30886044026160969</v>
      </c>
      <c r="H161" s="1298">
        <v>276.47219558964525</v>
      </c>
      <c r="I161" s="1298">
        <v>-2.5002346366657759</v>
      </c>
      <c r="J161" s="1298">
        <v>-14.926590538336052</v>
      </c>
      <c r="K161" s="1298">
        <v>39.47019867549669</v>
      </c>
      <c r="L161" s="1299">
        <v>-0.20617672903405548</v>
      </c>
    </row>
    <row r="162" spans="1:12" ht="16.5" thickBot="1">
      <c r="A162" s="1301" t="s">
        <v>87</v>
      </c>
      <c r="B162" s="1302" t="s">
        <v>19</v>
      </c>
      <c r="C162" s="923">
        <v>21832.074065101355</v>
      </c>
      <c r="D162" s="923">
        <v>21476.310812177911</v>
      </c>
      <c r="E162" s="1303">
        <v>22268.715546403382</v>
      </c>
      <c r="F162" s="1303">
        <v>21905.837028421469</v>
      </c>
      <c r="G162" s="1304">
        <v>1.6565380154663842</v>
      </c>
      <c r="H162" s="1305">
        <v>285.67413376309423</v>
      </c>
      <c r="I162" s="1305">
        <v>0.53153116901008712</v>
      </c>
      <c r="J162" s="1305">
        <v>-17.376830892143808</v>
      </c>
      <c r="K162" s="1305">
        <v>23.48155156102176</v>
      </c>
      <c r="L162" s="1306">
        <v>-0.82265555871934026</v>
      </c>
    </row>
    <row r="163" spans="1:12" ht="16.5" thickBot="1">
      <c r="A163" s="1275"/>
      <c r="B163" s="1307"/>
      <c r="C163" s="1277"/>
      <c r="D163" s="1277"/>
      <c r="E163" s="1277"/>
      <c r="F163" s="1277"/>
      <c r="G163" s="1278"/>
      <c r="H163" s="1273"/>
      <c r="I163" s="1273"/>
      <c r="J163" s="1273"/>
      <c r="K163" s="1273"/>
      <c r="L163" s="1279"/>
    </row>
    <row r="164" spans="1:12">
      <c r="A164" s="1308" t="s">
        <v>88</v>
      </c>
      <c r="B164" s="1309" t="s">
        <v>21</v>
      </c>
      <c r="C164" s="1310" t="s">
        <v>75</v>
      </c>
      <c r="D164" s="1310" t="s">
        <v>75</v>
      </c>
      <c r="E164" s="1311" t="s">
        <v>75</v>
      </c>
      <c r="F164" s="1311" t="s">
        <v>75</v>
      </c>
      <c r="G164" s="1312" t="s">
        <v>75</v>
      </c>
      <c r="H164" s="1313" t="s">
        <v>75</v>
      </c>
      <c r="I164" s="1313" t="s">
        <v>75</v>
      </c>
      <c r="J164" s="1314" t="s">
        <v>75</v>
      </c>
      <c r="K164" s="1314" t="s">
        <v>75</v>
      </c>
      <c r="L164" s="1315" t="s">
        <v>75</v>
      </c>
    </row>
    <row r="165" spans="1:12">
      <c r="A165" s="1287" t="s">
        <v>88</v>
      </c>
      <c r="B165" s="1316" t="s">
        <v>22</v>
      </c>
      <c r="C165" s="922" t="s">
        <v>75</v>
      </c>
      <c r="D165" s="922" t="s">
        <v>75</v>
      </c>
      <c r="E165" s="1296" t="s">
        <v>75</v>
      </c>
      <c r="F165" s="1296" t="s">
        <v>75</v>
      </c>
      <c r="G165" s="1297" t="s">
        <v>75</v>
      </c>
      <c r="H165" s="1298" t="s">
        <v>75</v>
      </c>
      <c r="I165" s="1298" t="s">
        <v>75</v>
      </c>
      <c r="J165" s="1317" t="s">
        <v>75</v>
      </c>
      <c r="K165" s="1317" t="s">
        <v>75</v>
      </c>
      <c r="L165" s="1318" t="s">
        <v>75</v>
      </c>
    </row>
    <row r="166" spans="1:12">
      <c r="A166" s="1287" t="s">
        <v>88</v>
      </c>
      <c r="B166" s="1316" t="s">
        <v>23</v>
      </c>
      <c r="C166" s="922" t="s">
        <v>75</v>
      </c>
      <c r="D166" s="922" t="s">
        <v>75</v>
      </c>
      <c r="E166" s="1296" t="s">
        <v>75</v>
      </c>
      <c r="F166" s="1296" t="s">
        <v>75</v>
      </c>
      <c r="G166" s="1297" t="s">
        <v>75</v>
      </c>
      <c r="H166" s="1298" t="s">
        <v>75</v>
      </c>
      <c r="I166" s="1298" t="s">
        <v>75</v>
      </c>
      <c r="J166" s="1317" t="s">
        <v>75</v>
      </c>
      <c r="K166" s="1317" t="s">
        <v>75</v>
      </c>
      <c r="L166" s="1318" t="s">
        <v>75</v>
      </c>
    </row>
    <row r="167" spans="1:12">
      <c r="A167" s="1308" t="s">
        <v>88</v>
      </c>
      <c r="B167" s="1319" t="s">
        <v>24</v>
      </c>
      <c r="C167" s="1320" t="s">
        <v>203</v>
      </c>
      <c r="D167" s="1320" t="s">
        <v>203</v>
      </c>
      <c r="E167" s="1321" t="s">
        <v>203</v>
      </c>
      <c r="F167" s="1321" t="s">
        <v>203</v>
      </c>
      <c r="G167" s="1322" t="s">
        <v>75</v>
      </c>
      <c r="H167" s="1323" t="s">
        <v>203</v>
      </c>
      <c r="I167" s="1323" t="s">
        <v>75</v>
      </c>
      <c r="J167" s="1324" t="s">
        <v>75</v>
      </c>
      <c r="K167" s="1324">
        <v>1.8921475875118259E-2</v>
      </c>
      <c r="L167" s="1325" t="s">
        <v>75</v>
      </c>
    </row>
    <row r="168" spans="1:12">
      <c r="A168" s="1287" t="s">
        <v>88</v>
      </c>
      <c r="B168" s="1316" t="s">
        <v>25</v>
      </c>
      <c r="C168" s="922" t="s">
        <v>203</v>
      </c>
      <c r="D168" s="922" t="s">
        <v>75</v>
      </c>
      <c r="E168" s="1296" t="s">
        <v>203</v>
      </c>
      <c r="F168" s="1296" t="s">
        <v>75</v>
      </c>
      <c r="G168" s="1297" t="s">
        <v>75</v>
      </c>
      <c r="H168" s="1298" t="s">
        <v>203</v>
      </c>
      <c r="I168" s="1298" t="s">
        <v>75</v>
      </c>
      <c r="J168" s="1317" t="s">
        <v>75</v>
      </c>
      <c r="K168" s="1317">
        <v>1.8921475875118259E-2</v>
      </c>
      <c r="L168" s="1318" t="s">
        <v>75</v>
      </c>
    </row>
    <row r="169" spans="1:12">
      <c r="A169" s="1287" t="s">
        <v>88</v>
      </c>
      <c r="B169" s="1316" t="s">
        <v>26</v>
      </c>
      <c r="C169" s="922" t="s">
        <v>75</v>
      </c>
      <c r="D169" s="922" t="s">
        <v>203</v>
      </c>
      <c r="E169" s="1296" t="s">
        <v>75</v>
      </c>
      <c r="F169" s="1296" t="s">
        <v>203</v>
      </c>
      <c r="G169" s="1297" t="s">
        <v>75</v>
      </c>
      <c r="H169" s="1298" t="s">
        <v>75</v>
      </c>
      <c r="I169" s="1298" t="s">
        <v>75</v>
      </c>
      <c r="J169" s="1317" t="s">
        <v>75</v>
      </c>
      <c r="K169" s="1317" t="s">
        <v>75</v>
      </c>
      <c r="L169" s="1318" t="s">
        <v>75</v>
      </c>
    </row>
    <row r="170" spans="1:12">
      <c r="A170" s="1308" t="s">
        <v>88</v>
      </c>
      <c r="B170" s="1319" t="s">
        <v>27</v>
      </c>
      <c r="C170" s="1320">
        <v>21665.082389084666</v>
      </c>
      <c r="D170" s="1320">
        <v>21160.758061696015</v>
      </c>
      <c r="E170" s="1321">
        <v>22098.384036866359</v>
      </c>
      <c r="F170" s="1321">
        <v>21583.973222929937</v>
      </c>
      <c r="G170" s="1322">
        <v>2.3832999078683645</v>
      </c>
      <c r="H170" s="1323">
        <v>241.07777777777775</v>
      </c>
      <c r="I170" s="1323">
        <v>7.4869072894550541</v>
      </c>
      <c r="J170" s="1324">
        <v>28.571428571428569</v>
      </c>
      <c r="K170" s="1324">
        <v>0.17029328287606432</v>
      </c>
      <c r="L170" s="1325">
        <v>5.702467446182484E-2</v>
      </c>
    </row>
    <row r="171" spans="1:12">
      <c r="A171" s="1287" t="s">
        <v>88</v>
      </c>
      <c r="B171" s="1316" t="s">
        <v>28</v>
      </c>
      <c r="C171" s="922">
        <v>21498.863725490195</v>
      </c>
      <c r="D171" s="922" t="s">
        <v>203</v>
      </c>
      <c r="E171" s="1296">
        <v>21928.841</v>
      </c>
      <c r="F171" s="1296" t="s">
        <v>203</v>
      </c>
      <c r="G171" s="1297" t="s">
        <v>75</v>
      </c>
      <c r="H171" s="1298">
        <v>237.1</v>
      </c>
      <c r="I171" s="1298" t="s">
        <v>75</v>
      </c>
      <c r="J171" s="1317" t="s">
        <v>75</v>
      </c>
      <c r="K171" s="1317">
        <v>0.13245033112582782</v>
      </c>
      <c r="L171" s="1318" t="s">
        <v>75</v>
      </c>
    </row>
    <row r="172" spans="1:12" ht="16.5" thickBot="1">
      <c r="A172" s="1326" t="s">
        <v>88</v>
      </c>
      <c r="B172" s="1327" t="s">
        <v>29</v>
      </c>
      <c r="C172" s="1183" t="s">
        <v>203</v>
      </c>
      <c r="D172" s="1183" t="s">
        <v>203</v>
      </c>
      <c r="E172" s="1328" t="s">
        <v>203</v>
      </c>
      <c r="F172" s="1328" t="s">
        <v>203</v>
      </c>
      <c r="G172" s="1329" t="s">
        <v>75</v>
      </c>
      <c r="H172" s="1317" t="s">
        <v>203</v>
      </c>
      <c r="I172" s="1317" t="s">
        <v>75</v>
      </c>
      <c r="J172" s="1317" t="s">
        <v>75</v>
      </c>
      <c r="K172" s="1317" t="s">
        <v>75</v>
      </c>
      <c r="L172" s="1318" t="s">
        <v>75</v>
      </c>
    </row>
    <row r="173" spans="1:12" ht="16.5" thickBot="1">
      <c r="A173" s="1275"/>
      <c r="B173" s="1307"/>
      <c r="C173" s="1277"/>
      <c r="D173" s="1277"/>
      <c r="E173" s="1277"/>
      <c r="F173" s="1277"/>
      <c r="G173" s="1278"/>
      <c r="H173" s="1273"/>
      <c r="I173" s="1273"/>
      <c r="J173" s="1273"/>
      <c r="K173" s="1273"/>
      <c r="L173" s="1279"/>
    </row>
    <row r="174" spans="1:12">
      <c r="A174" s="1308" t="s">
        <v>89</v>
      </c>
      <c r="B174" s="1309" t="s">
        <v>21</v>
      </c>
      <c r="C174" s="1310">
        <v>23025.689657508141</v>
      </c>
      <c r="D174" s="1310">
        <v>21722.220954718476</v>
      </c>
      <c r="E174" s="1311">
        <v>23486.203450658304</v>
      </c>
      <c r="F174" s="1311">
        <v>22156.665373812844</v>
      </c>
      <c r="G174" s="1312">
        <v>6.0006235343376737</v>
      </c>
      <c r="H174" s="1313">
        <v>415.34218749999997</v>
      </c>
      <c r="I174" s="1313">
        <v>1.5179910786652915</v>
      </c>
      <c r="J174" s="1314">
        <v>-0.5181347150259068</v>
      </c>
      <c r="K174" s="1314">
        <v>3.6329233680227055</v>
      </c>
      <c r="L174" s="1315">
        <v>0.5099460217443883</v>
      </c>
    </row>
    <row r="175" spans="1:12">
      <c r="A175" s="1287" t="s">
        <v>89</v>
      </c>
      <c r="B175" s="1316" t="s">
        <v>22</v>
      </c>
      <c r="C175" s="922">
        <v>23328.704901960784</v>
      </c>
      <c r="D175" s="922">
        <v>21863.78529411765</v>
      </c>
      <c r="E175" s="1296">
        <v>23795.278999999999</v>
      </c>
      <c r="F175" s="1296">
        <v>22301.061000000002</v>
      </c>
      <c r="G175" s="1297">
        <v>6.7002103621885842</v>
      </c>
      <c r="H175" s="1298">
        <v>410.1</v>
      </c>
      <c r="I175" s="1298">
        <v>1.7870439314966606</v>
      </c>
      <c r="J175" s="1317">
        <v>16.911764705882355</v>
      </c>
      <c r="K175" s="1317">
        <v>3.008514664143803</v>
      </c>
      <c r="L175" s="1318">
        <v>0.8078674149528644</v>
      </c>
    </row>
    <row r="176" spans="1:12">
      <c r="A176" s="1287" t="s">
        <v>89</v>
      </c>
      <c r="B176" s="1316" t="s">
        <v>23</v>
      </c>
      <c r="C176" s="922">
        <v>21666.705882352941</v>
      </c>
      <c r="D176" s="922">
        <v>21401.25588235294</v>
      </c>
      <c r="E176" s="1296">
        <v>22100.04</v>
      </c>
      <c r="F176" s="1296">
        <v>21829.280999999999</v>
      </c>
      <c r="G176" s="1297">
        <v>1.2403477695852732</v>
      </c>
      <c r="H176" s="1298">
        <v>440.6</v>
      </c>
      <c r="I176" s="1298">
        <v>3.9150943396226467</v>
      </c>
      <c r="J176" s="1317">
        <v>-42.105263157894733</v>
      </c>
      <c r="K176" s="1317">
        <v>0.62440870387890257</v>
      </c>
      <c r="L176" s="1318">
        <v>-0.29792139320847599</v>
      </c>
    </row>
    <row r="177" spans="1:12">
      <c r="A177" s="1308" t="s">
        <v>89</v>
      </c>
      <c r="B177" s="1319" t="s">
        <v>24</v>
      </c>
      <c r="C177" s="1320">
        <v>22349.660615478428</v>
      </c>
      <c r="D177" s="1320">
        <v>21535.297651511737</v>
      </c>
      <c r="E177" s="1321">
        <v>22796.653827787995</v>
      </c>
      <c r="F177" s="1321">
        <v>21966.003604541973</v>
      </c>
      <c r="G177" s="1322">
        <v>3.7815263905094989</v>
      </c>
      <c r="H177" s="1323">
        <v>373.82374999999996</v>
      </c>
      <c r="I177" s="1323">
        <v>2.4422394181190135</v>
      </c>
      <c r="J177" s="1324">
        <v>-10.614525139664805</v>
      </c>
      <c r="K177" s="1324">
        <v>9.0823084200567639</v>
      </c>
      <c r="L177" s="1325">
        <v>0.39298803170724916</v>
      </c>
    </row>
    <row r="178" spans="1:12">
      <c r="A178" s="1287" t="s">
        <v>89</v>
      </c>
      <c r="B178" s="1316" t="s">
        <v>25</v>
      </c>
      <c r="C178" s="922">
        <v>22198.160784313724</v>
      </c>
      <c r="D178" s="922">
        <v>21481.483333333334</v>
      </c>
      <c r="E178" s="1296">
        <v>22642.124</v>
      </c>
      <c r="F178" s="1296">
        <v>21911.113000000001</v>
      </c>
      <c r="G178" s="1297">
        <v>3.3362568117831284</v>
      </c>
      <c r="H178" s="1298">
        <v>360.3</v>
      </c>
      <c r="I178" s="1298">
        <v>1.4358108108108174</v>
      </c>
      <c r="J178" s="1317">
        <v>-9.5384615384615383</v>
      </c>
      <c r="K178" s="1317">
        <v>5.5629139072847682</v>
      </c>
      <c r="L178" s="1318">
        <v>0.30401423090936408</v>
      </c>
    </row>
    <row r="179" spans="1:12">
      <c r="A179" s="1287" t="s">
        <v>89</v>
      </c>
      <c r="B179" s="1316" t="s">
        <v>26</v>
      </c>
      <c r="C179" s="922">
        <v>22568.005882352943</v>
      </c>
      <c r="D179" s="922">
        <v>21612.459803921567</v>
      </c>
      <c r="E179" s="1296">
        <v>23019.366000000002</v>
      </c>
      <c r="F179" s="1296">
        <v>22044.708999999999</v>
      </c>
      <c r="G179" s="1297">
        <v>4.4212740571898816</v>
      </c>
      <c r="H179" s="1298">
        <v>395.2</v>
      </c>
      <c r="I179" s="1298">
        <v>4.0547656661400682</v>
      </c>
      <c r="J179" s="1317">
        <v>-12.264150943396226</v>
      </c>
      <c r="K179" s="1317">
        <v>3.5193945127719966</v>
      </c>
      <c r="L179" s="1318">
        <v>8.8973800797886415E-2</v>
      </c>
    </row>
    <row r="180" spans="1:12">
      <c r="A180" s="1308" t="s">
        <v>89</v>
      </c>
      <c r="B180" s="1319" t="s">
        <v>27</v>
      </c>
      <c r="C180" s="1320">
        <v>21491.380661786581</v>
      </c>
      <c r="D180" s="1320">
        <v>20898.127498177233</v>
      </c>
      <c r="E180" s="1321">
        <v>21921.208275022313</v>
      </c>
      <c r="F180" s="1321">
        <v>21316.090048140777</v>
      </c>
      <c r="G180" s="1322">
        <v>2.8387862197753986</v>
      </c>
      <c r="H180" s="1323">
        <v>323.75139318885448</v>
      </c>
      <c r="I180" s="1323">
        <v>0.77961796387368421</v>
      </c>
      <c r="J180" s="1324">
        <v>-12.781278127812781</v>
      </c>
      <c r="K180" s="1324">
        <v>18.334910122989591</v>
      </c>
      <c r="L180" s="1325">
        <v>0.35756384467243763</v>
      </c>
    </row>
    <row r="181" spans="1:12">
      <c r="A181" s="1287" t="s">
        <v>89</v>
      </c>
      <c r="B181" s="1316" t="s">
        <v>28</v>
      </c>
      <c r="C181" s="922">
        <v>21384.507843137253</v>
      </c>
      <c r="D181" s="922">
        <v>20805.440196078431</v>
      </c>
      <c r="E181" s="1296">
        <v>21812.198</v>
      </c>
      <c r="F181" s="1296">
        <v>21221.548999999999</v>
      </c>
      <c r="G181" s="1297">
        <v>2.7832511189451874</v>
      </c>
      <c r="H181" s="1298">
        <v>311.89999999999998</v>
      </c>
      <c r="I181" s="1298">
        <v>1.8282729350310043</v>
      </c>
      <c r="J181" s="1317">
        <v>4.5994065281899106</v>
      </c>
      <c r="K181" s="1317">
        <v>13.339640491958374</v>
      </c>
      <c r="L181" s="1318">
        <v>2.4334916246444589</v>
      </c>
    </row>
    <row r="182" spans="1:12" ht="16.5" thickBot="1">
      <c r="A182" s="1326" t="s">
        <v>89</v>
      </c>
      <c r="B182" s="1327" t="s">
        <v>29</v>
      </c>
      <c r="C182" s="1183">
        <v>21741.874509803922</v>
      </c>
      <c r="D182" s="1183">
        <v>21025.296078431373</v>
      </c>
      <c r="E182" s="1328">
        <v>22176.712</v>
      </c>
      <c r="F182" s="1328">
        <v>21445.802</v>
      </c>
      <c r="G182" s="1329">
        <v>3.4081728442704073</v>
      </c>
      <c r="H182" s="1317">
        <v>355.4</v>
      </c>
      <c r="I182" s="1317">
        <v>3.2239326169038534</v>
      </c>
      <c r="J182" s="1317">
        <v>-39.588100686498855</v>
      </c>
      <c r="K182" s="1317">
        <v>4.9952696310312206</v>
      </c>
      <c r="L182" s="1318">
        <v>-2.0759277799720159</v>
      </c>
    </row>
    <row r="183" spans="1:12" ht="16.5" thickBot="1">
      <c r="A183" s="1330"/>
      <c r="B183" s="1331"/>
      <c r="C183" s="1332"/>
      <c r="D183" s="1332"/>
      <c r="E183" s="1332"/>
      <c r="F183" s="1332"/>
      <c r="G183" s="1333"/>
      <c r="H183" s="1334"/>
      <c r="I183" s="1334"/>
      <c r="J183" s="1334"/>
      <c r="K183" s="1334"/>
      <c r="L183" s="1335"/>
    </row>
    <row r="184" spans="1:12">
      <c r="A184" s="1287" t="s">
        <v>90</v>
      </c>
      <c r="B184" s="1336" t="s">
        <v>26</v>
      </c>
      <c r="C184" s="1337">
        <v>22650.349019607842</v>
      </c>
      <c r="D184" s="1337">
        <v>21768.101960784312</v>
      </c>
      <c r="E184" s="1338">
        <v>23103.356</v>
      </c>
      <c r="F184" s="1338">
        <v>22203.464</v>
      </c>
      <c r="G184" s="1339">
        <v>4.0529351636303232</v>
      </c>
      <c r="H184" s="1340">
        <v>418.8</v>
      </c>
      <c r="I184" s="1340">
        <v>1.8482490272373597</v>
      </c>
      <c r="J184" s="1340">
        <v>10.4</v>
      </c>
      <c r="K184" s="1340">
        <v>2.6111636707663202</v>
      </c>
      <c r="L184" s="1341">
        <v>0.58850994908347243</v>
      </c>
    </row>
    <row r="185" spans="1:12" ht="16.5" thickBot="1">
      <c r="A185" s="1326" t="s">
        <v>90</v>
      </c>
      <c r="B185" s="1327" t="s">
        <v>29</v>
      </c>
      <c r="C185" s="1183">
        <v>21761.332352941175</v>
      </c>
      <c r="D185" s="1183">
        <v>21053.599999999999</v>
      </c>
      <c r="E185" s="1328">
        <v>22196.559000000001</v>
      </c>
      <c r="F185" s="1328">
        <v>21474.671999999999</v>
      </c>
      <c r="G185" s="1329">
        <v>3.3615740440645725</v>
      </c>
      <c r="H185" s="1317">
        <v>377.8</v>
      </c>
      <c r="I185" s="1317">
        <v>3.7057370299203951</v>
      </c>
      <c r="J185" s="1317">
        <v>-30.833333333333336</v>
      </c>
      <c r="K185" s="1317">
        <v>3.140964995269631</v>
      </c>
      <c r="L185" s="1318">
        <v>-0.74253015036143655</v>
      </c>
    </row>
    <row r="186" spans="1:12" ht="16.5" thickBot="1">
      <c r="A186" s="1330"/>
      <c r="B186" s="1331"/>
      <c r="C186" s="1332"/>
      <c r="D186" s="1332"/>
      <c r="E186" s="1332"/>
      <c r="F186" s="1332"/>
      <c r="G186" s="1333"/>
      <c r="H186" s="1334"/>
      <c r="I186" s="1334"/>
      <c r="J186" s="1334"/>
      <c r="K186" s="1334"/>
      <c r="L186" s="1335"/>
    </row>
    <row r="187" spans="1:12">
      <c r="A187" s="1308" t="s">
        <v>91</v>
      </c>
      <c r="B187" s="1309" t="s">
        <v>21</v>
      </c>
      <c r="C187" s="1310" t="s">
        <v>75</v>
      </c>
      <c r="D187" s="1310" t="s">
        <v>75</v>
      </c>
      <c r="E187" s="1311" t="s">
        <v>75</v>
      </c>
      <c r="F187" s="1311" t="s">
        <v>75</v>
      </c>
      <c r="G187" s="1312" t="s">
        <v>75</v>
      </c>
      <c r="H187" s="1313" t="s">
        <v>75</v>
      </c>
      <c r="I187" s="1313" t="s">
        <v>75</v>
      </c>
      <c r="J187" s="1314" t="s">
        <v>75</v>
      </c>
      <c r="K187" s="1314" t="s">
        <v>75</v>
      </c>
      <c r="L187" s="1315" t="s">
        <v>75</v>
      </c>
    </row>
    <row r="188" spans="1:12">
      <c r="A188" s="1294" t="s">
        <v>91</v>
      </c>
      <c r="B188" s="1316" t="s">
        <v>22</v>
      </c>
      <c r="C188" s="922" t="s">
        <v>75</v>
      </c>
      <c r="D188" s="922" t="s">
        <v>75</v>
      </c>
      <c r="E188" s="1296" t="s">
        <v>75</v>
      </c>
      <c r="F188" s="1296" t="s">
        <v>75</v>
      </c>
      <c r="G188" s="1297" t="s">
        <v>75</v>
      </c>
      <c r="H188" s="1298" t="s">
        <v>75</v>
      </c>
      <c r="I188" s="1298" t="s">
        <v>75</v>
      </c>
      <c r="J188" s="1317" t="s">
        <v>75</v>
      </c>
      <c r="K188" s="1317" t="s">
        <v>75</v>
      </c>
      <c r="L188" s="1318" t="s">
        <v>75</v>
      </c>
    </row>
    <row r="189" spans="1:12">
      <c r="A189" s="1294" t="s">
        <v>91</v>
      </c>
      <c r="B189" s="1316" t="s">
        <v>23</v>
      </c>
      <c r="C189" s="922" t="s">
        <v>75</v>
      </c>
      <c r="D189" s="922" t="s">
        <v>75</v>
      </c>
      <c r="E189" s="1296" t="s">
        <v>75</v>
      </c>
      <c r="F189" s="1296" t="s">
        <v>75</v>
      </c>
      <c r="G189" s="1297" t="s">
        <v>75</v>
      </c>
      <c r="H189" s="1298" t="s">
        <v>75</v>
      </c>
      <c r="I189" s="1298" t="s">
        <v>75</v>
      </c>
      <c r="J189" s="1317" t="s">
        <v>75</v>
      </c>
      <c r="K189" s="1317" t="s">
        <v>75</v>
      </c>
      <c r="L189" s="1318" t="s">
        <v>75</v>
      </c>
    </row>
    <row r="190" spans="1:12">
      <c r="A190" s="1294" t="s">
        <v>91</v>
      </c>
      <c r="B190" s="1316" t="s">
        <v>30</v>
      </c>
      <c r="C190" s="922" t="s">
        <v>75</v>
      </c>
      <c r="D190" s="922" t="s">
        <v>75</v>
      </c>
      <c r="E190" s="1296" t="s">
        <v>75</v>
      </c>
      <c r="F190" s="1296" t="s">
        <v>75</v>
      </c>
      <c r="G190" s="1297" t="s">
        <v>75</v>
      </c>
      <c r="H190" s="1298" t="s">
        <v>75</v>
      </c>
      <c r="I190" s="1298" t="s">
        <v>75</v>
      </c>
      <c r="J190" s="1317" t="s">
        <v>75</v>
      </c>
      <c r="K190" s="1317" t="s">
        <v>75</v>
      </c>
      <c r="L190" s="1318" t="s">
        <v>75</v>
      </c>
    </row>
    <row r="191" spans="1:12">
      <c r="A191" s="1342" t="s">
        <v>91</v>
      </c>
      <c r="B191" s="1319" t="s">
        <v>24</v>
      </c>
      <c r="C191" s="1320" t="s">
        <v>203</v>
      </c>
      <c r="D191" s="1320" t="s">
        <v>203</v>
      </c>
      <c r="E191" s="1321" t="s">
        <v>203</v>
      </c>
      <c r="F191" s="1321" t="s">
        <v>203</v>
      </c>
      <c r="G191" s="1322" t="s">
        <v>75</v>
      </c>
      <c r="H191" s="1323" t="s">
        <v>203</v>
      </c>
      <c r="I191" s="1323" t="s">
        <v>75</v>
      </c>
      <c r="J191" s="1324" t="s">
        <v>75</v>
      </c>
      <c r="K191" s="1324">
        <v>1.8921475875118259E-2</v>
      </c>
      <c r="L191" s="1325" t="s">
        <v>75</v>
      </c>
    </row>
    <row r="192" spans="1:12">
      <c r="A192" s="1294" t="s">
        <v>91</v>
      </c>
      <c r="B192" s="1316" t="s">
        <v>26</v>
      </c>
      <c r="C192" s="922" t="s">
        <v>75</v>
      </c>
      <c r="D192" s="922" t="s">
        <v>203</v>
      </c>
      <c r="E192" s="1296" t="s">
        <v>75</v>
      </c>
      <c r="F192" s="1296" t="s">
        <v>203</v>
      </c>
      <c r="G192" s="1297" t="s">
        <v>75</v>
      </c>
      <c r="H192" s="1298" t="s">
        <v>75</v>
      </c>
      <c r="I192" s="1298" t="s">
        <v>75</v>
      </c>
      <c r="J192" s="1317" t="s">
        <v>75</v>
      </c>
      <c r="K192" s="1317" t="s">
        <v>75</v>
      </c>
      <c r="L192" s="1318" t="s">
        <v>75</v>
      </c>
    </row>
    <row r="193" spans="1:12">
      <c r="A193" s="1294" t="s">
        <v>91</v>
      </c>
      <c r="B193" s="1316" t="s">
        <v>31</v>
      </c>
      <c r="C193" s="922" t="s">
        <v>203</v>
      </c>
      <c r="D193" s="922" t="s">
        <v>75</v>
      </c>
      <c r="E193" s="1296" t="s">
        <v>203</v>
      </c>
      <c r="F193" s="1296" t="s">
        <v>75</v>
      </c>
      <c r="G193" s="1297" t="s">
        <v>75</v>
      </c>
      <c r="H193" s="1298" t="s">
        <v>203</v>
      </c>
      <c r="I193" s="1298" t="s">
        <v>75</v>
      </c>
      <c r="J193" s="1317" t="s">
        <v>75</v>
      </c>
      <c r="K193" s="1317">
        <v>1.8921475875118259E-2</v>
      </c>
      <c r="L193" s="1318" t="s">
        <v>75</v>
      </c>
    </row>
    <row r="194" spans="1:12">
      <c r="A194" s="1342" t="s">
        <v>91</v>
      </c>
      <c r="B194" s="1319" t="s">
        <v>27</v>
      </c>
      <c r="C194" s="1320" t="s">
        <v>203</v>
      </c>
      <c r="D194" s="1320" t="s">
        <v>203</v>
      </c>
      <c r="E194" s="1321" t="s">
        <v>203</v>
      </c>
      <c r="F194" s="1321" t="s">
        <v>203</v>
      </c>
      <c r="G194" s="1322" t="s">
        <v>75</v>
      </c>
      <c r="H194" s="1323" t="s">
        <v>203</v>
      </c>
      <c r="I194" s="1323" t="s">
        <v>75</v>
      </c>
      <c r="J194" s="1324" t="s">
        <v>75</v>
      </c>
      <c r="K194" s="1324">
        <v>3.7842951750236518E-2</v>
      </c>
      <c r="L194" s="1325" t="s">
        <v>75</v>
      </c>
    </row>
    <row r="195" spans="1:12">
      <c r="A195" s="1294" t="s">
        <v>91</v>
      </c>
      <c r="B195" s="1316" t="s">
        <v>29</v>
      </c>
      <c r="C195" s="922" t="s">
        <v>203</v>
      </c>
      <c r="D195" s="922" t="s">
        <v>203</v>
      </c>
      <c r="E195" s="1296" t="s">
        <v>203</v>
      </c>
      <c r="F195" s="1296" t="s">
        <v>203</v>
      </c>
      <c r="G195" s="1297" t="s">
        <v>75</v>
      </c>
      <c r="H195" s="1298" t="s">
        <v>203</v>
      </c>
      <c r="I195" s="1298" t="s">
        <v>75</v>
      </c>
      <c r="J195" s="1317" t="s">
        <v>75</v>
      </c>
      <c r="K195" s="1317">
        <v>1.8921475875118259E-2</v>
      </c>
      <c r="L195" s="1318" t="s">
        <v>75</v>
      </c>
    </row>
    <row r="196" spans="1:12" ht="16.5" thickBot="1">
      <c r="A196" s="1343" t="s">
        <v>91</v>
      </c>
      <c r="B196" s="1316" t="s">
        <v>32</v>
      </c>
      <c r="C196" s="1183" t="s">
        <v>203</v>
      </c>
      <c r="D196" s="1183" t="s">
        <v>203</v>
      </c>
      <c r="E196" s="1328" t="s">
        <v>203</v>
      </c>
      <c r="F196" s="1328" t="s">
        <v>203</v>
      </c>
      <c r="G196" s="1329" t="s">
        <v>75</v>
      </c>
      <c r="H196" s="1317" t="s">
        <v>203</v>
      </c>
      <c r="I196" s="1317" t="s">
        <v>75</v>
      </c>
      <c r="J196" s="1317" t="s">
        <v>75</v>
      </c>
      <c r="K196" s="1317">
        <v>1.8921475875118259E-2</v>
      </c>
      <c r="L196" s="1318" t="s">
        <v>75</v>
      </c>
    </row>
    <row r="197" spans="1:12" ht="16.5" thickBot="1">
      <c r="A197" s="1330"/>
      <c r="B197" s="1331"/>
      <c r="C197" s="1332"/>
      <c r="D197" s="1332"/>
      <c r="E197" s="1332"/>
      <c r="F197" s="1332"/>
      <c r="G197" s="1333"/>
      <c r="H197" s="1334"/>
      <c r="I197" s="1334"/>
      <c r="J197" s="1334"/>
      <c r="K197" s="1334"/>
      <c r="L197" s="1335"/>
    </row>
    <row r="198" spans="1:12">
      <c r="A198" s="1308" t="s">
        <v>20</v>
      </c>
      <c r="B198" s="1309" t="s">
        <v>24</v>
      </c>
      <c r="C198" s="1310">
        <v>20641.403021775244</v>
      </c>
      <c r="D198" s="1310">
        <v>20451.172463925275</v>
      </c>
      <c r="E198" s="1311">
        <v>21054.23108221075</v>
      </c>
      <c r="F198" s="1311">
        <v>20860.195913203781</v>
      </c>
      <c r="G198" s="1312">
        <v>0.93016944718218919</v>
      </c>
      <c r="H198" s="1313">
        <v>353.04</v>
      </c>
      <c r="I198" s="1313">
        <v>-0.48275576024122169</v>
      </c>
      <c r="J198" s="1314">
        <v>-38.69209809264305</v>
      </c>
      <c r="K198" s="1314">
        <v>4.2573320719016081</v>
      </c>
      <c r="L198" s="1315">
        <v>-1.6811792549592335</v>
      </c>
    </row>
    <row r="199" spans="1:12">
      <c r="A199" s="1287" t="s">
        <v>20</v>
      </c>
      <c r="B199" s="1316" t="s">
        <v>25</v>
      </c>
      <c r="C199" s="922">
        <v>20609.101960784312</v>
      </c>
      <c r="D199" s="922">
        <v>20529.380392156861</v>
      </c>
      <c r="E199" s="1296">
        <v>21021.284</v>
      </c>
      <c r="F199" s="1296">
        <v>20939.968000000001</v>
      </c>
      <c r="G199" s="1297">
        <v>0.38832915121932798</v>
      </c>
      <c r="H199" s="1298">
        <v>310.60000000000002</v>
      </c>
      <c r="I199" s="1298">
        <v>-0.41680025649245095</v>
      </c>
      <c r="J199" s="1317">
        <v>-26.027397260273972</v>
      </c>
      <c r="K199" s="1317">
        <v>1.021759697256386</v>
      </c>
      <c r="L199" s="1318">
        <v>-0.15947007620639719</v>
      </c>
    </row>
    <row r="200" spans="1:12">
      <c r="A200" s="1287" t="s">
        <v>20</v>
      </c>
      <c r="B200" s="1316" t="s">
        <v>26</v>
      </c>
      <c r="C200" s="922">
        <v>20694.926470588234</v>
      </c>
      <c r="D200" s="922">
        <v>20826.277450980393</v>
      </c>
      <c r="E200" s="1296">
        <v>21108.825000000001</v>
      </c>
      <c r="F200" s="1296">
        <v>21242.803</v>
      </c>
      <c r="G200" s="1297">
        <v>-0.63069831227074491</v>
      </c>
      <c r="H200" s="1298">
        <v>352.4</v>
      </c>
      <c r="I200" s="1298">
        <v>1.0610840263837078</v>
      </c>
      <c r="J200" s="1317">
        <v>-35.772357723577237</v>
      </c>
      <c r="K200" s="1317">
        <v>1.4947965941343426</v>
      </c>
      <c r="L200" s="1318">
        <v>-0.49549466800157971</v>
      </c>
    </row>
    <row r="201" spans="1:12">
      <c r="A201" s="1287" t="s">
        <v>20</v>
      </c>
      <c r="B201" s="1316" t="s">
        <v>31</v>
      </c>
      <c r="C201" s="922">
        <v>20614.165686274511</v>
      </c>
      <c r="D201" s="922">
        <v>20174.26176470588</v>
      </c>
      <c r="E201" s="1296">
        <v>21026.449000000001</v>
      </c>
      <c r="F201" s="1296">
        <v>20577.746999999999</v>
      </c>
      <c r="G201" s="1297">
        <v>2.180520539979431</v>
      </c>
      <c r="H201" s="1298">
        <v>378.5</v>
      </c>
      <c r="I201" s="1298">
        <v>0.29146793852676811</v>
      </c>
      <c r="J201" s="1317">
        <v>-46.198830409356724</v>
      </c>
      <c r="K201" s="1317">
        <v>1.7407757805108799</v>
      </c>
      <c r="L201" s="1318">
        <v>-1.0262145107512561</v>
      </c>
    </row>
    <row r="202" spans="1:12">
      <c r="A202" s="1308" t="s">
        <v>20</v>
      </c>
      <c r="B202" s="1319" t="s">
        <v>27</v>
      </c>
      <c r="C202" s="1320">
        <v>20222.511727455334</v>
      </c>
      <c r="D202" s="1320">
        <v>19952.150354427853</v>
      </c>
      <c r="E202" s="1321">
        <v>20626.96196200444</v>
      </c>
      <c r="F202" s="1321">
        <v>20351.193361516409</v>
      </c>
      <c r="G202" s="1322">
        <v>1.3550487953669688</v>
      </c>
      <c r="H202" s="1323">
        <v>294.59293286219082</v>
      </c>
      <c r="I202" s="1323">
        <v>-1.4485406416037743</v>
      </c>
      <c r="J202" s="1324">
        <v>-13.389441469013008</v>
      </c>
      <c r="K202" s="1324">
        <v>21.419110690633868</v>
      </c>
      <c r="L202" s="1325">
        <v>0.27024337671801035</v>
      </c>
    </row>
    <row r="203" spans="1:12">
      <c r="A203" s="1287" t="s">
        <v>20</v>
      </c>
      <c r="B203" s="1316" t="s">
        <v>28</v>
      </c>
      <c r="C203" s="922">
        <v>19996.504901960787</v>
      </c>
      <c r="D203" s="922">
        <v>19749.461764705884</v>
      </c>
      <c r="E203" s="1296">
        <v>20396.435000000001</v>
      </c>
      <c r="F203" s="1296">
        <v>20144.451000000001</v>
      </c>
      <c r="G203" s="1297">
        <v>1.2508854175276376</v>
      </c>
      <c r="H203" s="1298">
        <v>266</v>
      </c>
      <c r="I203" s="1298">
        <v>-2.5283986808354628</v>
      </c>
      <c r="J203" s="1317">
        <v>0.66815144766146994</v>
      </c>
      <c r="K203" s="1317">
        <v>8.5525070955534535</v>
      </c>
      <c r="L203" s="1318">
        <v>1.2871349272686636</v>
      </c>
    </row>
    <row r="204" spans="1:12">
      <c r="A204" s="1287" t="s">
        <v>20</v>
      </c>
      <c r="B204" s="1316" t="s">
        <v>29</v>
      </c>
      <c r="C204" s="922">
        <v>20329.784313725489</v>
      </c>
      <c r="D204" s="922">
        <v>20082.229411764707</v>
      </c>
      <c r="E204" s="1296">
        <v>20736.38</v>
      </c>
      <c r="F204" s="1296">
        <v>20483.874</v>
      </c>
      <c r="G204" s="1297">
        <v>1.2327062742135653</v>
      </c>
      <c r="H204" s="1298">
        <v>299.7</v>
      </c>
      <c r="I204" s="1298">
        <v>0.26764804282369065</v>
      </c>
      <c r="J204" s="1317">
        <v>-24.909747292418771</v>
      </c>
      <c r="K204" s="1317">
        <v>7.8713339640491959</v>
      </c>
      <c r="L204" s="1318">
        <v>-1.0930673304491858</v>
      </c>
    </row>
    <row r="205" spans="1:12">
      <c r="A205" s="1287" t="s">
        <v>20</v>
      </c>
      <c r="B205" s="1316" t="s">
        <v>32</v>
      </c>
      <c r="C205" s="922">
        <v>20378.328431372549</v>
      </c>
      <c r="D205" s="922">
        <v>19984.263725490197</v>
      </c>
      <c r="E205" s="1296">
        <v>20785.895</v>
      </c>
      <c r="F205" s="1296">
        <v>20383.949000000001</v>
      </c>
      <c r="G205" s="1297">
        <v>1.9718750277485482</v>
      </c>
      <c r="H205" s="1298">
        <v>335.5</v>
      </c>
      <c r="I205" s="1298">
        <v>-0.56312981624184277</v>
      </c>
      <c r="J205" s="1317">
        <v>-13.157894736842104</v>
      </c>
      <c r="K205" s="1317">
        <v>4.9952696310312206</v>
      </c>
      <c r="L205" s="1318">
        <v>7.6175779898534302E-2</v>
      </c>
    </row>
    <row r="206" spans="1:12">
      <c r="A206" s="1308" t="s">
        <v>20</v>
      </c>
      <c r="B206" s="1319" t="s">
        <v>33</v>
      </c>
      <c r="C206" s="1320">
        <v>17514.976313672825</v>
      </c>
      <c r="D206" s="1320">
        <v>17581.997594073466</v>
      </c>
      <c r="E206" s="1321">
        <v>17865.275839946284</v>
      </c>
      <c r="F206" s="1321">
        <v>17933.637545954934</v>
      </c>
      <c r="G206" s="1322">
        <v>-0.38119263776506007</v>
      </c>
      <c r="H206" s="1323">
        <v>224.70205761316871</v>
      </c>
      <c r="I206" s="1323">
        <v>0.235598408464126</v>
      </c>
      <c r="J206" s="1324">
        <v>-6.2982005141388173</v>
      </c>
      <c r="K206" s="1324">
        <v>13.793755912961212</v>
      </c>
      <c r="L206" s="1325">
        <v>1.204759149207165</v>
      </c>
    </row>
    <row r="207" spans="1:12">
      <c r="A207" s="1287" t="s">
        <v>20</v>
      </c>
      <c r="B207" s="1316" t="s">
        <v>77</v>
      </c>
      <c r="C207" s="922">
        <v>17496.070588235292</v>
      </c>
      <c r="D207" s="922">
        <v>17466.706862745097</v>
      </c>
      <c r="E207" s="1296">
        <v>17845.991999999998</v>
      </c>
      <c r="F207" s="1296">
        <v>17816.041000000001</v>
      </c>
      <c r="G207" s="1297">
        <v>0.16811254531799344</v>
      </c>
      <c r="H207" s="1298">
        <v>215.7</v>
      </c>
      <c r="I207" s="1298">
        <v>1.220084467386201</v>
      </c>
      <c r="J207" s="1317">
        <v>-6.3116370808678504</v>
      </c>
      <c r="K207" s="1317">
        <v>8.9877010406811735</v>
      </c>
      <c r="L207" s="1318">
        <v>0.78381754553554295</v>
      </c>
    </row>
    <row r="208" spans="1:12">
      <c r="A208" s="1287" t="s">
        <v>20</v>
      </c>
      <c r="B208" s="1316" t="s">
        <v>34</v>
      </c>
      <c r="C208" s="922">
        <v>17521.174509803925</v>
      </c>
      <c r="D208" s="922">
        <v>17773.351960784312</v>
      </c>
      <c r="E208" s="1296">
        <v>17871.598000000002</v>
      </c>
      <c r="F208" s="1296">
        <v>18128.819</v>
      </c>
      <c r="G208" s="1297">
        <v>-1.4188513879475422</v>
      </c>
      <c r="H208" s="1298">
        <v>236</v>
      </c>
      <c r="I208" s="1298">
        <v>-1.9526381387619398</v>
      </c>
      <c r="J208" s="1317">
        <v>-12.393162393162394</v>
      </c>
      <c r="K208" s="1317">
        <v>3.878902554399243</v>
      </c>
      <c r="L208" s="1318">
        <v>9.2494787408951673E-2</v>
      </c>
    </row>
    <row r="209" spans="1:12" ht="16.5" thickBot="1">
      <c r="A209" s="1287" t="s">
        <v>20</v>
      </c>
      <c r="B209" s="1316" t="s">
        <v>35</v>
      </c>
      <c r="C209" s="922">
        <v>17641.22156862745</v>
      </c>
      <c r="D209" s="922">
        <v>17749.03137254902</v>
      </c>
      <c r="E209" s="1296">
        <v>17994.045999999998</v>
      </c>
      <c r="F209" s="1296">
        <v>18104.011999999999</v>
      </c>
      <c r="G209" s="1297">
        <v>-0.60741232385396315</v>
      </c>
      <c r="H209" s="1298">
        <v>264.7</v>
      </c>
      <c r="I209" s="1298">
        <v>-2.468680913780394</v>
      </c>
      <c r="J209" s="1317">
        <v>32.432432432432435</v>
      </c>
      <c r="K209" s="1317">
        <v>0.92715231788079477</v>
      </c>
      <c r="L209" s="1318">
        <v>0.3284468162626718</v>
      </c>
    </row>
    <row r="210" spans="1:12" ht="16.5" thickBot="1">
      <c r="A210" s="1330"/>
      <c r="B210" s="1331"/>
      <c r="C210" s="1332"/>
      <c r="D210" s="1332"/>
      <c r="E210" s="1332"/>
      <c r="F210" s="1332"/>
      <c r="G210" s="1333"/>
      <c r="H210" s="1334"/>
      <c r="I210" s="1334"/>
      <c r="J210" s="1334"/>
      <c r="K210" s="1334"/>
      <c r="L210" s="1335"/>
    </row>
    <row r="211" spans="1:12">
      <c r="A211" s="1308" t="s">
        <v>92</v>
      </c>
      <c r="B211" s="1319" t="s">
        <v>21</v>
      </c>
      <c r="C211" s="1320">
        <v>23792.964143222503</v>
      </c>
      <c r="D211" s="1320">
        <v>22088.258803901943</v>
      </c>
      <c r="E211" s="1321">
        <v>24268.823426086954</v>
      </c>
      <c r="F211" s="1321">
        <v>22530.023979979982</v>
      </c>
      <c r="G211" s="1322">
        <v>7.7176990475112532</v>
      </c>
      <c r="H211" s="1323">
        <v>343.6873563218391</v>
      </c>
      <c r="I211" s="1323">
        <v>-1.0922136184194471</v>
      </c>
      <c r="J211" s="1324">
        <v>-24.347826086956523</v>
      </c>
      <c r="K211" s="1324">
        <v>1.6461684011352884</v>
      </c>
      <c r="L211" s="1325">
        <v>-0.21467302281293188</v>
      </c>
    </row>
    <row r="212" spans="1:12">
      <c r="A212" s="1287" t="s">
        <v>92</v>
      </c>
      <c r="B212" s="1316" t="s">
        <v>22</v>
      </c>
      <c r="C212" s="922" t="s">
        <v>203</v>
      </c>
      <c r="D212" s="922">
        <v>21816.867647058825</v>
      </c>
      <c r="E212" s="1296" t="s">
        <v>203</v>
      </c>
      <c r="F212" s="1296">
        <v>22253.205000000002</v>
      </c>
      <c r="G212" s="1300" t="s">
        <v>75</v>
      </c>
      <c r="H212" s="1298" t="s">
        <v>203</v>
      </c>
      <c r="I212" s="1298" t="s">
        <v>75</v>
      </c>
      <c r="J212" s="1317" t="s">
        <v>75</v>
      </c>
      <c r="K212" s="1317">
        <v>0.47303689687795647</v>
      </c>
      <c r="L212" s="1318" t="s">
        <v>75</v>
      </c>
    </row>
    <row r="213" spans="1:12">
      <c r="A213" s="1287" t="s">
        <v>92</v>
      </c>
      <c r="B213" s="1316" t="s">
        <v>23</v>
      </c>
      <c r="C213" s="922">
        <v>23533.49705882353</v>
      </c>
      <c r="D213" s="922">
        <v>21820.318627450979</v>
      </c>
      <c r="E213" s="1296">
        <v>24004.167000000001</v>
      </c>
      <c r="F213" s="1296">
        <v>22256.724999999999</v>
      </c>
      <c r="G213" s="1297">
        <v>7.8512988770809855</v>
      </c>
      <c r="H213" s="1298">
        <v>336.8</v>
      </c>
      <c r="I213" s="1298">
        <v>-3.7714285714285678</v>
      </c>
      <c r="J213" s="1317">
        <v>0</v>
      </c>
      <c r="K213" s="1317">
        <v>0.64333017975402085</v>
      </c>
      <c r="L213" s="1318">
        <v>9.3168367456286205E-2</v>
      </c>
    </row>
    <row r="214" spans="1:12">
      <c r="A214" s="1287" t="s">
        <v>92</v>
      </c>
      <c r="B214" s="1316" t="s">
        <v>30</v>
      </c>
      <c r="C214" s="922">
        <v>22606.293137254903</v>
      </c>
      <c r="D214" s="922">
        <v>22250.403921568628</v>
      </c>
      <c r="E214" s="1296">
        <v>23058.419000000002</v>
      </c>
      <c r="F214" s="1296">
        <v>22695.412</v>
      </c>
      <c r="G214" s="1297">
        <v>1.5994730564926576</v>
      </c>
      <c r="H214" s="1298">
        <v>358.2</v>
      </c>
      <c r="I214" s="1298">
        <v>0.61797752808988449</v>
      </c>
      <c r="J214" s="1317">
        <v>-60</v>
      </c>
      <c r="K214" s="1317">
        <v>0.5298013245033113</v>
      </c>
      <c r="L214" s="1318">
        <v>-0.60288475963908361</v>
      </c>
    </row>
    <row r="215" spans="1:12">
      <c r="A215" s="1308" t="s">
        <v>92</v>
      </c>
      <c r="B215" s="1319" t="s">
        <v>24</v>
      </c>
      <c r="C215" s="1320">
        <v>22371.354933160081</v>
      </c>
      <c r="D215" s="1320">
        <v>22083.565152938863</v>
      </c>
      <c r="E215" s="1321">
        <v>22818.782031823284</v>
      </c>
      <c r="F215" s="1321">
        <v>22525.236455997641</v>
      </c>
      <c r="G215" s="1322">
        <v>1.3031853245983691</v>
      </c>
      <c r="H215" s="1323">
        <v>304.91392694063921</v>
      </c>
      <c r="I215" s="1323">
        <v>9.8932101958417465E-2</v>
      </c>
      <c r="J215" s="1324">
        <v>-21.364452423698385</v>
      </c>
      <c r="K215" s="1324">
        <v>8.2876064333017965</v>
      </c>
      <c r="L215" s="1325">
        <v>-0.72533855051697316</v>
      </c>
    </row>
    <row r="216" spans="1:12">
      <c r="A216" s="1287" t="s">
        <v>92</v>
      </c>
      <c r="B216" s="1316" t="s">
        <v>25</v>
      </c>
      <c r="C216" s="922">
        <v>21996.219607843137</v>
      </c>
      <c r="D216" s="922">
        <v>21543.078431372549</v>
      </c>
      <c r="E216" s="1296">
        <v>22436.144</v>
      </c>
      <c r="F216" s="1296">
        <v>21973.94</v>
      </c>
      <c r="G216" s="1297">
        <v>2.1034188679863579</v>
      </c>
      <c r="H216" s="1298">
        <v>258.60000000000002</v>
      </c>
      <c r="I216" s="1298">
        <v>-1.3729977116704677</v>
      </c>
      <c r="J216" s="1317">
        <v>30.508474576271187</v>
      </c>
      <c r="K216" s="1317">
        <v>1.4569536423841061</v>
      </c>
      <c r="L216" s="1318">
        <v>0.50226108574980188</v>
      </c>
    </row>
    <row r="217" spans="1:12">
      <c r="A217" s="1287" t="s">
        <v>92</v>
      </c>
      <c r="B217" s="1316" t="s">
        <v>26</v>
      </c>
      <c r="C217" s="922">
        <v>22585.850980392155</v>
      </c>
      <c r="D217" s="922">
        <v>22221.167647058825</v>
      </c>
      <c r="E217" s="1296">
        <v>23037.567999999999</v>
      </c>
      <c r="F217" s="1296">
        <v>22665.591</v>
      </c>
      <c r="G217" s="1297">
        <v>1.6411528823581039</v>
      </c>
      <c r="H217" s="1298">
        <v>303.5</v>
      </c>
      <c r="I217" s="1298">
        <v>1.9140362659502985</v>
      </c>
      <c r="J217" s="1317">
        <v>-36.263736263736263</v>
      </c>
      <c r="K217" s="1317">
        <v>3.2923368022705768</v>
      </c>
      <c r="L217" s="1318">
        <v>-1.1251389258847633</v>
      </c>
    </row>
    <row r="218" spans="1:12">
      <c r="A218" s="1287" t="s">
        <v>92</v>
      </c>
      <c r="B218" s="1316" t="s">
        <v>31</v>
      </c>
      <c r="C218" s="922">
        <v>22307.922549019604</v>
      </c>
      <c r="D218" s="922">
        <v>22044.816666666666</v>
      </c>
      <c r="E218" s="1296">
        <v>22754.080999999998</v>
      </c>
      <c r="F218" s="1296">
        <v>22485.713</v>
      </c>
      <c r="G218" s="1297">
        <v>1.1935045155116877</v>
      </c>
      <c r="H218" s="1298">
        <v>325.3</v>
      </c>
      <c r="I218" s="1298">
        <v>0.40123456790123807</v>
      </c>
      <c r="J218" s="1317">
        <v>-16.888888888888889</v>
      </c>
      <c r="K218" s="1317">
        <v>3.5383159886471143</v>
      </c>
      <c r="L218" s="1318">
        <v>-0.10246071038201165</v>
      </c>
    </row>
    <row r="219" spans="1:12">
      <c r="A219" s="1308" t="s">
        <v>92</v>
      </c>
      <c r="B219" s="1319" t="s">
        <v>27</v>
      </c>
      <c r="C219" s="1320">
        <v>21148.213435606118</v>
      </c>
      <c r="D219" s="1320">
        <v>20889.359248224569</v>
      </c>
      <c r="E219" s="1321">
        <v>21571.177704318241</v>
      </c>
      <c r="F219" s="1321">
        <v>21307.14643318906</v>
      </c>
      <c r="G219" s="1322">
        <v>1.2391676753012442</v>
      </c>
      <c r="H219" s="1323">
        <v>266.85544692737432</v>
      </c>
      <c r="I219" s="1323">
        <v>1.9825663882182512</v>
      </c>
      <c r="J219" s="1324">
        <v>-13.734939759036143</v>
      </c>
      <c r="K219" s="1324">
        <v>13.547776726584674</v>
      </c>
      <c r="L219" s="1325">
        <v>0.11735601461056611</v>
      </c>
    </row>
    <row r="220" spans="1:12">
      <c r="A220" s="1287" t="s">
        <v>92</v>
      </c>
      <c r="B220" s="1316" t="s">
        <v>28</v>
      </c>
      <c r="C220" s="922">
        <v>20550.183333333334</v>
      </c>
      <c r="D220" s="922">
        <v>20090.205882352941</v>
      </c>
      <c r="E220" s="1296">
        <v>20961.187000000002</v>
      </c>
      <c r="F220" s="1296">
        <v>20492.009999999998</v>
      </c>
      <c r="G220" s="1297">
        <v>2.2895606629120491</v>
      </c>
      <c r="H220" s="1298">
        <v>236.4</v>
      </c>
      <c r="I220" s="1298">
        <v>4.4631020768890828</v>
      </c>
      <c r="J220" s="1317">
        <v>-8.6065573770491799</v>
      </c>
      <c r="K220" s="1317">
        <v>4.2194891201513718</v>
      </c>
      <c r="L220" s="1318">
        <v>0.27126905542645252</v>
      </c>
    </row>
    <row r="221" spans="1:12">
      <c r="A221" s="1287" t="s">
        <v>92</v>
      </c>
      <c r="B221" s="1316" t="s">
        <v>29</v>
      </c>
      <c r="C221" s="922">
        <v>21396.939215686274</v>
      </c>
      <c r="D221" s="922">
        <v>21166.480392156864</v>
      </c>
      <c r="E221" s="1296">
        <v>21824.878000000001</v>
      </c>
      <c r="F221" s="1296">
        <v>21589.81</v>
      </c>
      <c r="G221" s="1297">
        <v>1.0887914252140214</v>
      </c>
      <c r="H221" s="1298">
        <v>267.89999999999998</v>
      </c>
      <c r="I221" s="1298">
        <v>1.9018638265500192</v>
      </c>
      <c r="J221" s="1298">
        <v>-21.122994652406419</v>
      </c>
      <c r="K221" s="1298">
        <v>5.5818353831598868</v>
      </c>
      <c r="L221" s="1299">
        <v>-0.46994455211519437</v>
      </c>
    </row>
    <row r="222" spans="1:12" ht="16.5" thickBot="1">
      <c r="A222" s="1344" t="s">
        <v>92</v>
      </c>
      <c r="B222" s="1345" t="s">
        <v>32</v>
      </c>
      <c r="C222" s="923">
        <v>21348.278431372546</v>
      </c>
      <c r="D222" s="923">
        <v>21154.47450980392</v>
      </c>
      <c r="E222" s="1303">
        <v>21775.243999999999</v>
      </c>
      <c r="F222" s="1303">
        <v>21577.563999999998</v>
      </c>
      <c r="G222" s="1304">
        <v>0.91613677985151765</v>
      </c>
      <c r="H222" s="1305">
        <v>299.60000000000002</v>
      </c>
      <c r="I222" s="1305">
        <v>-0.19986675549632441</v>
      </c>
      <c r="J222" s="1305">
        <v>-6.6037735849056602</v>
      </c>
      <c r="K222" s="1305">
        <v>3.746452223273415</v>
      </c>
      <c r="L222" s="1306">
        <v>0.31603151129930485</v>
      </c>
    </row>
    <row r="223" spans="1:12">
      <c r="G223" s="1347"/>
      <c r="H223" s="1347"/>
      <c r="I223" s="1347"/>
      <c r="J223" s="1347"/>
      <c r="K223" s="1347"/>
      <c r="L223" s="1347"/>
    </row>
    <row r="224" spans="1:12">
      <c r="G224" s="1347"/>
      <c r="H224" s="1347"/>
      <c r="I224" s="1347"/>
      <c r="J224" s="1347"/>
      <c r="K224" s="1347"/>
      <c r="L224" s="1351"/>
    </row>
    <row r="225" spans="1:12" ht="16.5" thickBot="1">
      <c r="G225" s="1347"/>
      <c r="H225" s="1347"/>
      <c r="I225" s="1347"/>
      <c r="J225" s="1347"/>
      <c r="K225" s="1347"/>
      <c r="L225" s="1348"/>
    </row>
    <row r="226" spans="1:12" ht="16.5" thickBot="1">
      <c r="A226" s="1240" t="s">
        <v>263</v>
      </c>
      <c r="B226" s="1241"/>
      <c r="C226" s="1241"/>
      <c r="D226" s="1241"/>
      <c r="E226" s="1241"/>
      <c r="F226" s="1241"/>
      <c r="G226" s="1349"/>
      <c r="H226" s="1349"/>
      <c r="I226" s="1349"/>
      <c r="J226" s="1349"/>
      <c r="K226" s="1349"/>
      <c r="L226" s="1350"/>
    </row>
    <row r="227" spans="1:12">
      <c r="A227" s="1243"/>
      <c r="B227" s="1244"/>
      <c r="C227" s="1245" t="s">
        <v>5</v>
      </c>
      <c r="D227" s="1245" t="s">
        <v>5</v>
      </c>
      <c r="E227" s="1245"/>
      <c r="F227" s="1245"/>
      <c r="G227" s="1246"/>
      <c r="H227" s="1502" t="s">
        <v>6</v>
      </c>
      <c r="I227" s="1503"/>
      <c r="J227" s="1247" t="s">
        <v>7</v>
      </c>
      <c r="K227" s="1248" t="s">
        <v>8</v>
      </c>
      <c r="L227" s="1249"/>
    </row>
    <row r="228" spans="1:12" ht="15.75" customHeight="1">
      <c r="A228" s="1235" t="s">
        <v>9</v>
      </c>
      <c r="B228" s="1236" t="s">
        <v>10</v>
      </c>
      <c r="C228" s="1250" t="s">
        <v>36</v>
      </c>
      <c r="D228" s="1250" t="s">
        <v>36</v>
      </c>
      <c r="E228" s="1251" t="s">
        <v>37</v>
      </c>
      <c r="F228" s="1252"/>
      <c r="G228" s="1253"/>
      <c r="H228" s="1500" t="s">
        <v>11</v>
      </c>
      <c r="I228" s="1501"/>
      <c r="J228" s="1254" t="s">
        <v>12</v>
      </c>
      <c r="K228" s="1255" t="s">
        <v>13</v>
      </c>
      <c r="L228" s="1256"/>
    </row>
    <row r="229" spans="1:12" ht="48" thickBot="1">
      <c r="A229" s="1237" t="s">
        <v>14</v>
      </c>
      <c r="B229" s="1238" t="s">
        <v>15</v>
      </c>
      <c r="C229" s="1050" t="s">
        <v>514</v>
      </c>
      <c r="D229" s="1257" t="s">
        <v>509</v>
      </c>
      <c r="E229" s="1258" t="s">
        <v>514</v>
      </c>
      <c r="F229" s="1259" t="s">
        <v>509</v>
      </c>
      <c r="G229" s="1260" t="s">
        <v>16</v>
      </c>
      <c r="H229" s="1261" t="s">
        <v>514</v>
      </c>
      <c r="I229" s="1262" t="s">
        <v>16</v>
      </c>
      <c r="J229" s="1263" t="s">
        <v>16</v>
      </c>
      <c r="K229" s="1264" t="s">
        <v>514</v>
      </c>
      <c r="L229" s="1265" t="s">
        <v>17</v>
      </c>
    </row>
    <row r="230" spans="1:12" ht="16.5" thickBot="1">
      <c r="A230" s="1266" t="s">
        <v>18</v>
      </c>
      <c r="B230" s="1267" t="s">
        <v>19</v>
      </c>
      <c r="C230" s="1268">
        <v>19427.578344532649</v>
      </c>
      <c r="D230" s="1268">
        <v>19696.02367580805</v>
      </c>
      <c r="E230" s="1269">
        <v>19816.129911423301</v>
      </c>
      <c r="F230" s="1270">
        <v>20110.009850879422</v>
      </c>
      <c r="G230" s="1271">
        <v>-1.4613614893046387</v>
      </c>
      <c r="H230" s="1272">
        <v>297.58435754189946</v>
      </c>
      <c r="I230" s="1272">
        <v>-0.34076723559582789</v>
      </c>
      <c r="J230" s="1273">
        <v>-41.851651326475363</v>
      </c>
      <c r="K230" s="1272">
        <v>100</v>
      </c>
      <c r="L230" s="1274" t="s">
        <v>19</v>
      </c>
    </row>
    <row r="231" spans="1:12" ht="16.5" thickBot="1">
      <c r="A231" s="1275"/>
      <c r="B231" s="1276"/>
      <c r="C231" s="1277"/>
      <c r="D231" s="1277"/>
      <c r="E231" s="1277"/>
      <c r="F231" s="1277"/>
      <c r="G231" s="1278"/>
      <c r="H231" s="1273"/>
      <c r="I231" s="1273"/>
      <c r="J231" s="1273"/>
      <c r="K231" s="1273"/>
      <c r="L231" s="1279"/>
    </row>
    <row r="232" spans="1:12">
      <c r="A232" s="1280" t="s">
        <v>83</v>
      </c>
      <c r="B232" s="1281" t="s">
        <v>19</v>
      </c>
      <c r="C232" s="1282" t="s">
        <v>75</v>
      </c>
      <c r="D232" s="1282" t="s">
        <v>75</v>
      </c>
      <c r="E232" s="1283" t="s">
        <v>75</v>
      </c>
      <c r="F232" s="1283" t="s">
        <v>75</v>
      </c>
      <c r="G232" s="1284" t="s">
        <v>75</v>
      </c>
      <c r="H232" s="1285" t="s">
        <v>75</v>
      </c>
      <c r="I232" s="1285" t="s">
        <v>75</v>
      </c>
      <c r="J232" s="1285" t="s">
        <v>75</v>
      </c>
      <c r="K232" s="1285" t="s">
        <v>75</v>
      </c>
      <c r="L232" s="1286" t="s">
        <v>75</v>
      </c>
    </row>
    <row r="233" spans="1:12">
      <c r="A233" s="1287" t="s">
        <v>84</v>
      </c>
      <c r="B233" s="1288" t="s">
        <v>19</v>
      </c>
      <c r="C233" s="1289">
        <v>20734.984884398302</v>
      </c>
      <c r="D233" s="1289">
        <v>20754.350976784073</v>
      </c>
      <c r="E233" s="1290">
        <v>21149.684582086269</v>
      </c>
      <c r="F233" s="1290">
        <v>21169.437996319753</v>
      </c>
      <c r="G233" s="1291">
        <v>-9.3310999738955944E-2</v>
      </c>
      <c r="H233" s="1292">
        <v>366.47661290322583</v>
      </c>
      <c r="I233" s="1292">
        <v>3.1922061991606512</v>
      </c>
      <c r="J233" s="1292">
        <v>-62.310030395136771</v>
      </c>
      <c r="K233" s="1292">
        <v>11.54562383612663</v>
      </c>
      <c r="L233" s="1293">
        <v>-6.2670453571597804</v>
      </c>
    </row>
    <row r="234" spans="1:12">
      <c r="A234" s="1294" t="s">
        <v>85</v>
      </c>
      <c r="B234" s="1295" t="s">
        <v>19</v>
      </c>
      <c r="C234" s="922">
        <v>20496.303115416784</v>
      </c>
      <c r="D234" s="922">
        <v>20811.193431789736</v>
      </c>
      <c r="E234" s="1296">
        <v>20906.229177725119</v>
      </c>
      <c r="F234" s="1296">
        <v>21227.417300425532</v>
      </c>
      <c r="G234" s="1297">
        <v>-1.5130814934041634</v>
      </c>
      <c r="H234" s="1298">
        <v>401.90000000000009</v>
      </c>
      <c r="I234" s="1298">
        <v>0.33845987987938725</v>
      </c>
      <c r="J234" s="1298">
        <v>-52.272727272727273</v>
      </c>
      <c r="K234" s="1298">
        <v>3.9106145251396649</v>
      </c>
      <c r="L234" s="1299">
        <v>-0.85386842017706499</v>
      </c>
    </row>
    <row r="235" spans="1:12">
      <c r="A235" s="1294" t="s">
        <v>86</v>
      </c>
      <c r="B235" s="1295" t="s">
        <v>19</v>
      </c>
      <c r="C235" s="922" t="s">
        <v>75</v>
      </c>
      <c r="D235" s="922" t="s">
        <v>75</v>
      </c>
      <c r="E235" s="1296" t="s">
        <v>75</v>
      </c>
      <c r="F235" s="1296" t="s">
        <v>75</v>
      </c>
      <c r="G235" s="1297" t="s">
        <v>75</v>
      </c>
      <c r="H235" s="1298" t="s">
        <v>75</v>
      </c>
      <c r="I235" s="1298" t="s">
        <v>75</v>
      </c>
      <c r="J235" s="1298" t="s">
        <v>75</v>
      </c>
      <c r="K235" s="1298" t="s">
        <v>75</v>
      </c>
      <c r="L235" s="1299" t="s">
        <v>75</v>
      </c>
    </row>
    <row r="236" spans="1:12">
      <c r="A236" s="1294" t="s">
        <v>73</v>
      </c>
      <c r="B236" s="1295" t="s">
        <v>19</v>
      </c>
      <c r="C236" s="922">
        <v>19179.72453522565</v>
      </c>
      <c r="D236" s="922">
        <v>19007.667505487396</v>
      </c>
      <c r="E236" s="1296">
        <v>19563.319025930163</v>
      </c>
      <c r="F236" s="1296">
        <v>19387.820855597143</v>
      </c>
      <c r="G236" s="1297">
        <v>0.90519801910772402</v>
      </c>
      <c r="H236" s="1298">
        <v>278.81371191135736</v>
      </c>
      <c r="I236" s="1298">
        <v>2.0704590893247357</v>
      </c>
      <c r="J236" s="1298">
        <v>-32.899628252788105</v>
      </c>
      <c r="K236" s="1298">
        <v>67.225325884543764</v>
      </c>
      <c r="L236" s="1299">
        <v>8.9686935077164733</v>
      </c>
    </row>
    <row r="237" spans="1:12" ht="16.5" thickBot="1">
      <c r="A237" s="1301" t="s">
        <v>87</v>
      </c>
      <c r="B237" s="1302" t="s">
        <v>19</v>
      </c>
      <c r="C237" s="923">
        <v>18935.381542953011</v>
      </c>
      <c r="D237" s="923">
        <v>20064.750786518922</v>
      </c>
      <c r="E237" s="1303">
        <v>19314.089173812074</v>
      </c>
      <c r="F237" s="1303">
        <v>20575.170959814237</v>
      </c>
      <c r="G237" s="1304">
        <v>-6.1291436579808085</v>
      </c>
      <c r="H237" s="1305">
        <v>300.96344086021503</v>
      </c>
      <c r="I237" s="1305">
        <v>0.97654367236320627</v>
      </c>
      <c r="J237" s="1305">
        <v>-47.457627118644069</v>
      </c>
      <c r="K237" s="1305">
        <v>17.318435754189945</v>
      </c>
      <c r="L237" s="1306">
        <v>-1.8477797303796244</v>
      </c>
    </row>
    <row r="238" spans="1:12" ht="16.5" thickBot="1">
      <c r="A238" s="1275"/>
      <c r="B238" s="1307"/>
      <c r="C238" s="1277"/>
      <c r="D238" s="1277"/>
      <c r="E238" s="1277"/>
      <c r="F238" s="1277"/>
      <c r="G238" s="1278"/>
      <c r="H238" s="1273"/>
      <c r="I238" s="1273"/>
      <c r="J238" s="1273"/>
      <c r="K238" s="1273"/>
      <c r="L238" s="1279"/>
    </row>
    <row r="239" spans="1:12">
      <c r="A239" s="1308" t="s">
        <v>88</v>
      </c>
      <c r="B239" s="1309" t="s">
        <v>21</v>
      </c>
      <c r="C239" s="1310" t="s">
        <v>75</v>
      </c>
      <c r="D239" s="1310" t="s">
        <v>75</v>
      </c>
      <c r="E239" s="1311" t="s">
        <v>75</v>
      </c>
      <c r="F239" s="1311" t="s">
        <v>75</v>
      </c>
      <c r="G239" s="1312" t="s">
        <v>75</v>
      </c>
      <c r="H239" s="1313" t="s">
        <v>75</v>
      </c>
      <c r="I239" s="1313" t="s">
        <v>75</v>
      </c>
      <c r="J239" s="1314" t="s">
        <v>75</v>
      </c>
      <c r="K239" s="1314" t="s">
        <v>75</v>
      </c>
      <c r="L239" s="1315" t="s">
        <v>75</v>
      </c>
    </row>
    <row r="240" spans="1:12">
      <c r="A240" s="1287" t="s">
        <v>88</v>
      </c>
      <c r="B240" s="1316" t="s">
        <v>22</v>
      </c>
      <c r="C240" s="922" t="s">
        <v>75</v>
      </c>
      <c r="D240" s="922" t="s">
        <v>75</v>
      </c>
      <c r="E240" s="1296" t="s">
        <v>75</v>
      </c>
      <c r="F240" s="1296" t="s">
        <v>75</v>
      </c>
      <c r="G240" s="1297" t="s">
        <v>75</v>
      </c>
      <c r="H240" s="1298" t="s">
        <v>75</v>
      </c>
      <c r="I240" s="1298" t="s">
        <v>75</v>
      </c>
      <c r="J240" s="1317" t="s">
        <v>75</v>
      </c>
      <c r="K240" s="1317" t="s">
        <v>75</v>
      </c>
      <c r="L240" s="1318" t="s">
        <v>75</v>
      </c>
    </row>
    <row r="241" spans="1:12">
      <c r="A241" s="1287" t="s">
        <v>88</v>
      </c>
      <c r="B241" s="1316" t="s">
        <v>23</v>
      </c>
      <c r="C241" s="922" t="s">
        <v>75</v>
      </c>
      <c r="D241" s="922" t="s">
        <v>75</v>
      </c>
      <c r="E241" s="1296" t="s">
        <v>75</v>
      </c>
      <c r="F241" s="1296" t="s">
        <v>75</v>
      </c>
      <c r="G241" s="1297" t="s">
        <v>75</v>
      </c>
      <c r="H241" s="1298" t="s">
        <v>75</v>
      </c>
      <c r="I241" s="1298" t="s">
        <v>75</v>
      </c>
      <c r="J241" s="1317" t="s">
        <v>75</v>
      </c>
      <c r="K241" s="1317" t="s">
        <v>75</v>
      </c>
      <c r="L241" s="1318" t="s">
        <v>75</v>
      </c>
    </row>
    <row r="242" spans="1:12">
      <c r="A242" s="1308" t="s">
        <v>88</v>
      </c>
      <c r="B242" s="1319" t="s">
        <v>24</v>
      </c>
      <c r="C242" s="1320" t="s">
        <v>75</v>
      </c>
      <c r="D242" s="1320" t="s">
        <v>75</v>
      </c>
      <c r="E242" s="1321" t="s">
        <v>75</v>
      </c>
      <c r="F242" s="1321" t="s">
        <v>75</v>
      </c>
      <c r="G242" s="1322" t="s">
        <v>75</v>
      </c>
      <c r="H242" s="1323" t="s">
        <v>75</v>
      </c>
      <c r="I242" s="1323" t="s">
        <v>75</v>
      </c>
      <c r="J242" s="1324" t="s">
        <v>75</v>
      </c>
      <c r="K242" s="1324" t="s">
        <v>75</v>
      </c>
      <c r="L242" s="1325" t="s">
        <v>75</v>
      </c>
    </row>
    <row r="243" spans="1:12">
      <c r="A243" s="1287" t="s">
        <v>88</v>
      </c>
      <c r="B243" s="1316" t="s">
        <v>25</v>
      </c>
      <c r="C243" s="922" t="s">
        <v>75</v>
      </c>
      <c r="D243" s="922" t="s">
        <v>75</v>
      </c>
      <c r="E243" s="1296" t="s">
        <v>75</v>
      </c>
      <c r="F243" s="1296" t="s">
        <v>75</v>
      </c>
      <c r="G243" s="1297" t="s">
        <v>75</v>
      </c>
      <c r="H243" s="1298" t="s">
        <v>75</v>
      </c>
      <c r="I243" s="1298" t="s">
        <v>75</v>
      </c>
      <c r="J243" s="1317" t="s">
        <v>75</v>
      </c>
      <c r="K243" s="1317" t="s">
        <v>75</v>
      </c>
      <c r="L243" s="1318" t="s">
        <v>75</v>
      </c>
    </row>
    <row r="244" spans="1:12">
      <c r="A244" s="1287" t="s">
        <v>88</v>
      </c>
      <c r="B244" s="1316" t="s">
        <v>26</v>
      </c>
      <c r="C244" s="922" t="s">
        <v>75</v>
      </c>
      <c r="D244" s="922" t="s">
        <v>75</v>
      </c>
      <c r="E244" s="1296" t="s">
        <v>75</v>
      </c>
      <c r="F244" s="1296" t="s">
        <v>75</v>
      </c>
      <c r="G244" s="1297" t="s">
        <v>75</v>
      </c>
      <c r="H244" s="1298" t="s">
        <v>75</v>
      </c>
      <c r="I244" s="1298" t="s">
        <v>75</v>
      </c>
      <c r="J244" s="1317" t="s">
        <v>75</v>
      </c>
      <c r="K244" s="1317" t="s">
        <v>75</v>
      </c>
      <c r="L244" s="1318" t="s">
        <v>75</v>
      </c>
    </row>
    <row r="245" spans="1:12">
      <c r="A245" s="1308" t="s">
        <v>88</v>
      </c>
      <c r="B245" s="1319" t="s">
        <v>27</v>
      </c>
      <c r="C245" s="1320" t="s">
        <v>75</v>
      </c>
      <c r="D245" s="1320" t="s">
        <v>75</v>
      </c>
      <c r="E245" s="1321" t="s">
        <v>75</v>
      </c>
      <c r="F245" s="1321" t="s">
        <v>75</v>
      </c>
      <c r="G245" s="1322" t="s">
        <v>75</v>
      </c>
      <c r="H245" s="1323" t="s">
        <v>75</v>
      </c>
      <c r="I245" s="1323" t="s">
        <v>75</v>
      </c>
      <c r="J245" s="1324" t="s">
        <v>75</v>
      </c>
      <c r="K245" s="1324" t="s">
        <v>75</v>
      </c>
      <c r="L245" s="1325" t="s">
        <v>75</v>
      </c>
    </row>
    <row r="246" spans="1:12">
      <c r="A246" s="1287" t="s">
        <v>88</v>
      </c>
      <c r="B246" s="1316" t="s">
        <v>28</v>
      </c>
      <c r="C246" s="922" t="s">
        <v>75</v>
      </c>
      <c r="D246" s="922" t="s">
        <v>75</v>
      </c>
      <c r="E246" s="1296" t="s">
        <v>75</v>
      </c>
      <c r="F246" s="1296" t="s">
        <v>75</v>
      </c>
      <c r="G246" s="1297" t="s">
        <v>75</v>
      </c>
      <c r="H246" s="1298" t="s">
        <v>75</v>
      </c>
      <c r="I246" s="1298" t="s">
        <v>75</v>
      </c>
      <c r="J246" s="1317" t="s">
        <v>75</v>
      </c>
      <c r="K246" s="1317" t="s">
        <v>75</v>
      </c>
      <c r="L246" s="1318" t="s">
        <v>75</v>
      </c>
    </row>
    <row r="247" spans="1:12" ht="16.5" thickBot="1">
      <c r="A247" s="1326" t="s">
        <v>88</v>
      </c>
      <c r="B247" s="1327" t="s">
        <v>29</v>
      </c>
      <c r="C247" s="1183" t="s">
        <v>75</v>
      </c>
      <c r="D247" s="1183" t="s">
        <v>75</v>
      </c>
      <c r="E247" s="1328" t="s">
        <v>75</v>
      </c>
      <c r="F247" s="1328" t="s">
        <v>75</v>
      </c>
      <c r="G247" s="1329" t="s">
        <v>75</v>
      </c>
      <c r="H247" s="1317" t="s">
        <v>75</v>
      </c>
      <c r="I247" s="1317" t="s">
        <v>75</v>
      </c>
      <c r="J247" s="1317" t="s">
        <v>75</v>
      </c>
      <c r="K247" s="1317" t="s">
        <v>75</v>
      </c>
      <c r="L247" s="1318" t="s">
        <v>75</v>
      </c>
    </row>
    <row r="248" spans="1:12" ht="16.5" thickBot="1">
      <c r="A248" s="1275"/>
      <c r="B248" s="1307"/>
      <c r="C248" s="1277"/>
      <c r="D248" s="1277"/>
      <c r="E248" s="1277"/>
      <c r="F248" s="1277"/>
      <c r="G248" s="1278"/>
      <c r="H248" s="1273"/>
      <c r="I248" s="1273"/>
      <c r="J248" s="1273"/>
      <c r="K248" s="1273"/>
      <c r="L248" s="1279"/>
    </row>
    <row r="249" spans="1:12">
      <c r="A249" s="1308" t="s">
        <v>89</v>
      </c>
      <c r="B249" s="1309" t="s">
        <v>21</v>
      </c>
      <c r="C249" s="1310">
        <v>20857.641720653024</v>
      </c>
      <c r="D249" s="1310">
        <v>21705.32209577677</v>
      </c>
      <c r="E249" s="1311">
        <v>21274.794555066084</v>
      </c>
      <c r="F249" s="1311">
        <v>22139.428537692307</v>
      </c>
      <c r="G249" s="1312">
        <v>-3.9054033447800438</v>
      </c>
      <c r="H249" s="1313">
        <v>454.02</v>
      </c>
      <c r="I249" s="1313">
        <v>11.755330605212146</v>
      </c>
      <c r="J249" s="1314">
        <v>-68.75</v>
      </c>
      <c r="K249" s="1314">
        <v>0.93109869646182497</v>
      </c>
      <c r="L249" s="1315">
        <v>-0.80144055638062228</v>
      </c>
    </row>
    <row r="250" spans="1:12">
      <c r="A250" s="1287" t="s">
        <v>89</v>
      </c>
      <c r="B250" s="1316" t="s">
        <v>22</v>
      </c>
      <c r="C250" s="922">
        <v>21012.452941176471</v>
      </c>
      <c r="D250" s="922">
        <v>21567.74117647059</v>
      </c>
      <c r="E250" s="1296">
        <v>21432.702000000001</v>
      </c>
      <c r="F250" s="1296">
        <v>21999.096000000001</v>
      </c>
      <c r="G250" s="1297">
        <v>-2.5746239754579014</v>
      </c>
      <c r="H250" s="1298">
        <v>446.7</v>
      </c>
      <c r="I250" s="1298">
        <v>11.25778331257783</v>
      </c>
      <c r="J250" s="1317">
        <v>-70</v>
      </c>
      <c r="K250" s="1317">
        <v>0.55865921787709494</v>
      </c>
      <c r="L250" s="1318">
        <v>-0.52417781514943462</v>
      </c>
    </row>
    <row r="251" spans="1:12">
      <c r="A251" s="1287" t="s">
        <v>89</v>
      </c>
      <c r="B251" s="1316" t="s">
        <v>23</v>
      </c>
      <c r="C251" s="922" t="s">
        <v>203</v>
      </c>
      <c r="D251" s="922">
        <v>21927.610784313725</v>
      </c>
      <c r="E251" s="1296" t="s">
        <v>203</v>
      </c>
      <c r="F251" s="1296">
        <v>22366.163</v>
      </c>
      <c r="G251" s="1297" t="s">
        <v>75</v>
      </c>
      <c r="H251" s="1298" t="s">
        <v>203</v>
      </c>
      <c r="I251" s="1298" t="s">
        <v>75</v>
      </c>
      <c r="J251" s="1317" t="s">
        <v>75</v>
      </c>
      <c r="K251" s="1317">
        <v>0.37243947858472998</v>
      </c>
      <c r="L251" s="1318" t="s">
        <v>75</v>
      </c>
    </row>
    <row r="252" spans="1:12">
      <c r="A252" s="1308" t="s">
        <v>89</v>
      </c>
      <c r="B252" s="1319" t="s">
        <v>24</v>
      </c>
      <c r="C252" s="1320">
        <v>21066.909836987074</v>
      </c>
      <c r="D252" s="1320">
        <v>21158.482643886036</v>
      </c>
      <c r="E252" s="1321">
        <v>21488.248033726817</v>
      </c>
      <c r="F252" s="1321">
        <v>21581.652296763757</v>
      </c>
      <c r="G252" s="1322">
        <v>-0.43279477285873375</v>
      </c>
      <c r="H252" s="1323">
        <v>386.76086956521738</v>
      </c>
      <c r="I252" s="1323">
        <v>3.883189565172366</v>
      </c>
      <c r="J252" s="1324">
        <v>-44.578313253012048</v>
      </c>
      <c r="K252" s="1324">
        <v>4.2830540037243949</v>
      </c>
      <c r="L252" s="1325">
        <v>-0.2107196833357019</v>
      </c>
    </row>
    <row r="253" spans="1:12">
      <c r="A253" s="1287" t="s">
        <v>89</v>
      </c>
      <c r="B253" s="1316" t="s">
        <v>25</v>
      </c>
      <c r="C253" s="922">
        <v>20925.492156862747</v>
      </c>
      <c r="D253" s="922">
        <v>21151.100980392155</v>
      </c>
      <c r="E253" s="1296">
        <v>21344.002</v>
      </c>
      <c r="F253" s="1296">
        <v>21574.123</v>
      </c>
      <c r="G253" s="1297">
        <v>-1.0666528600026948</v>
      </c>
      <c r="H253" s="1298">
        <v>374.1</v>
      </c>
      <c r="I253" s="1298">
        <v>3.0578512396694277</v>
      </c>
      <c r="J253" s="1317">
        <v>-43.859649122807014</v>
      </c>
      <c r="K253" s="1317">
        <v>2.9795158286778398</v>
      </c>
      <c r="L253" s="1318">
        <v>-0.10656971544776939</v>
      </c>
    </row>
    <row r="254" spans="1:12">
      <c r="A254" s="1287" t="s">
        <v>89</v>
      </c>
      <c r="B254" s="1316" t="s">
        <v>26</v>
      </c>
      <c r="C254" s="922">
        <v>21357.763725490197</v>
      </c>
      <c r="D254" s="922">
        <v>21173.441176470587</v>
      </c>
      <c r="E254" s="1296">
        <v>21784.919000000002</v>
      </c>
      <c r="F254" s="1296">
        <v>21596.91</v>
      </c>
      <c r="G254" s="1297">
        <v>0.87053657213000302</v>
      </c>
      <c r="H254" s="1298">
        <v>415.7</v>
      </c>
      <c r="I254" s="1298">
        <v>5.8568882098293864</v>
      </c>
      <c r="J254" s="1317">
        <v>-46.153846153846153</v>
      </c>
      <c r="K254" s="1317">
        <v>1.3035381750465549</v>
      </c>
      <c r="L254" s="1318">
        <v>-0.1041499678879334</v>
      </c>
    </row>
    <row r="255" spans="1:12">
      <c r="A255" s="1308" t="s">
        <v>89</v>
      </c>
      <c r="B255" s="1319" t="s">
        <v>27</v>
      </c>
      <c r="C255" s="1320">
        <v>20455.374025759156</v>
      </c>
      <c r="D255" s="1320">
        <v>20413.655980069572</v>
      </c>
      <c r="E255" s="1321">
        <v>20864.48150627434</v>
      </c>
      <c r="F255" s="1321">
        <v>20821.929099670964</v>
      </c>
      <c r="G255" s="1322">
        <v>0.20436342088998991</v>
      </c>
      <c r="H255" s="1323">
        <v>339.88088235294117</v>
      </c>
      <c r="I255" s="1323">
        <v>-0.28090603496954736</v>
      </c>
      <c r="J255" s="1324">
        <v>-68.224299065420553</v>
      </c>
      <c r="K255" s="1324">
        <v>6.3314711359404097</v>
      </c>
      <c r="L255" s="1325">
        <v>-5.2548851174434557</v>
      </c>
    </row>
    <row r="256" spans="1:12">
      <c r="A256" s="1287" t="s">
        <v>89</v>
      </c>
      <c r="B256" s="1316" t="s">
        <v>28</v>
      </c>
      <c r="C256" s="922">
        <v>20391.079411764706</v>
      </c>
      <c r="D256" s="922">
        <v>20161.462745098037</v>
      </c>
      <c r="E256" s="1296">
        <v>20798.901000000002</v>
      </c>
      <c r="F256" s="1296">
        <v>20564.691999999999</v>
      </c>
      <c r="G256" s="1297">
        <v>1.1388889267099287</v>
      </c>
      <c r="H256" s="1298">
        <v>332.7</v>
      </c>
      <c r="I256" s="1298">
        <v>1.2169151201703681</v>
      </c>
      <c r="J256" s="1317">
        <v>-66.438356164383563</v>
      </c>
      <c r="K256" s="1317">
        <v>4.5623836126629422</v>
      </c>
      <c r="L256" s="1318">
        <v>-3.3423267284307228</v>
      </c>
    </row>
    <row r="257" spans="1:12" ht="16.5" thickBot="1">
      <c r="A257" s="1326" t="s">
        <v>89</v>
      </c>
      <c r="B257" s="1327" t="s">
        <v>29</v>
      </c>
      <c r="C257" s="1183">
        <v>20609.26568627451</v>
      </c>
      <c r="D257" s="1183">
        <v>20898.736274509803</v>
      </c>
      <c r="E257" s="1328">
        <v>21021.451000000001</v>
      </c>
      <c r="F257" s="1328">
        <v>21316.710999999999</v>
      </c>
      <c r="G257" s="1329">
        <v>-1.3851104891368955</v>
      </c>
      <c r="H257" s="1317">
        <v>358.4</v>
      </c>
      <c r="I257" s="1317">
        <v>-2.3167075497410741</v>
      </c>
      <c r="J257" s="1317">
        <v>-72.058823529411768</v>
      </c>
      <c r="K257" s="1317">
        <v>1.7690875232774672</v>
      </c>
      <c r="L257" s="1318">
        <v>-1.9125583890127331</v>
      </c>
    </row>
    <row r="258" spans="1:12" ht="16.5" thickBot="1">
      <c r="A258" s="1330"/>
      <c r="B258" s="1331"/>
      <c r="C258" s="1332"/>
      <c r="D258" s="1332"/>
      <c r="E258" s="1332"/>
      <c r="F258" s="1332"/>
      <c r="G258" s="1333"/>
      <c r="H258" s="1334"/>
      <c r="I258" s="1334"/>
      <c r="J258" s="1334"/>
      <c r="K258" s="1334"/>
      <c r="L258" s="1335"/>
    </row>
    <row r="259" spans="1:12">
      <c r="A259" s="1287" t="s">
        <v>90</v>
      </c>
      <c r="B259" s="1336" t="s">
        <v>26</v>
      </c>
      <c r="C259" s="1337">
        <v>20635.630392156861</v>
      </c>
      <c r="D259" s="1337">
        <v>20870.78823529412</v>
      </c>
      <c r="E259" s="1338">
        <v>21048.343000000001</v>
      </c>
      <c r="F259" s="1338">
        <v>21288.204000000002</v>
      </c>
      <c r="G259" s="1339">
        <v>-1.1267319685587416</v>
      </c>
      <c r="H259" s="1340">
        <v>424.8</v>
      </c>
      <c r="I259" s="1340">
        <v>2.0417967811674274</v>
      </c>
      <c r="J259" s="1340">
        <v>-48.780487804878049</v>
      </c>
      <c r="K259" s="1340">
        <v>1.9553072625698324</v>
      </c>
      <c r="L259" s="1341">
        <v>-0.26450865513455302</v>
      </c>
    </row>
    <row r="260" spans="1:12" ht="16.5" thickBot="1">
      <c r="A260" s="1326" t="s">
        <v>90</v>
      </c>
      <c r="B260" s="1327" t="s">
        <v>29</v>
      </c>
      <c r="C260" s="1183">
        <v>20340.172549019608</v>
      </c>
      <c r="D260" s="1183">
        <v>20755.23725490196</v>
      </c>
      <c r="E260" s="1328">
        <v>20746.975999999999</v>
      </c>
      <c r="F260" s="1328">
        <v>21170.342000000001</v>
      </c>
      <c r="G260" s="1329">
        <v>-1.9998070886148263</v>
      </c>
      <c r="H260" s="1317">
        <v>379</v>
      </c>
      <c r="I260" s="1317">
        <v>-2.0165460186142741</v>
      </c>
      <c r="J260" s="1317">
        <v>-55.319148936170215</v>
      </c>
      <c r="K260" s="1317">
        <v>1.9553072625698324</v>
      </c>
      <c r="L260" s="1318">
        <v>-0.58935976504251197</v>
      </c>
    </row>
    <row r="261" spans="1:12" ht="16.5" thickBot="1">
      <c r="A261" s="1330"/>
      <c r="B261" s="1331"/>
      <c r="C261" s="1332"/>
      <c r="D261" s="1332"/>
      <c r="E261" s="1332"/>
      <c r="F261" s="1332"/>
      <c r="G261" s="1333"/>
      <c r="H261" s="1334"/>
      <c r="I261" s="1334"/>
      <c r="J261" s="1334"/>
      <c r="K261" s="1334"/>
      <c r="L261" s="1335"/>
    </row>
    <row r="262" spans="1:12">
      <c r="A262" s="1308" t="s">
        <v>91</v>
      </c>
      <c r="B262" s="1309" t="s">
        <v>21</v>
      </c>
      <c r="C262" s="1310" t="s">
        <v>75</v>
      </c>
      <c r="D262" s="1310" t="s">
        <v>75</v>
      </c>
      <c r="E262" s="1311" t="s">
        <v>75</v>
      </c>
      <c r="F262" s="1311" t="s">
        <v>75</v>
      </c>
      <c r="G262" s="1312" t="s">
        <v>75</v>
      </c>
      <c r="H262" s="1313" t="s">
        <v>75</v>
      </c>
      <c r="I262" s="1313" t="s">
        <v>75</v>
      </c>
      <c r="J262" s="1314" t="s">
        <v>75</v>
      </c>
      <c r="K262" s="1314" t="s">
        <v>75</v>
      </c>
      <c r="L262" s="1315" t="s">
        <v>75</v>
      </c>
    </row>
    <row r="263" spans="1:12">
      <c r="A263" s="1294" t="s">
        <v>91</v>
      </c>
      <c r="B263" s="1316" t="s">
        <v>22</v>
      </c>
      <c r="C263" s="922" t="s">
        <v>75</v>
      </c>
      <c r="D263" s="922" t="s">
        <v>75</v>
      </c>
      <c r="E263" s="1296" t="s">
        <v>75</v>
      </c>
      <c r="F263" s="1296" t="s">
        <v>75</v>
      </c>
      <c r="G263" s="1297" t="s">
        <v>75</v>
      </c>
      <c r="H263" s="1298" t="s">
        <v>75</v>
      </c>
      <c r="I263" s="1298" t="s">
        <v>75</v>
      </c>
      <c r="J263" s="1317" t="s">
        <v>75</v>
      </c>
      <c r="K263" s="1317" t="s">
        <v>75</v>
      </c>
      <c r="L263" s="1318" t="s">
        <v>75</v>
      </c>
    </row>
    <row r="264" spans="1:12">
      <c r="A264" s="1294" t="s">
        <v>91</v>
      </c>
      <c r="B264" s="1316" t="s">
        <v>23</v>
      </c>
      <c r="C264" s="922" t="s">
        <v>75</v>
      </c>
      <c r="D264" s="922" t="s">
        <v>75</v>
      </c>
      <c r="E264" s="1296" t="s">
        <v>75</v>
      </c>
      <c r="F264" s="1296" t="s">
        <v>75</v>
      </c>
      <c r="G264" s="1297" t="s">
        <v>75</v>
      </c>
      <c r="H264" s="1298" t="s">
        <v>75</v>
      </c>
      <c r="I264" s="1298" t="s">
        <v>75</v>
      </c>
      <c r="J264" s="1317" t="s">
        <v>75</v>
      </c>
      <c r="K264" s="1317" t="s">
        <v>75</v>
      </c>
      <c r="L264" s="1318" t="s">
        <v>75</v>
      </c>
    </row>
    <row r="265" spans="1:12">
      <c r="A265" s="1294" t="s">
        <v>91</v>
      </c>
      <c r="B265" s="1316" t="s">
        <v>30</v>
      </c>
      <c r="C265" s="922" t="s">
        <v>75</v>
      </c>
      <c r="D265" s="922" t="s">
        <v>75</v>
      </c>
      <c r="E265" s="1296" t="s">
        <v>75</v>
      </c>
      <c r="F265" s="1296" t="s">
        <v>75</v>
      </c>
      <c r="G265" s="1297" t="s">
        <v>75</v>
      </c>
      <c r="H265" s="1298" t="s">
        <v>75</v>
      </c>
      <c r="I265" s="1298" t="s">
        <v>75</v>
      </c>
      <c r="J265" s="1317" t="s">
        <v>75</v>
      </c>
      <c r="K265" s="1317" t="s">
        <v>75</v>
      </c>
      <c r="L265" s="1318" t="s">
        <v>75</v>
      </c>
    </row>
    <row r="266" spans="1:12">
      <c r="A266" s="1342" t="s">
        <v>91</v>
      </c>
      <c r="B266" s="1319" t="s">
        <v>24</v>
      </c>
      <c r="C266" s="1320" t="s">
        <v>75</v>
      </c>
      <c r="D266" s="1320" t="s">
        <v>75</v>
      </c>
      <c r="E266" s="1321" t="s">
        <v>75</v>
      </c>
      <c r="F266" s="1321" t="s">
        <v>75</v>
      </c>
      <c r="G266" s="1322" t="s">
        <v>75</v>
      </c>
      <c r="H266" s="1323" t="s">
        <v>75</v>
      </c>
      <c r="I266" s="1323" t="s">
        <v>75</v>
      </c>
      <c r="J266" s="1324" t="s">
        <v>75</v>
      </c>
      <c r="K266" s="1324" t="s">
        <v>75</v>
      </c>
      <c r="L266" s="1325" t="s">
        <v>75</v>
      </c>
    </row>
    <row r="267" spans="1:12">
      <c r="A267" s="1294" t="s">
        <v>91</v>
      </c>
      <c r="B267" s="1316" t="s">
        <v>26</v>
      </c>
      <c r="C267" s="922" t="s">
        <v>75</v>
      </c>
      <c r="D267" s="922" t="s">
        <v>75</v>
      </c>
      <c r="E267" s="1296" t="s">
        <v>75</v>
      </c>
      <c r="F267" s="1296" t="s">
        <v>75</v>
      </c>
      <c r="G267" s="1297" t="s">
        <v>75</v>
      </c>
      <c r="H267" s="1298" t="s">
        <v>75</v>
      </c>
      <c r="I267" s="1298" t="s">
        <v>75</v>
      </c>
      <c r="J267" s="1317" t="s">
        <v>75</v>
      </c>
      <c r="K267" s="1317" t="s">
        <v>75</v>
      </c>
      <c r="L267" s="1318" t="s">
        <v>75</v>
      </c>
    </row>
    <row r="268" spans="1:12">
      <c r="A268" s="1294" t="s">
        <v>91</v>
      </c>
      <c r="B268" s="1316" t="s">
        <v>31</v>
      </c>
      <c r="C268" s="922" t="s">
        <v>75</v>
      </c>
      <c r="D268" s="922" t="s">
        <v>75</v>
      </c>
      <c r="E268" s="1296" t="s">
        <v>75</v>
      </c>
      <c r="F268" s="1296" t="s">
        <v>75</v>
      </c>
      <c r="G268" s="1297" t="s">
        <v>75</v>
      </c>
      <c r="H268" s="1298" t="s">
        <v>75</v>
      </c>
      <c r="I268" s="1298" t="s">
        <v>75</v>
      </c>
      <c r="J268" s="1317" t="s">
        <v>75</v>
      </c>
      <c r="K268" s="1317" t="s">
        <v>75</v>
      </c>
      <c r="L268" s="1318" t="s">
        <v>75</v>
      </c>
    </row>
    <row r="269" spans="1:12">
      <c r="A269" s="1342" t="s">
        <v>91</v>
      </c>
      <c r="B269" s="1319" t="s">
        <v>27</v>
      </c>
      <c r="C269" s="1320" t="s">
        <v>75</v>
      </c>
      <c r="D269" s="1320" t="s">
        <v>75</v>
      </c>
      <c r="E269" s="1321" t="s">
        <v>75</v>
      </c>
      <c r="F269" s="1321" t="s">
        <v>75</v>
      </c>
      <c r="G269" s="1322" t="s">
        <v>75</v>
      </c>
      <c r="H269" s="1323" t="s">
        <v>75</v>
      </c>
      <c r="I269" s="1323" t="s">
        <v>75</v>
      </c>
      <c r="J269" s="1324" t="s">
        <v>75</v>
      </c>
      <c r="K269" s="1324" t="s">
        <v>75</v>
      </c>
      <c r="L269" s="1325" t="s">
        <v>75</v>
      </c>
    </row>
    <row r="270" spans="1:12">
      <c r="A270" s="1294" t="s">
        <v>91</v>
      </c>
      <c r="B270" s="1316" t="s">
        <v>29</v>
      </c>
      <c r="C270" s="922" t="s">
        <v>75</v>
      </c>
      <c r="D270" s="922" t="s">
        <v>75</v>
      </c>
      <c r="E270" s="1296" t="s">
        <v>75</v>
      </c>
      <c r="F270" s="1296" t="s">
        <v>75</v>
      </c>
      <c r="G270" s="1297" t="s">
        <v>75</v>
      </c>
      <c r="H270" s="1298" t="s">
        <v>75</v>
      </c>
      <c r="I270" s="1298" t="s">
        <v>75</v>
      </c>
      <c r="J270" s="1317" t="s">
        <v>75</v>
      </c>
      <c r="K270" s="1317" t="s">
        <v>75</v>
      </c>
      <c r="L270" s="1318" t="s">
        <v>75</v>
      </c>
    </row>
    <row r="271" spans="1:12" ht="16.5" thickBot="1">
      <c r="A271" s="1343" t="s">
        <v>91</v>
      </c>
      <c r="B271" s="1316" t="s">
        <v>32</v>
      </c>
      <c r="C271" s="1183" t="s">
        <v>75</v>
      </c>
      <c r="D271" s="1183" t="s">
        <v>75</v>
      </c>
      <c r="E271" s="1328" t="s">
        <v>75</v>
      </c>
      <c r="F271" s="1328" t="s">
        <v>75</v>
      </c>
      <c r="G271" s="1329" t="s">
        <v>75</v>
      </c>
      <c r="H271" s="1317" t="s">
        <v>75</v>
      </c>
      <c r="I271" s="1317" t="s">
        <v>75</v>
      </c>
      <c r="J271" s="1317" t="s">
        <v>75</v>
      </c>
      <c r="K271" s="1317" t="s">
        <v>75</v>
      </c>
      <c r="L271" s="1318" t="s">
        <v>75</v>
      </c>
    </row>
    <row r="272" spans="1:12" ht="16.5" thickBot="1">
      <c r="A272" s="1330"/>
      <c r="B272" s="1331"/>
      <c r="C272" s="1332"/>
      <c r="D272" s="1332"/>
      <c r="E272" s="1332"/>
      <c r="F272" s="1332"/>
      <c r="G272" s="1333"/>
      <c r="H272" s="1334"/>
      <c r="I272" s="1334"/>
      <c r="J272" s="1334"/>
      <c r="K272" s="1334"/>
      <c r="L272" s="1335"/>
    </row>
    <row r="273" spans="1:12">
      <c r="A273" s="1308" t="s">
        <v>20</v>
      </c>
      <c r="B273" s="1309" t="s">
        <v>24</v>
      </c>
      <c r="C273" s="1310">
        <v>19929.982356384171</v>
      </c>
      <c r="D273" s="1310">
        <v>19503.508617689498</v>
      </c>
      <c r="E273" s="1311">
        <v>20328.582003511856</v>
      </c>
      <c r="F273" s="1311">
        <v>19893.578790043288</v>
      </c>
      <c r="G273" s="1312">
        <v>2.1866513715786855</v>
      </c>
      <c r="H273" s="1313">
        <v>334.97647058823532</v>
      </c>
      <c r="I273" s="1313">
        <v>-0.30570079137161643</v>
      </c>
      <c r="J273" s="1314">
        <v>-38.181818181818187</v>
      </c>
      <c r="K273" s="1314">
        <v>3.1657355679702048</v>
      </c>
      <c r="L273" s="1315">
        <v>0.18793372714724876</v>
      </c>
    </row>
    <row r="274" spans="1:12">
      <c r="A274" s="1287" t="s">
        <v>20</v>
      </c>
      <c r="B274" s="1316" t="s">
        <v>25</v>
      </c>
      <c r="C274" s="922" t="s">
        <v>203</v>
      </c>
      <c r="D274" s="922">
        <v>19690.312745098039</v>
      </c>
      <c r="E274" s="1296" t="s">
        <v>203</v>
      </c>
      <c r="F274" s="1296">
        <v>20084.118999999999</v>
      </c>
      <c r="G274" s="1297" t="s">
        <v>75</v>
      </c>
      <c r="H274" s="1298" t="s">
        <v>203</v>
      </c>
      <c r="I274" s="1298" t="s">
        <v>75</v>
      </c>
      <c r="J274" s="1317" t="s">
        <v>75</v>
      </c>
      <c r="K274" s="1317">
        <v>0.46554934823091249</v>
      </c>
      <c r="L274" s="1318" t="s">
        <v>75</v>
      </c>
    </row>
    <row r="275" spans="1:12">
      <c r="A275" s="1287" t="s">
        <v>20</v>
      </c>
      <c r="B275" s="1316" t="s">
        <v>26</v>
      </c>
      <c r="C275" s="922">
        <v>19163.24117647059</v>
      </c>
      <c r="D275" s="922">
        <v>18958.427450980394</v>
      </c>
      <c r="E275" s="1296">
        <v>19546.506000000001</v>
      </c>
      <c r="F275" s="1296">
        <v>19337.596000000001</v>
      </c>
      <c r="G275" s="1297">
        <v>1.0803307712085817</v>
      </c>
      <c r="H275" s="1298">
        <v>329.2</v>
      </c>
      <c r="I275" s="1298">
        <v>-4.2466550319953527</v>
      </c>
      <c r="J275" s="1317">
        <v>-38.095238095238095</v>
      </c>
      <c r="K275" s="1317">
        <v>1.2104283054003724</v>
      </c>
      <c r="L275" s="1318">
        <v>7.3449420722516479E-2</v>
      </c>
    </row>
    <row r="276" spans="1:12">
      <c r="A276" s="1287" t="s">
        <v>20</v>
      </c>
      <c r="B276" s="1316" t="s">
        <v>31</v>
      </c>
      <c r="C276" s="922" t="s">
        <v>203</v>
      </c>
      <c r="D276" s="922">
        <v>19954.3</v>
      </c>
      <c r="E276" s="1296" t="s">
        <v>203</v>
      </c>
      <c r="F276" s="1296">
        <v>20353.385999999999</v>
      </c>
      <c r="G276" s="1297" t="s">
        <v>75</v>
      </c>
      <c r="H276" s="1298" t="s">
        <v>203</v>
      </c>
      <c r="I276" s="1298" t="s">
        <v>75</v>
      </c>
      <c r="J276" s="1317" t="s">
        <v>75</v>
      </c>
      <c r="K276" s="1317">
        <v>1.4897579143389199</v>
      </c>
      <c r="L276" s="1318" t="s">
        <v>75</v>
      </c>
    </row>
    <row r="277" spans="1:12">
      <c r="A277" s="1308" t="s">
        <v>20</v>
      </c>
      <c r="B277" s="1319" t="s">
        <v>27</v>
      </c>
      <c r="C277" s="1320">
        <v>19897.284748091726</v>
      </c>
      <c r="D277" s="1320">
        <v>19779.838692197951</v>
      </c>
      <c r="E277" s="1321">
        <v>20295.230443053562</v>
      </c>
      <c r="F277" s="1321">
        <v>20175.435466041909</v>
      </c>
      <c r="G277" s="1322">
        <v>0.59376649992653485</v>
      </c>
      <c r="H277" s="1323">
        <v>289.47227722772277</v>
      </c>
      <c r="I277" s="1323">
        <v>-1.6369144950025758</v>
      </c>
      <c r="J277" s="1324">
        <v>-23.484848484848484</v>
      </c>
      <c r="K277" s="1324">
        <v>47.02048417132216</v>
      </c>
      <c r="L277" s="1325">
        <v>11.286862081446685</v>
      </c>
    </row>
    <row r="278" spans="1:12">
      <c r="A278" s="1287" t="s">
        <v>20</v>
      </c>
      <c r="B278" s="1316" t="s">
        <v>28</v>
      </c>
      <c r="C278" s="922">
        <v>20104.191176470591</v>
      </c>
      <c r="D278" s="922">
        <v>19908.895098039215</v>
      </c>
      <c r="E278" s="1296">
        <v>20506.275000000001</v>
      </c>
      <c r="F278" s="1296">
        <v>20307.073</v>
      </c>
      <c r="G278" s="1297">
        <v>0.98094885461829551</v>
      </c>
      <c r="H278" s="1298">
        <v>268.7</v>
      </c>
      <c r="I278" s="1298">
        <v>0.52375607931162638</v>
      </c>
      <c r="J278" s="1317">
        <v>-4.4520547945205475</v>
      </c>
      <c r="K278" s="1317">
        <v>25.977653631284912</v>
      </c>
      <c r="L278" s="1318">
        <v>10.168232949097582</v>
      </c>
    </row>
    <row r="279" spans="1:12">
      <c r="A279" s="1287" t="s">
        <v>20</v>
      </c>
      <c r="B279" s="1316" t="s">
        <v>29</v>
      </c>
      <c r="C279" s="922">
        <v>19436.770588235297</v>
      </c>
      <c r="D279" s="922">
        <v>19523.53137254902</v>
      </c>
      <c r="E279" s="1296">
        <v>19825.506000000001</v>
      </c>
      <c r="F279" s="1296">
        <v>19914.002</v>
      </c>
      <c r="G279" s="1297">
        <v>-0.44439083615638475</v>
      </c>
      <c r="H279" s="1298">
        <v>307.3</v>
      </c>
      <c r="I279" s="1298">
        <v>-0.77494349370357685</v>
      </c>
      <c r="J279" s="1317">
        <v>-38.144329896907216</v>
      </c>
      <c r="K279" s="1317">
        <v>16.759776536312849</v>
      </c>
      <c r="L279" s="1318">
        <v>1.0044977057768438</v>
      </c>
    </row>
    <row r="280" spans="1:12">
      <c r="A280" s="1287" t="s">
        <v>20</v>
      </c>
      <c r="B280" s="1316" t="s">
        <v>32</v>
      </c>
      <c r="C280" s="922">
        <v>20523.943137254901</v>
      </c>
      <c r="D280" s="922">
        <v>20279.619607843135</v>
      </c>
      <c r="E280" s="1296">
        <v>20934.421999999999</v>
      </c>
      <c r="F280" s="1296">
        <v>20685.212</v>
      </c>
      <c r="G280" s="1297">
        <v>1.2047737291742484</v>
      </c>
      <c r="H280" s="1298">
        <v>345.7</v>
      </c>
      <c r="I280" s="1298">
        <v>2.1572104018912563</v>
      </c>
      <c r="J280" s="1317">
        <v>-40.259740259740262</v>
      </c>
      <c r="K280" s="1317">
        <v>4.2830540037243949</v>
      </c>
      <c r="L280" s="1318">
        <v>0.11413142657225617</v>
      </c>
    </row>
    <row r="281" spans="1:12">
      <c r="A281" s="1308" t="s">
        <v>20</v>
      </c>
      <c r="B281" s="1319" t="s">
        <v>33</v>
      </c>
      <c r="C281" s="1320">
        <v>16585.497137514965</v>
      </c>
      <c r="D281" s="1320">
        <v>17048.222733605206</v>
      </c>
      <c r="E281" s="1321">
        <v>16917.207080265263</v>
      </c>
      <c r="F281" s="1321">
        <v>17389.187188277308</v>
      </c>
      <c r="G281" s="1322">
        <v>-2.7142160407027207</v>
      </c>
      <c r="H281" s="1323">
        <v>238.96612021857922</v>
      </c>
      <c r="I281" s="1323">
        <v>6.230967602352389</v>
      </c>
      <c r="J281" s="1324">
        <v>-49.307479224376735</v>
      </c>
      <c r="K281" s="1324">
        <v>17.039106145251395</v>
      </c>
      <c r="L281" s="1325">
        <v>-2.5061023008774654</v>
      </c>
    </row>
    <row r="282" spans="1:12">
      <c r="A282" s="1287" t="s">
        <v>20</v>
      </c>
      <c r="B282" s="1316" t="s">
        <v>77</v>
      </c>
      <c r="C282" s="922">
        <v>16140.699019607842</v>
      </c>
      <c r="D282" s="922">
        <v>16877.090196078432</v>
      </c>
      <c r="E282" s="1296">
        <v>16463.512999999999</v>
      </c>
      <c r="F282" s="1296">
        <v>17214.632000000001</v>
      </c>
      <c r="G282" s="1297">
        <v>-4.3632591158498322</v>
      </c>
      <c r="H282" s="1298">
        <v>226.1</v>
      </c>
      <c r="I282" s="1298">
        <v>4.0018399264029387</v>
      </c>
      <c r="J282" s="1317">
        <v>-42.995169082125607</v>
      </c>
      <c r="K282" s="1317">
        <v>10.986964618249534</v>
      </c>
      <c r="L282" s="1318">
        <v>-0.22039867357504761</v>
      </c>
    </row>
    <row r="283" spans="1:12">
      <c r="A283" s="1287" t="s">
        <v>20</v>
      </c>
      <c r="B283" s="1316" t="s">
        <v>34</v>
      </c>
      <c r="C283" s="922">
        <v>17230.303921568626</v>
      </c>
      <c r="D283" s="922">
        <v>17263.26176470588</v>
      </c>
      <c r="E283" s="1296">
        <v>17574.91</v>
      </c>
      <c r="F283" s="1296">
        <v>17608.526999999998</v>
      </c>
      <c r="G283" s="1297">
        <v>-0.19091318654875775</v>
      </c>
      <c r="H283" s="1298">
        <v>260.2</v>
      </c>
      <c r="I283" s="1298">
        <v>13.475795900566933</v>
      </c>
      <c r="J283" s="1317">
        <v>-61.029411764705884</v>
      </c>
      <c r="K283" s="1317">
        <v>4.9348230912476723</v>
      </c>
      <c r="L283" s="1318">
        <v>-2.4284687333327284</v>
      </c>
    </row>
    <row r="284" spans="1:12" ht="16.5" thickBot="1">
      <c r="A284" s="1287" t="s">
        <v>20</v>
      </c>
      <c r="B284" s="1316" t="s">
        <v>35</v>
      </c>
      <c r="C284" s="922">
        <v>17498.174509803921</v>
      </c>
      <c r="D284" s="922">
        <v>17246.979411764707</v>
      </c>
      <c r="E284" s="1296">
        <v>17848.137999999999</v>
      </c>
      <c r="F284" s="1296">
        <v>17591.919000000002</v>
      </c>
      <c r="G284" s="1297">
        <v>1.4564585023384731</v>
      </c>
      <c r="H284" s="1298">
        <v>271.7</v>
      </c>
      <c r="I284" s="1298">
        <v>-2.5815704553603402</v>
      </c>
      <c r="J284" s="1317">
        <v>-33.333333333333329</v>
      </c>
      <c r="K284" s="1317">
        <v>1.1173184357541899</v>
      </c>
      <c r="L284" s="1318">
        <v>0.14276510603031334</v>
      </c>
    </row>
    <row r="285" spans="1:12" ht="16.5" thickBot="1">
      <c r="A285" s="1330"/>
      <c r="B285" s="1331"/>
      <c r="C285" s="1332"/>
      <c r="D285" s="1332"/>
      <c r="E285" s="1332"/>
      <c r="F285" s="1332"/>
      <c r="G285" s="1333"/>
      <c r="H285" s="1334"/>
      <c r="I285" s="1334"/>
      <c r="J285" s="1334"/>
      <c r="K285" s="1334"/>
      <c r="L285" s="1335"/>
    </row>
    <row r="286" spans="1:12">
      <c r="A286" s="1308" t="s">
        <v>92</v>
      </c>
      <c r="B286" s="1319" t="s">
        <v>21</v>
      </c>
      <c r="C286" s="1320">
        <v>21707.271961492177</v>
      </c>
      <c r="D286" s="1320">
        <v>22397.489519882718</v>
      </c>
      <c r="E286" s="1321">
        <v>22141.417400722021</v>
      </c>
      <c r="F286" s="1321">
        <v>22845.439310280373</v>
      </c>
      <c r="G286" s="1322">
        <v>-3.0816737642753269</v>
      </c>
      <c r="H286" s="1323">
        <v>346.25</v>
      </c>
      <c r="I286" s="1323">
        <v>-2.9181412620875258</v>
      </c>
      <c r="J286" s="1324">
        <v>-82.222222222222214</v>
      </c>
      <c r="K286" s="1324">
        <v>0.74487895716945995</v>
      </c>
      <c r="L286" s="1325">
        <v>-1.6915043671402317</v>
      </c>
    </row>
    <row r="287" spans="1:12">
      <c r="A287" s="1287" t="s">
        <v>92</v>
      </c>
      <c r="B287" s="1316" t="s">
        <v>22</v>
      </c>
      <c r="C287" s="922" t="s">
        <v>203</v>
      </c>
      <c r="D287" s="922" t="s">
        <v>203</v>
      </c>
      <c r="E287" s="1296" t="s">
        <v>203</v>
      </c>
      <c r="F287" s="1296" t="s">
        <v>203</v>
      </c>
      <c r="G287" s="1297" t="s">
        <v>75</v>
      </c>
      <c r="H287" s="1298" t="s">
        <v>203</v>
      </c>
      <c r="I287" s="1298" t="s">
        <v>75</v>
      </c>
      <c r="J287" s="1317" t="s">
        <v>75</v>
      </c>
      <c r="K287" s="1317">
        <v>9.3109869646182494E-2</v>
      </c>
      <c r="L287" s="1318" t="s">
        <v>75</v>
      </c>
    </row>
    <row r="288" spans="1:12">
      <c r="A288" s="1287" t="s">
        <v>92</v>
      </c>
      <c r="B288" s="1316" t="s">
        <v>23</v>
      </c>
      <c r="C288" s="922" t="s">
        <v>203</v>
      </c>
      <c r="D288" s="922">
        <v>22161.608823529412</v>
      </c>
      <c r="E288" s="1296" t="s">
        <v>203</v>
      </c>
      <c r="F288" s="1296">
        <v>22604.841</v>
      </c>
      <c r="G288" s="1297" t="s">
        <v>75</v>
      </c>
      <c r="H288" s="1298" t="s">
        <v>203</v>
      </c>
      <c r="I288" s="1298" t="s">
        <v>75</v>
      </c>
      <c r="J288" s="1317" t="s">
        <v>75</v>
      </c>
      <c r="K288" s="1317">
        <v>0.46554934823091249</v>
      </c>
      <c r="L288" s="1318" t="s">
        <v>75</v>
      </c>
    </row>
    <row r="289" spans="1:12">
      <c r="A289" s="1287" t="s">
        <v>92</v>
      </c>
      <c r="B289" s="1316" t="s">
        <v>30</v>
      </c>
      <c r="C289" s="922" t="s">
        <v>203</v>
      </c>
      <c r="D289" s="922" t="s">
        <v>203</v>
      </c>
      <c r="E289" s="1296" t="s">
        <v>203</v>
      </c>
      <c r="F289" s="1296" t="s">
        <v>203</v>
      </c>
      <c r="G289" s="1297" t="s">
        <v>75</v>
      </c>
      <c r="H289" s="1298" t="s">
        <v>203</v>
      </c>
      <c r="I289" s="1298" t="s">
        <v>75</v>
      </c>
      <c r="J289" s="1317" t="s">
        <v>75</v>
      </c>
      <c r="K289" s="1317">
        <v>0.18621973929236499</v>
      </c>
      <c r="L289" s="1318" t="s">
        <v>75</v>
      </c>
    </row>
    <row r="290" spans="1:12">
      <c r="A290" s="1308" t="s">
        <v>92</v>
      </c>
      <c r="B290" s="1319" t="s">
        <v>24</v>
      </c>
      <c r="C290" s="1320">
        <v>20588.085310935046</v>
      </c>
      <c r="D290" s="1320">
        <v>21222.090567192976</v>
      </c>
      <c r="E290" s="1321">
        <v>20999.847017153748</v>
      </c>
      <c r="F290" s="1321">
        <v>21646.532378536835</v>
      </c>
      <c r="G290" s="1322">
        <v>-2.987477855918824</v>
      </c>
      <c r="H290" s="1323">
        <v>321.24081632653059</v>
      </c>
      <c r="I290" s="1323">
        <v>4.8270367919662309</v>
      </c>
      <c r="J290" s="1324">
        <v>-61.71875</v>
      </c>
      <c r="K290" s="1324">
        <v>4.5623836126629422</v>
      </c>
      <c r="L290" s="1325">
        <v>-2.3677733987068468</v>
      </c>
    </row>
    <row r="291" spans="1:12">
      <c r="A291" s="1287" t="s">
        <v>92</v>
      </c>
      <c r="B291" s="1316" t="s">
        <v>25</v>
      </c>
      <c r="C291" s="922">
        <v>20503.483333333334</v>
      </c>
      <c r="D291" s="922">
        <v>20857.042156862746</v>
      </c>
      <c r="E291" s="1296">
        <v>20913.553</v>
      </c>
      <c r="F291" s="1296">
        <v>21274.183000000001</v>
      </c>
      <c r="G291" s="1297">
        <v>-1.6951532286809838</v>
      </c>
      <c r="H291" s="1298">
        <v>305</v>
      </c>
      <c r="I291" s="1298">
        <v>15.224782772950515</v>
      </c>
      <c r="J291" s="1317">
        <v>-68.421052631578945</v>
      </c>
      <c r="K291" s="1317">
        <v>0.55865921787709494</v>
      </c>
      <c r="L291" s="1318">
        <v>-0.47003596349810806</v>
      </c>
    </row>
    <row r="292" spans="1:12">
      <c r="A292" s="1287" t="s">
        <v>92</v>
      </c>
      <c r="B292" s="1316" t="s">
        <v>26</v>
      </c>
      <c r="C292" s="922">
        <v>20528.020588235293</v>
      </c>
      <c r="D292" s="922">
        <v>20970.76862745098</v>
      </c>
      <c r="E292" s="1296">
        <v>20938.580999999998</v>
      </c>
      <c r="F292" s="1296">
        <v>21390.184000000001</v>
      </c>
      <c r="G292" s="1297">
        <v>-2.1112628110165055</v>
      </c>
      <c r="H292" s="1298">
        <v>314.39999999999998</v>
      </c>
      <c r="I292" s="1298">
        <v>9.5510983763118271E-2</v>
      </c>
      <c r="J292" s="1317">
        <v>-57.333333333333336</v>
      </c>
      <c r="K292" s="1317">
        <v>2.9795158286778398</v>
      </c>
      <c r="L292" s="1318">
        <v>-1.0811230451716454</v>
      </c>
    </row>
    <row r="293" spans="1:12">
      <c r="A293" s="1287" t="s">
        <v>92</v>
      </c>
      <c r="B293" s="1316" t="s">
        <v>31</v>
      </c>
      <c r="C293" s="922">
        <v>20785.24705882353</v>
      </c>
      <c r="D293" s="922">
        <v>21951.163725490198</v>
      </c>
      <c r="E293" s="1296">
        <v>21200.952000000001</v>
      </c>
      <c r="F293" s="1296">
        <v>22390.187000000002</v>
      </c>
      <c r="G293" s="1297">
        <v>-5.3114116465396224</v>
      </c>
      <c r="H293" s="1298">
        <v>350</v>
      </c>
      <c r="I293" s="1298">
        <v>11.856823266219248</v>
      </c>
      <c r="J293" s="1317">
        <v>-67.64705882352942</v>
      </c>
      <c r="K293" s="1317">
        <v>1.0242085661080074</v>
      </c>
      <c r="L293" s="1318">
        <v>-0.8166143900370928</v>
      </c>
    </row>
    <row r="294" spans="1:12">
      <c r="A294" s="1308" t="s">
        <v>92</v>
      </c>
      <c r="B294" s="1319" t="s">
        <v>27</v>
      </c>
      <c r="C294" s="1320">
        <v>18036.217044223613</v>
      </c>
      <c r="D294" s="1320">
        <v>18453.648175349485</v>
      </c>
      <c r="E294" s="1321">
        <v>18396.941385108086</v>
      </c>
      <c r="F294" s="1321">
        <v>19013.010587895678</v>
      </c>
      <c r="G294" s="1322">
        <v>-3.2402506690855288</v>
      </c>
      <c r="H294" s="1323">
        <v>290.45271317829457</v>
      </c>
      <c r="I294" s="1323">
        <v>4.6505594333737053</v>
      </c>
      <c r="J294" s="1324">
        <v>-28.729281767955801</v>
      </c>
      <c r="K294" s="1324">
        <v>12.011173184357542</v>
      </c>
      <c r="L294" s="1325">
        <v>2.2114980354674501</v>
      </c>
    </row>
    <row r="295" spans="1:12">
      <c r="A295" s="1287" t="s">
        <v>92</v>
      </c>
      <c r="B295" s="1316" t="s">
        <v>28</v>
      </c>
      <c r="C295" s="922">
        <v>19430.23431372549</v>
      </c>
      <c r="D295" s="922">
        <v>19515.763725490197</v>
      </c>
      <c r="E295" s="1296">
        <v>19818.839</v>
      </c>
      <c r="F295" s="1296">
        <v>19906.079000000002</v>
      </c>
      <c r="G295" s="1297">
        <v>-0.43825808186535181</v>
      </c>
      <c r="H295" s="1298">
        <v>260</v>
      </c>
      <c r="I295" s="1298">
        <v>17.222723174030651</v>
      </c>
      <c r="J295" s="1317">
        <v>-29.411764705882355</v>
      </c>
      <c r="K295" s="1317">
        <v>2.2346368715083798</v>
      </c>
      <c r="L295" s="1318">
        <v>0.39381391536327959</v>
      </c>
    </row>
    <row r="296" spans="1:12">
      <c r="A296" s="1287" t="s">
        <v>92</v>
      </c>
      <c r="B296" s="1316" t="s">
        <v>29</v>
      </c>
      <c r="C296" s="922">
        <v>20091.105882352942</v>
      </c>
      <c r="D296" s="922">
        <v>19892.945098039214</v>
      </c>
      <c r="E296" s="1296">
        <v>20492.928</v>
      </c>
      <c r="F296" s="1296">
        <v>20290.804</v>
      </c>
      <c r="G296" s="1297">
        <v>0.99613598357167021</v>
      </c>
      <c r="H296" s="1298">
        <v>293.60000000000002</v>
      </c>
      <c r="I296" s="1298">
        <v>2.4066968957098132</v>
      </c>
      <c r="J296" s="1298">
        <v>-37.398373983739837</v>
      </c>
      <c r="K296" s="1298">
        <v>7.1694599627560516</v>
      </c>
      <c r="L296" s="1299">
        <v>0.51001220964289473</v>
      </c>
    </row>
    <row r="297" spans="1:12" ht="16.5" thickBot="1">
      <c r="A297" s="1344" t="s">
        <v>92</v>
      </c>
      <c r="B297" s="1345" t="s">
        <v>32</v>
      </c>
      <c r="C297" s="923">
        <v>11637.179411764706</v>
      </c>
      <c r="D297" s="923">
        <v>11637.179411764706</v>
      </c>
      <c r="E297" s="1303">
        <v>11869.923000000001</v>
      </c>
      <c r="F297" s="1303">
        <v>12042.790999999999</v>
      </c>
      <c r="G297" s="1304">
        <v>-1.435447978794937</v>
      </c>
      <c r="H297" s="1305">
        <v>307.89999999999998</v>
      </c>
      <c r="I297" s="1305">
        <v>-0.54909560723515671</v>
      </c>
      <c r="J297" s="1305">
        <v>16.666666666666664</v>
      </c>
      <c r="K297" s="1305">
        <v>2.5454545454545454</v>
      </c>
      <c r="L297" s="1306">
        <v>0.57662763815347895</v>
      </c>
    </row>
    <row r="298" spans="1:12">
      <c r="G298" s="1347"/>
      <c r="H298" s="1347"/>
      <c r="I298" s="1347"/>
      <c r="J298" s="1347"/>
      <c r="K298" s="1347"/>
      <c r="L298" s="1347"/>
    </row>
    <row r="299" spans="1:12">
      <c r="G299" s="1347"/>
      <c r="H299" s="1347"/>
      <c r="I299" s="1347"/>
      <c r="J299" s="1347"/>
      <c r="K299" s="1347"/>
      <c r="L299" s="1347"/>
    </row>
    <row r="300" spans="1:12">
      <c r="G300" s="1347"/>
      <c r="H300" s="1347"/>
      <c r="I300" s="1347"/>
      <c r="J300" s="1347"/>
      <c r="K300" s="1347"/>
      <c r="L300" s="1347"/>
    </row>
    <row r="301" spans="1:12">
      <c r="G301" s="1347"/>
      <c r="H301" s="1347"/>
      <c r="I301" s="1347"/>
      <c r="J301" s="1347"/>
      <c r="K301" s="1347"/>
      <c r="L301" s="1347"/>
    </row>
    <row r="302" spans="1:12">
      <c r="G302" s="1347"/>
      <c r="H302" s="1347"/>
      <c r="I302" s="1347"/>
      <c r="J302" s="1347"/>
      <c r="K302" s="1347"/>
      <c r="L302" s="1347"/>
    </row>
    <row r="303" spans="1:12">
      <c r="G303" s="1347"/>
      <c r="H303" s="1347"/>
      <c r="I303" s="1347"/>
      <c r="J303" s="1347"/>
      <c r="K303" s="1347"/>
      <c r="L303" s="1347"/>
    </row>
    <row r="304" spans="1:12">
      <c r="G304" s="1347"/>
      <c r="H304" s="1347"/>
      <c r="I304" s="1347"/>
      <c r="J304" s="1347"/>
      <c r="K304" s="1347"/>
      <c r="L304" s="1347"/>
    </row>
    <row r="305" spans="7:12">
      <c r="G305" s="1347"/>
      <c r="H305" s="1347"/>
      <c r="I305" s="1347"/>
      <c r="J305" s="1347"/>
      <c r="K305" s="1347"/>
      <c r="L305" s="1347"/>
    </row>
    <row r="306" spans="7:12">
      <c r="G306" s="1347"/>
      <c r="H306" s="1347"/>
      <c r="I306" s="1347"/>
      <c r="J306" s="1347"/>
      <c r="K306" s="1347"/>
      <c r="L306" s="1347"/>
    </row>
    <row r="307" spans="7:12">
      <c r="G307" s="1347"/>
      <c r="H307" s="1347"/>
      <c r="I307" s="1347"/>
      <c r="J307" s="1347"/>
      <c r="K307" s="1347"/>
      <c r="L307" s="1347"/>
    </row>
    <row r="308" spans="7:12">
      <c r="G308" s="1347"/>
      <c r="H308" s="1347"/>
      <c r="I308" s="1347"/>
      <c r="J308" s="1347"/>
      <c r="K308" s="1347"/>
      <c r="L308" s="1347"/>
    </row>
    <row r="309" spans="7:12">
      <c r="G309" s="1347"/>
      <c r="H309" s="1347"/>
      <c r="I309" s="1347"/>
      <c r="J309" s="1347"/>
      <c r="K309" s="1347"/>
      <c r="L309" s="1347"/>
    </row>
    <row r="310" spans="7:12">
      <c r="G310" s="1347"/>
      <c r="H310" s="1347"/>
      <c r="I310" s="1347"/>
      <c r="J310" s="1347"/>
      <c r="K310" s="1347"/>
      <c r="L310" s="1347"/>
    </row>
    <row r="311" spans="7:12">
      <c r="G311" s="1347"/>
      <c r="H311" s="1347"/>
      <c r="I311" s="1347"/>
      <c r="J311" s="1347"/>
      <c r="K311" s="1347"/>
      <c r="L311" s="1347"/>
    </row>
    <row r="312" spans="7:12">
      <c r="G312" s="1347"/>
      <c r="H312" s="1347"/>
      <c r="I312" s="1347"/>
      <c r="J312" s="1347"/>
      <c r="K312" s="1347"/>
      <c r="L312" s="1347"/>
    </row>
    <row r="313" spans="7:12">
      <c r="G313" s="1347"/>
      <c r="H313" s="1347"/>
      <c r="I313" s="1347"/>
      <c r="J313" s="1347"/>
      <c r="K313" s="1347"/>
      <c r="L313" s="1347"/>
    </row>
    <row r="314" spans="7:12">
      <c r="G314" s="1347"/>
      <c r="H314" s="1347"/>
      <c r="I314" s="1347"/>
      <c r="J314" s="1347"/>
      <c r="K314" s="1347"/>
      <c r="L314" s="1347"/>
    </row>
    <row r="315" spans="7:12">
      <c r="G315" s="1347"/>
      <c r="H315" s="1347"/>
      <c r="I315" s="1347"/>
      <c r="J315" s="1347"/>
      <c r="K315" s="1347"/>
      <c r="L315" s="1347"/>
    </row>
    <row r="316" spans="7:12">
      <c r="G316" s="1347"/>
      <c r="H316" s="1347"/>
      <c r="I316" s="1347"/>
      <c r="J316" s="1347"/>
      <c r="K316" s="1347"/>
      <c r="L316" s="1347"/>
    </row>
    <row r="317" spans="7:12">
      <c r="G317" s="1347"/>
      <c r="H317" s="1347"/>
      <c r="I317" s="1347"/>
      <c r="J317" s="1347"/>
      <c r="K317" s="1347"/>
      <c r="L317" s="1347"/>
    </row>
    <row r="318" spans="7:12">
      <c r="G318" s="1347"/>
      <c r="H318" s="1347"/>
      <c r="I318" s="1347"/>
      <c r="J318" s="1347"/>
      <c r="K318" s="1347"/>
      <c r="L318" s="1347"/>
    </row>
    <row r="319" spans="7:12">
      <c r="G319" s="1347"/>
      <c r="H319" s="1347"/>
      <c r="I319" s="1347"/>
      <c r="J319" s="1347"/>
      <c r="K319" s="1347"/>
      <c r="L319" s="1347"/>
    </row>
    <row r="320" spans="7:12">
      <c r="G320" s="1347"/>
      <c r="H320" s="1347"/>
      <c r="I320" s="1347"/>
      <c r="J320" s="1347"/>
      <c r="K320" s="1347"/>
      <c r="L320" s="1347"/>
    </row>
    <row r="321" spans="7:12">
      <c r="G321" s="1347"/>
      <c r="H321" s="1347"/>
      <c r="I321" s="1347"/>
      <c r="J321" s="1347"/>
      <c r="K321" s="1347"/>
      <c r="L321" s="1347"/>
    </row>
    <row r="322" spans="7:12">
      <c r="G322" s="1347"/>
      <c r="H322" s="1347"/>
      <c r="I322" s="1347"/>
      <c r="J322" s="1347"/>
      <c r="K322" s="1347"/>
      <c r="L322" s="1347"/>
    </row>
    <row r="323" spans="7:12">
      <c r="G323" s="1347"/>
      <c r="H323" s="1347"/>
      <c r="I323" s="1347"/>
      <c r="J323" s="1347"/>
      <c r="K323" s="1347"/>
      <c r="L323" s="1347"/>
    </row>
    <row r="324" spans="7:12">
      <c r="G324" s="1347"/>
      <c r="H324" s="1347"/>
      <c r="I324" s="1347"/>
      <c r="J324" s="1347"/>
      <c r="K324" s="1347"/>
      <c r="L324" s="1347"/>
    </row>
    <row r="325" spans="7:12">
      <c r="G325" s="1347"/>
      <c r="H325" s="1347"/>
      <c r="I325" s="1347"/>
      <c r="J325" s="1347"/>
      <c r="K325" s="1347"/>
      <c r="L325" s="1347"/>
    </row>
    <row r="326" spans="7:12">
      <c r="G326" s="1347"/>
      <c r="H326" s="1347"/>
      <c r="I326" s="1347"/>
      <c r="J326" s="1347"/>
      <c r="K326" s="1347"/>
      <c r="L326" s="1347"/>
    </row>
    <row r="327" spans="7:12">
      <c r="G327" s="1347"/>
      <c r="H327" s="1347"/>
      <c r="I327" s="1347"/>
      <c r="J327" s="1347"/>
      <c r="K327" s="1347"/>
      <c r="L327" s="1347"/>
    </row>
    <row r="328" spans="7:12">
      <c r="G328" s="1347"/>
      <c r="H328" s="1347"/>
      <c r="I328" s="1347"/>
      <c r="J328" s="1347"/>
      <c r="K328" s="1347"/>
      <c r="L328" s="1347"/>
    </row>
    <row r="329" spans="7:12">
      <c r="G329" s="1347"/>
      <c r="H329" s="1347"/>
      <c r="I329" s="1347"/>
      <c r="J329" s="1347"/>
      <c r="K329" s="1347"/>
      <c r="L329" s="1347"/>
    </row>
    <row r="330" spans="7:12">
      <c r="G330" s="1347"/>
      <c r="H330" s="1347"/>
      <c r="I330" s="1347"/>
      <c r="J330" s="1347"/>
      <c r="K330" s="1347"/>
      <c r="L330" s="1347"/>
    </row>
    <row r="331" spans="7:12">
      <c r="G331" s="1347"/>
      <c r="H331" s="1347"/>
      <c r="I331" s="1347"/>
      <c r="J331" s="1347"/>
      <c r="K331" s="1347"/>
      <c r="L331" s="1347"/>
    </row>
    <row r="332" spans="7:12">
      <c r="G332" s="1347"/>
      <c r="H332" s="1347"/>
      <c r="I332" s="1347"/>
      <c r="J332" s="1347"/>
      <c r="K332" s="1347"/>
      <c r="L332" s="1347"/>
    </row>
    <row r="333" spans="7:12">
      <c r="G333" s="1347"/>
      <c r="H333" s="1347"/>
      <c r="I333" s="1347"/>
      <c r="J333" s="1347"/>
      <c r="K333" s="1347"/>
      <c r="L333" s="1347"/>
    </row>
    <row r="334" spans="7:12">
      <c r="G334" s="1347"/>
      <c r="H334" s="1347"/>
      <c r="I334" s="1347"/>
      <c r="J334" s="1347"/>
      <c r="K334" s="1347"/>
      <c r="L334" s="1347"/>
    </row>
    <row r="335" spans="7:12">
      <c r="G335" s="1347"/>
      <c r="H335" s="1347"/>
      <c r="I335" s="1347"/>
      <c r="J335" s="1347"/>
      <c r="K335" s="1347"/>
      <c r="L335" s="1347"/>
    </row>
    <row r="336" spans="7:12">
      <c r="G336" s="1347"/>
      <c r="H336" s="1347"/>
      <c r="I336" s="1347"/>
      <c r="J336" s="1347"/>
      <c r="K336" s="1347"/>
      <c r="L336" s="1347"/>
    </row>
    <row r="337" spans="7:12">
      <c r="G337" s="1347"/>
      <c r="H337" s="1347"/>
      <c r="I337" s="1347"/>
      <c r="J337" s="1347"/>
      <c r="K337" s="1347"/>
      <c r="L337" s="1347"/>
    </row>
    <row r="338" spans="7:12">
      <c r="G338" s="1347"/>
      <c r="H338" s="1347"/>
      <c r="I338" s="1347"/>
      <c r="J338" s="1347"/>
      <c r="K338" s="1347"/>
      <c r="L338" s="1347"/>
    </row>
    <row r="339" spans="7:12">
      <c r="G339" s="1347"/>
      <c r="H339" s="1347"/>
      <c r="I339" s="1347"/>
      <c r="J339" s="1347"/>
      <c r="K339" s="1347"/>
      <c r="L339" s="1347"/>
    </row>
    <row r="340" spans="7:12">
      <c r="G340" s="1347"/>
      <c r="H340" s="1347"/>
      <c r="I340" s="1347"/>
      <c r="J340" s="1347"/>
      <c r="K340" s="1347"/>
      <c r="L340" s="1347"/>
    </row>
    <row r="341" spans="7:12">
      <c r="G341" s="1347"/>
      <c r="H341" s="1347"/>
      <c r="I341" s="1347"/>
      <c r="J341" s="1347"/>
      <c r="K341" s="1347"/>
      <c r="L341" s="1347"/>
    </row>
    <row r="342" spans="7:12">
      <c r="G342" s="1347"/>
      <c r="H342" s="1347"/>
      <c r="I342" s="1347"/>
      <c r="J342" s="1347"/>
      <c r="K342" s="1347"/>
      <c r="L342" s="1347"/>
    </row>
    <row r="343" spans="7:12">
      <c r="G343" s="1347"/>
      <c r="H343" s="1347"/>
      <c r="I343" s="1347"/>
      <c r="J343" s="1347"/>
      <c r="K343" s="1347"/>
      <c r="L343" s="1347"/>
    </row>
    <row r="344" spans="7:12">
      <c r="G344" s="1347"/>
      <c r="H344" s="1347"/>
      <c r="I344" s="1347"/>
      <c r="J344" s="1347"/>
      <c r="K344" s="1347"/>
      <c r="L344" s="1347"/>
    </row>
    <row r="345" spans="7:12">
      <c r="G345" s="1347"/>
      <c r="H345" s="1347"/>
      <c r="I345" s="1347"/>
      <c r="J345" s="1347"/>
      <c r="K345" s="1347"/>
      <c r="L345" s="1347"/>
    </row>
    <row r="346" spans="7:12">
      <c r="G346" s="1347"/>
      <c r="H346" s="1347"/>
      <c r="I346" s="1347"/>
      <c r="J346" s="1347"/>
      <c r="K346" s="1347"/>
      <c r="L346" s="1347"/>
    </row>
    <row r="347" spans="7:12">
      <c r="G347" s="1347"/>
      <c r="H347" s="1347"/>
      <c r="I347" s="1347"/>
      <c r="J347" s="1347"/>
      <c r="K347" s="1347"/>
      <c r="L347" s="1347"/>
    </row>
    <row r="348" spans="7:12">
      <c r="G348" s="1347"/>
      <c r="H348" s="1347"/>
      <c r="I348" s="1347"/>
      <c r="J348" s="1347"/>
      <c r="K348" s="1347"/>
      <c r="L348" s="1347"/>
    </row>
    <row r="349" spans="7:12">
      <c r="G349" s="1347"/>
      <c r="H349" s="1347"/>
      <c r="I349" s="1347"/>
      <c r="J349" s="1347"/>
      <c r="K349" s="1347"/>
      <c r="L349" s="1347"/>
    </row>
    <row r="350" spans="7:12">
      <c r="G350" s="1347"/>
      <c r="H350" s="1347"/>
      <c r="I350" s="1347"/>
      <c r="J350" s="1347"/>
      <c r="K350" s="1347"/>
      <c r="L350" s="1347"/>
    </row>
    <row r="351" spans="7:12">
      <c r="G351" s="1347"/>
      <c r="H351" s="1347"/>
      <c r="I351" s="1347"/>
      <c r="J351" s="1347"/>
      <c r="K351" s="1347"/>
      <c r="L351" s="1347"/>
    </row>
    <row r="352" spans="7:12">
      <c r="G352" s="1347"/>
      <c r="H352" s="1347"/>
      <c r="I352" s="1347"/>
      <c r="J352" s="1347"/>
      <c r="K352" s="1347"/>
      <c r="L352" s="1347"/>
    </row>
    <row r="353" spans="7:12">
      <c r="G353" s="1347"/>
      <c r="H353" s="1347"/>
      <c r="I353" s="1347"/>
      <c r="J353" s="1347"/>
      <c r="K353" s="1347"/>
      <c r="L353" s="1347"/>
    </row>
    <row r="354" spans="7:12">
      <c r="G354" s="1347"/>
      <c r="H354" s="1347"/>
      <c r="I354" s="1347"/>
      <c r="J354" s="1347"/>
      <c r="K354" s="1347"/>
      <c r="L354" s="1347"/>
    </row>
    <row r="355" spans="7:12">
      <c r="G355" s="1347"/>
      <c r="H355" s="1347"/>
      <c r="I355" s="1347"/>
      <c r="J355" s="1347"/>
      <c r="K355" s="1347"/>
      <c r="L355" s="1347"/>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75" customWidth="1"/>
    <col min="2" max="2" width="11.28515625" style="1175" bestFit="1" customWidth="1"/>
    <col min="3" max="3" width="11.42578125" style="1175" customWidth="1"/>
    <col min="4" max="4" width="12" style="1175" customWidth="1"/>
    <col min="5" max="5" width="11.28515625" style="1175" bestFit="1" customWidth="1"/>
    <col min="6" max="6" width="11.42578125" style="1175" customWidth="1"/>
    <col min="7" max="7" width="12.140625" style="1175" customWidth="1"/>
    <col min="8" max="8" width="10.85546875" style="1175" bestFit="1" customWidth="1"/>
    <col min="9" max="9" width="13.28515625" style="1175" customWidth="1"/>
    <col min="10" max="16384" width="9.140625" style="1175"/>
  </cols>
  <sheetData>
    <row r="1" spans="1:18" ht="40.5" customHeight="1" thickBot="1">
      <c r="A1" s="1505" t="s">
        <v>412</v>
      </c>
      <c r="B1" s="1505"/>
      <c r="C1" s="1505"/>
      <c r="D1" s="1505"/>
      <c r="E1" s="1505"/>
      <c r="F1" s="1505"/>
      <c r="G1" s="1505"/>
      <c r="H1" s="1505"/>
    </row>
    <row r="2" spans="1:18" ht="47.25">
      <c r="A2" s="1232" t="s">
        <v>102</v>
      </c>
      <c r="B2" s="1245" t="s">
        <v>5</v>
      </c>
      <c r="C2" s="1245"/>
      <c r="D2" s="1353" t="s">
        <v>103</v>
      </c>
      <c r="E2" s="1477" t="s">
        <v>104</v>
      </c>
      <c r="F2" s="1506"/>
      <c r="G2" s="1507"/>
      <c r="H2" s="920" t="s">
        <v>105</v>
      </c>
    </row>
    <row r="3" spans="1:18" ht="48" thickBot="1">
      <c r="A3" s="1354"/>
      <c r="B3" s="1355" t="s">
        <v>514</v>
      </c>
      <c r="C3" s="1355" t="s">
        <v>509</v>
      </c>
      <c r="D3" s="1356" t="s">
        <v>50</v>
      </c>
      <c r="E3" s="1262" t="s">
        <v>514</v>
      </c>
      <c r="F3" s="1357" t="s">
        <v>509</v>
      </c>
      <c r="G3" s="921" t="s">
        <v>106</v>
      </c>
      <c r="H3" s="1358" t="s">
        <v>107</v>
      </c>
    </row>
    <row r="4" spans="1:18">
      <c r="A4" s="1352" t="s">
        <v>4</v>
      </c>
      <c r="B4" s="1359"/>
      <c r="C4" s="1359"/>
      <c r="D4" s="1360"/>
      <c r="E4" s="1361"/>
      <c r="F4" s="1361"/>
      <c r="G4" s="1362"/>
      <c r="H4" s="1363"/>
    </row>
    <row r="5" spans="1:18">
      <c r="A5" s="1342" t="s">
        <v>254</v>
      </c>
      <c r="B5" s="1320">
        <v>21069.173922216709</v>
      </c>
      <c r="C5" s="1320">
        <v>21322.166884135229</v>
      </c>
      <c r="D5" s="1364">
        <v>-1.1865255688752723</v>
      </c>
      <c r="E5" s="1365">
        <v>100</v>
      </c>
      <c r="F5" s="1366">
        <v>100</v>
      </c>
      <c r="G5" s="1367" t="s">
        <v>75</v>
      </c>
      <c r="H5" s="1368">
        <v>-32.012956339833998</v>
      </c>
    </row>
    <row r="6" spans="1:18">
      <c r="A6" s="1294" t="s">
        <v>108</v>
      </c>
      <c r="B6" s="922">
        <v>18389.678</v>
      </c>
      <c r="C6" s="922">
        <v>17917.282999999999</v>
      </c>
      <c r="D6" s="1369">
        <v>2.636532559093923</v>
      </c>
      <c r="E6" s="1370">
        <v>13.01571546732837</v>
      </c>
      <c r="F6" s="1371">
        <v>24.018714713093551</v>
      </c>
      <c r="G6" s="1372">
        <v>-45.810108397544738</v>
      </c>
      <c r="H6" s="1373">
        <v>-63.157894736842103</v>
      </c>
    </row>
    <row r="7" spans="1:18">
      <c r="A7" s="1294" t="s">
        <v>109</v>
      </c>
      <c r="B7" s="922" t="s">
        <v>203</v>
      </c>
      <c r="C7" s="922">
        <v>25994.673999999999</v>
      </c>
      <c r="D7" s="1369" t="s">
        <v>75</v>
      </c>
      <c r="E7" s="1370">
        <v>4.6451612903225801</v>
      </c>
      <c r="F7" s="1371">
        <v>17.803720448973166</v>
      </c>
      <c r="G7" s="1372" t="s">
        <v>75</v>
      </c>
      <c r="H7" s="1373" t="s">
        <v>75</v>
      </c>
    </row>
    <row r="8" spans="1:18" ht="16.5" thickBot="1">
      <c r="A8" s="1374" t="s">
        <v>110</v>
      </c>
      <c r="B8" s="923">
        <v>21271.573</v>
      </c>
      <c r="C8" s="923">
        <v>21297.981</v>
      </c>
      <c r="D8" s="1375">
        <v>-0.12399297379408615</v>
      </c>
      <c r="E8" s="1376">
        <v>82.339123242349061</v>
      </c>
      <c r="F8" s="1377">
        <v>58.177564837933282</v>
      </c>
      <c r="G8" s="1378">
        <v>41.530714583402116</v>
      </c>
      <c r="H8" s="1379">
        <v>-3.7774512836374812</v>
      </c>
    </row>
    <row r="9" spans="1:18">
      <c r="A9" s="1308" t="s">
        <v>255</v>
      </c>
      <c r="B9" s="1310">
        <v>18027.690018350284</v>
      </c>
      <c r="C9" s="1310">
        <v>18706.949188748546</v>
      </c>
      <c r="D9" s="1380">
        <v>-3.6310526293983196</v>
      </c>
      <c r="E9" s="1381">
        <v>100</v>
      </c>
      <c r="F9" s="1382">
        <v>100</v>
      </c>
      <c r="G9" s="1383" t="s">
        <v>75</v>
      </c>
      <c r="H9" s="1384">
        <v>2.0954444561885657</v>
      </c>
    </row>
    <row r="10" spans="1:18">
      <c r="A10" s="1294" t="s">
        <v>108</v>
      </c>
      <c r="B10" s="922" t="s">
        <v>203</v>
      </c>
      <c r="C10" s="922">
        <v>17142.723000000002</v>
      </c>
      <c r="D10" s="1369">
        <v>0.54938763229153642</v>
      </c>
      <c r="E10" s="1370">
        <v>9.2605533555917905</v>
      </c>
      <c r="F10" s="1371">
        <v>9.1718634393827294</v>
      </c>
      <c r="G10" s="1372">
        <v>0.9669781587484032</v>
      </c>
      <c r="H10" s="1373">
        <v>3.0826851051570161</v>
      </c>
    </row>
    <row r="11" spans="1:18">
      <c r="A11" s="1294" t="s">
        <v>109</v>
      </c>
      <c r="B11" s="922" t="s">
        <v>75</v>
      </c>
      <c r="C11" s="922" t="s">
        <v>203</v>
      </c>
      <c r="D11" s="1385" t="s">
        <v>75</v>
      </c>
      <c r="E11" s="1370">
        <v>0</v>
      </c>
      <c r="F11" s="1371">
        <v>0.89842511362435251</v>
      </c>
      <c r="G11" s="1372" t="s">
        <v>75</v>
      </c>
      <c r="H11" s="1373" t="s">
        <v>75</v>
      </c>
    </row>
    <row r="12" spans="1:18" ht="16.5" thickBot="1">
      <c r="A12" s="1386" t="s">
        <v>110</v>
      </c>
      <c r="B12" s="922">
        <v>18108.395</v>
      </c>
      <c r="C12" s="922">
        <v>18733.502</v>
      </c>
      <c r="D12" s="1369">
        <v>-3.3368400633261199</v>
      </c>
      <c r="E12" s="1370">
        <v>90.739446644408204</v>
      </c>
      <c r="F12" s="1371">
        <v>89.929711446992911</v>
      </c>
      <c r="G12" s="1372">
        <v>0.90040897984263357</v>
      </c>
      <c r="H12" s="1373">
        <v>3.0147210060823291</v>
      </c>
      <c r="P12" s="1042"/>
      <c r="Q12" s="1042"/>
      <c r="R12" s="1042"/>
    </row>
    <row r="13" spans="1:18">
      <c r="A13" s="1352" t="s">
        <v>111</v>
      </c>
      <c r="B13" s="1387"/>
      <c r="C13" s="1387"/>
      <c r="D13" s="1388"/>
      <c r="E13" s="1389"/>
      <c r="F13" s="1389"/>
      <c r="G13" s="1390"/>
      <c r="H13" s="1391"/>
      <c r="P13" s="1042"/>
      <c r="Q13" s="1042"/>
      <c r="R13" s="1042"/>
    </row>
    <row r="14" spans="1:18">
      <c r="A14" s="1342" t="s">
        <v>254</v>
      </c>
      <c r="B14" s="1320">
        <v>21177.368896028442</v>
      </c>
      <c r="C14" s="1320">
        <v>20393.349880521131</v>
      </c>
      <c r="D14" s="1364">
        <v>3.8444837169991994</v>
      </c>
      <c r="E14" s="1365">
        <v>100</v>
      </c>
      <c r="F14" s="1366">
        <v>100</v>
      </c>
      <c r="G14" s="1367" t="s">
        <v>75</v>
      </c>
      <c r="H14" s="1368">
        <v>83.222116301239296</v>
      </c>
      <c r="P14" s="1042"/>
      <c r="Q14" s="1042"/>
      <c r="R14" s="1042"/>
    </row>
    <row r="15" spans="1:18">
      <c r="A15" s="1294" t="s">
        <v>108</v>
      </c>
      <c r="B15" s="922" t="s">
        <v>203</v>
      </c>
      <c r="C15" s="922" t="s">
        <v>203</v>
      </c>
      <c r="D15" s="1369" t="s">
        <v>75</v>
      </c>
      <c r="E15" s="1370">
        <v>8.6975372875476928</v>
      </c>
      <c r="F15" s="1371">
        <v>23.292024149984115</v>
      </c>
      <c r="G15" s="1372" t="s">
        <v>75</v>
      </c>
      <c r="H15" s="1373" t="s">
        <v>75</v>
      </c>
    </row>
    <row r="16" spans="1:18">
      <c r="A16" s="1294" t="s">
        <v>109</v>
      </c>
      <c r="B16" s="922" t="s">
        <v>75</v>
      </c>
      <c r="C16" s="922" t="s">
        <v>203</v>
      </c>
      <c r="D16" s="1369" t="s">
        <v>75</v>
      </c>
      <c r="E16" s="1370">
        <v>0</v>
      </c>
      <c r="F16" s="1371">
        <v>2.2243406418811564</v>
      </c>
      <c r="G16" s="1372" t="s">
        <v>75</v>
      </c>
      <c r="H16" s="1373" t="s">
        <v>75</v>
      </c>
    </row>
    <row r="17" spans="1:13" ht="16.5" thickBot="1">
      <c r="A17" s="1374" t="s">
        <v>110</v>
      </c>
      <c r="B17" s="923">
        <v>21410.344000000001</v>
      </c>
      <c r="C17" s="923">
        <v>20830.326000000001</v>
      </c>
      <c r="D17" s="1375">
        <v>2.7844883464617882</v>
      </c>
      <c r="E17" s="1376">
        <v>91.302462712452297</v>
      </c>
      <c r="F17" s="1377">
        <v>74.483635208134729</v>
      </c>
      <c r="G17" s="1378">
        <v>22.580567472733527</v>
      </c>
      <c r="H17" s="1379">
        <v>124.59470989761093</v>
      </c>
    </row>
    <row r="18" spans="1:13">
      <c r="A18" s="1308" t="s">
        <v>255</v>
      </c>
      <c r="B18" s="1310">
        <v>16622.805881591612</v>
      </c>
      <c r="C18" s="1310">
        <v>17334.595198640323</v>
      </c>
      <c r="D18" s="1380">
        <v>-4.1061778996981841</v>
      </c>
      <c r="E18" s="1381">
        <v>100</v>
      </c>
      <c r="F18" s="1382">
        <v>100</v>
      </c>
      <c r="G18" s="1383" t="s">
        <v>75</v>
      </c>
      <c r="H18" s="1384">
        <v>98.619077968982353</v>
      </c>
    </row>
    <row r="19" spans="1:13">
      <c r="A19" s="1294" t="s">
        <v>108</v>
      </c>
      <c r="B19" s="922" t="s">
        <v>203</v>
      </c>
      <c r="C19" s="922" t="s">
        <v>203</v>
      </c>
      <c r="D19" s="1369" t="s">
        <v>75</v>
      </c>
      <c r="E19" s="1370">
        <v>1.7114129853460267</v>
      </c>
      <c r="F19" s="1371">
        <v>3.3991926917357125</v>
      </c>
      <c r="G19" s="1372" t="s">
        <v>75</v>
      </c>
      <c r="H19" s="1373" t="s">
        <v>75</v>
      </c>
    </row>
    <row r="20" spans="1:13">
      <c r="A20" s="1294" t="s">
        <v>109</v>
      </c>
      <c r="B20" s="922" t="s">
        <v>75</v>
      </c>
      <c r="C20" s="922" t="s">
        <v>75</v>
      </c>
      <c r="D20" s="1369" t="s">
        <v>75</v>
      </c>
      <c r="E20" s="1370">
        <v>0</v>
      </c>
      <c r="F20" s="1371">
        <v>0</v>
      </c>
      <c r="G20" s="1372" t="s">
        <v>75</v>
      </c>
      <c r="H20" s="1373" t="s">
        <v>75</v>
      </c>
    </row>
    <row r="21" spans="1:13" ht="16.5" thickBot="1">
      <c r="A21" s="1386" t="s">
        <v>110</v>
      </c>
      <c r="B21" s="922">
        <v>16635.582999999999</v>
      </c>
      <c r="C21" s="922">
        <v>17386.8</v>
      </c>
      <c r="D21" s="1369">
        <v>-4.3206167897485486</v>
      </c>
      <c r="E21" s="1370">
        <v>98.288587014653984</v>
      </c>
      <c r="F21" s="1371">
        <v>96.60080730826428</v>
      </c>
      <c r="G21" s="1372">
        <v>1.7471693595725404</v>
      </c>
      <c r="H21" s="1373">
        <v>102.08928964152189</v>
      </c>
    </row>
    <row r="22" spans="1:13">
      <c r="A22" s="1352" t="s">
        <v>112</v>
      </c>
      <c r="B22" s="1387"/>
      <c r="C22" s="1387"/>
      <c r="D22" s="1388"/>
      <c r="E22" s="1389"/>
      <c r="F22" s="1389"/>
      <c r="G22" s="1390"/>
      <c r="H22" s="1391"/>
    </row>
    <row r="23" spans="1:13">
      <c r="A23" s="1342" t="s">
        <v>254</v>
      </c>
      <c r="B23" s="1320">
        <v>21368.927229546207</v>
      </c>
      <c r="C23" s="1392">
        <v>21754.767477849946</v>
      </c>
      <c r="D23" s="1364">
        <v>-1.7735893922864949</v>
      </c>
      <c r="E23" s="1365">
        <v>100</v>
      </c>
      <c r="F23" s="1366">
        <v>100</v>
      </c>
      <c r="G23" s="1367" t="s">
        <v>75</v>
      </c>
      <c r="H23" s="1368">
        <v>-66.950080280251072</v>
      </c>
    </row>
    <row r="24" spans="1:13">
      <c r="A24" s="1294" t="s">
        <v>108</v>
      </c>
      <c r="B24" s="922">
        <v>18272.633999999998</v>
      </c>
      <c r="C24" s="922">
        <v>17808.170999999998</v>
      </c>
      <c r="D24" s="1369">
        <v>2.6081454406519331</v>
      </c>
      <c r="E24" s="1370">
        <v>32.361709175223588</v>
      </c>
      <c r="F24" s="1371">
        <v>33.615530579477451</v>
      </c>
      <c r="G24" s="1372">
        <v>-3.7298872950686985</v>
      </c>
      <c r="H24" s="1373">
        <v>-68.182805036908377</v>
      </c>
    </row>
    <row r="25" spans="1:13">
      <c r="A25" s="1294" t="s">
        <v>109</v>
      </c>
      <c r="B25" s="922" t="s">
        <v>203</v>
      </c>
      <c r="C25" s="922">
        <v>26021.420999999998</v>
      </c>
      <c r="D25" s="1369" t="s">
        <v>75</v>
      </c>
      <c r="E25" s="1370">
        <v>15.501821795296456</v>
      </c>
      <c r="F25" s="1371">
        <v>28.371770544446061</v>
      </c>
      <c r="G25" s="1372" t="s">
        <v>75</v>
      </c>
      <c r="H25" s="1373" t="s">
        <v>75</v>
      </c>
    </row>
    <row r="26" spans="1:13" ht="16.5" thickBot="1">
      <c r="A26" s="1374" t="s">
        <v>110</v>
      </c>
      <c r="B26" s="923">
        <v>22214.344000000001</v>
      </c>
      <c r="C26" s="923">
        <v>22060.308000000001</v>
      </c>
      <c r="D26" s="1375">
        <v>0.6982495439320251</v>
      </c>
      <c r="E26" s="1376">
        <v>52.136469029479962</v>
      </c>
      <c r="F26" s="1377">
        <v>38.012698876076485</v>
      </c>
      <c r="G26" s="1378">
        <v>37.155399566465285</v>
      </c>
      <c r="H26" s="1379">
        <v>-54.670250551982335</v>
      </c>
      <c r="K26" s="1042"/>
      <c r="L26" s="1042"/>
      <c r="M26" s="1042"/>
    </row>
    <row r="27" spans="1:13">
      <c r="A27" s="1308" t="s">
        <v>255</v>
      </c>
      <c r="B27" s="1310">
        <v>17276.329000000002</v>
      </c>
      <c r="C27" s="1310">
        <v>18691.307216410656</v>
      </c>
      <c r="D27" s="1380">
        <v>-7.5702474954150194</v>
      </c>
      <c r="E27" s="1381">
        <v>100</v>
      </c>
      <c r="F27" s="1382">
        <v>100</v>
      </c>
      <c r="G27" s="1383" t="s">
        <v>75</v>
      </c>
      <c r="H27" s="1384">
        <v>-32.325490958584489</v>
      </c>
      <c r="J27" s="1504"/>
      <c r="K27" s="1504"/>
      <c r="L27" s="1504"/>
      <c r="M27" s="1504"/>
    </row>
    <row r="28" spans="1:13">
      <c r="A28" s="1294" t="s">
        <v>108</v>
      </c>
      <c r="B28" s="922" t="s">
        <v>75</v>
      </c>
      <c r="C28" s="922" t="s">
        <v>203</v>
      </c>
      <c r="D28" s="1369" t="s">
        <v>75</v>
      </c>
      <c r="E28" s="1370">
        <v>0</v>
      </c>
      <c r="F28" s="1371">
        <v>1.4096830643593234</v>
      </c>
      <c r="G28" s="1372" t="s">
        <v>75</v>
      </c>
      <c r="H28" s="1373" t="s">
        <v>75</v>
      </c>
    </row>
    <row r="29" spans="1:13">
      <c r="A29" s="1294" t="s">
        <v>109</v>
      </c>
      <c r="B29" s="922" t="s">
        <v>75</v>
      </c>
      <c r="C29" s="922" t="s">
        <v>203</v>
      </c>
      <c r="D29" s="1369" t="s">
        <v>75</v>
      </c>
      <c r="E29" s="1370">
        <v>0</v>
      </c>
      <c r="F29" s="1371">
        <v>3.305463737118413</v>
      </c>
      <c r="G29" s="1372" t="s">
        <v>75</v>
      </c>
      <c r="H29" s="1373" t="s">
        <v>75</v>
      </c>
    </row>
    <row r="30" spans="1:13" ht="16.5" thickBot="1">
      <c r="A30" s="1386" t="s">
        <v>110</v>
      </c>
      <c r="B30" s="922" t="s">
        <v>203</v>
      </c>
      <c r="C30" s="922">
        <v>18281.628000000001</v>
      </c>
      <c r="D30" s="1369">
        <v>-5.4989577514650172</v>
      </c>
      <c r="E30" s="1370">
        <v>100</v>
      </c>
      <c r="F30" s="1371">
        <v>95.284853198522271</v>
      </c>
      <c r="G30" s="1372">
        <v>4.9484746454443336</v>
      </c>
      <c r="H30" s="1373">
        <v>-28.976635037241099</v>
      </c>
    </row>
    <row r="31" spans="1:13">
      <c r="A31" s="1352" t="s">
        <v>113</v>
      </c>
      <c r="B31" s="1387"/>
      <c r="C31" s="1387"/>
      <c r="D31" s="1388"/>
      <c r="E31" s="1389"/>
      <c r="F31" s="1389"/>
      <c r="G31" s="1390"/>
      <c r="H31" s="1391"/>
    </row>
    <row r="32" spans="1:13">
      <c r="A32" s="1342" t="s">
        <v>254</v>
      </c>
      <c r="B32" s="1320">
        <v>20657.949000000001</v>
      </c>
      <c r="C32" s="1320">
        <v>20763.656999999999</v>
      </c>
      <c r="D32" s="1364">
        <v>-0.50910107020164475</v>
      </c>
      <c r="E32" s="1365">
        <v>100</v>
      </c>
      <c r="F32" s="1366">
        <v>100</v>
      </c>
      <c r="G32" s="1367" t="s">
        <v>75</v>
      </c>
      <c r="H32" s="1368">
        <v>-10.437773027233018</v>
      </c>
    </row>
    <row r="33" spans="1:8">
      <c r="A33" s="1294" t="s">
        <v>108</v>
      </c>
      <c r="B33" s="922" t="s">
        <v>75</v>
      </c>
      <c r="C33" s="922" t="s">
        <v>75</v>
      </c>
      <c r="D33" s="1369" t="s">
        <v>75</v>
      </c>
      <c r="E33" s="1370">
        <v>0</v>
      </c>
      <c r="F33" s="1371">
        <v>0</v>
      </c>
      <c r="G33" s="1372" t="s">
        <v>75</v>
      </c>
      <c r="H33" s="1373" t="s">
        <v>75</v>
      </c>
    </row>
    <row r="34" spans="1:8">
      <c r="A34" s="1294" t="s">
        <v>109</v>
      </c>
      <c r="B34" s="922" t="s">
        <v>75</v>
      </c>
      <c r="C34" s="922" t="s">
        <v>75</v>
      </c>
      <c r="D34" s="1369" t="s">
        <v>75</v>
      </c>
      <c r="E34" s="1370">
        <v>0</v>
      </c>
      <c r="F34" s="1371">
        <v>0</v>
      </c>
      <c r="G34" s="1372" t="s">
        <v>75</v>
      </c>
      <c r="H34" s="1373" t="s">
        <v>75</v>
      </c>
    </row>
    <row r="35" spans="1:8" ht="16.5" thickBot="1">
      <c r="A35" s="1374" t="s">
        <v>110</v>
      </c>
      <c r="B35" s="923">
        <v>20657.949000000001</v>
      </c>
      <c r="C35" s="923">
        <v>20763.656999999999</v>
      </c>
      <c r="D35" s="1375">
        <v>-0.50910107020164475</v>
      </c>
      <c r="E35" s="1376">
        <v>100</v>
      </c>
      <c r="F35" s="1377">
        <v>100</v>
      </c>
      <c r="G35" s="1378">
        <v>0</v>
      </c>
      <c r="H35" s="1379">
        <v>-10.437773027233018</v>
      </c>
    </row>
    <row r="36" spans="1:8">
      <c r="A36" s="1308" t="s">
        <v>255</v>
      </c>
      <c r="B36" s="1310">
        <v>18850.21363277646</v>
      </c>
      <c r="C36" s="1310">
        <v>18996.676260557524</v>
      </c>
      <c r="D36" s="1380">
        <v>-0.7709908079297102</v>
      </c>
      <c r="E36" s="1381">
        <v>100</v>
      </c>
      <c r="F36" s="1382">
        <v>100</v>
      </c>
      <c r="G36" s="1383" t="s">
        <v>75</v>
      </c>
      <c r="H36" s="1384">
        <v>-2.2931162749988974</v>
      </c>
    </row>
    <row r="37" spans="1:8">
      <c r="A37" s="1294" t="s">
        <v>108</v>
      </c>
      <c r="B37" s="922" t="s">
        <v>203</v>
      </c>
      <c r="C37" s="922" t="s">
        <v>203</v>
      </c>
      <c r="D37" s="1369" t="s">
        <v>75</v>
      </c>
      <c r="E37" s="1370">
        <v>15.308818918797867</v>
      </c>
      <c r="F37" s="1371">
        <v>13.854973524134612</v>
      </c>
      <c r="G37" s="1372" t="s">
        <v>75</v>
      </c>
      <c r="H37" s="1373" t="s">
        <v>75</v>
      </c>
    </row>
    <row r="38" spans="1:8">
      <c r="A38" s="1294" t="s">
        <v>109</v>
      </c>
      <c r="B38" s="922" t="s">
        <v>75</v>
      </c>
      <c r="C38" s="922" t="s">
        <v>75</v>
      </c>
      <c r="D38" s="1369" t="s">
        <v>75</v>
      </c>
      <c r="E38" s="1370">
        <v>0</v>
      </c>
      <c r="F38" s="1371">
        <v>0</v>
      </c>
      <c r="G38" s="1372" t="s">
        <v>75</v>
      </c>
      <c r="H38" s="1373" t="s">
        <v>75</v>
      </c>
    </row>
    <row r="39" spans="1:8" ht="16.5" thickBot="1">
      <c r="A39" s="1374" t="s">
        <v>110</v>
      </c>
      <c r="B39" s="923">
        <v>19130.431</v>
      </c>
      <c r="C39" s="923">
        <v>19269.558000000001</v>
      </c>
      <c r="D39" s="1375">
        <v>-0.72200410616580002</v>
      </c>
      <c r="E39" s="1376">
        <v>84.691181081202132</v>
      </c>
      <c r="F39" s="1377">
        <v>86.145026475865393</v>
      </c>
      <c r="G39" s="1378">
        <v>-1.6876718879070454</v>
      </c>
      <c r="H39" s="1379">
        <v>-3.9420878841757636</v>
      </c>
    </row>
    <row r="40" spans="1:8" ht="14.25" customHeight="1">
      <c r="A40" s="1175" t="s">
        <v>256</v>
      </c>
      <c r="B40" s="1042"/>
      <c r="D40" s="1042"/>
    </row>
    <row r="41" spans="1:8" ht="5.25" customHeight="1">
      <c r="A41" s="1508"/>
      <c r="B41" s="1508"/>
      <c r="C41" s="1508"/>
      <c r="D41" s="1508"/>
    </row>
    <row r="42" spans="1:8">
      <c r="A42" s="1393" t="s">
        <v>41</v>
      </c>
    </row>
    <row r="43" spans="1:8">
      <c r="A43" s="1394" t="s">
        <v>72</v>
      </c>
      <c r="B43" s="1509" t="s">
        <v>42</v>
      </c>
      <c r="C43" s="1510"/>
      <c r="D43" s="1510"/>
      <c r="E43" s="1510"/>
      <c r="F43" s="1510"/>
      <c r="G43" s="1510"/>
      <c r="H43" s="1511"/>
    </row>
    <row r="44" spans="1:8">
      <c r="A44" s="1394" t="s">
        <v>43</v>
      </c>
      <c r="B44" s="1509" t="s">
        <v>44</v>
      </c>
      <c r="C44" s="1510"/>
      <c r="D44" s="1510"/>
      <c r="E44" s="1510"/>
      <c r="F44" s="1510"/>
      <c r="G44" s="1510"/>
      <c r="H44" s="1511"/>
    </row>
    <row r="45" spans="1:8">
      <c r="A45" s="1394" t="s">
        <v>45</v>
      </c>
      <c r="B45" s="1509" t="s">
        <v>46</v>
      </c>
      <c r="C45" s="1510"/>
      <c r="D45" s="1510"/>
      <c r="E45" s="1510"/>
      <c r="F45" s="1510"/>
      <c r="G45" s="1510"/>
      <c r="H45" s="1511"/>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214" t="s">
        <v>513</v>
      </c>
      <c r="B2" s="1214"/>
      <c r="C2" s="1214"/>
      <c r="D2" s="1214"/>
      <c r="E2" s="1214"/>
      <c r="F2" s="1215"/>
      <c r="G2" s="1215"/>
      <c r="H2" s="1215"/>
      <c r="I2" s="1216"/>
    </row>
    <row r="3" spans="1:9" ht="18" customHeight="1">
      <c r="A3"/>
      <c r="B3"/>
      <c r="C3"/>
      <c r="D3"/>
      <c r="E3"/>
      <c r="G3"/>
      <c r="H3"/>
    </row>
    <row r="4" spans="1:9" ht="18" customHeight="1" thickBot="1">
      <c r="A4"/>
      <c r="B4"/>
      <c r="C4"/>
      <c r="D4"/>
      <c r="E4"/>
      <c r="F4"/>
      <c r="G4"/>
      <c r="H4"/>
    </row>
    <row r="5" spans="1:9" s="788" customFormat="1" ht="18" customHeight="1">
      <c r="A5" s="1512" t="s">
        <v>114</v>
      </c>
      <c r="B5" s="924" t="s">
        <v>438</v>
      </c>
      <c r="C5" s="925"/>
      <c r="D5" s="925"/>
      <c r="E5" s="926" t="s">
        <v>258</v>
      </c>
      <c r="F5" s="927"/>
      <c r="G5" s="928"/>
      <c r="H5" s="787"/>
    </row>
    <row r="6" spans="1:9" s="788" customFormat="1" ht="30" customHeight="1" thickBot="1">
      <c r="A6" s="1513"/>
      <c r="B6" s="1223" t="s">
        <v>115</v>
      </c>
      <c r="C6" s="1224" t="s">
        <v>116</v>
      </c>
      <c r="D6" s="1225" t="s">
        <v>437</v>
      </c>
      <c r="E6" s="1226" t="s">
        <v>115</v>
      </c>
      <c r="F6" s="1226" t="s">
        <v>116</v>
      </c>
      <c r="G6" s="1227" t="s">
        <v>437</v>
      </c>
      <c r="H6" s="787"/>
    </row>
    <row r="7" spans="1:9" s="790" customFormat="1" ht="24.95" customHeight="1" thickBot="1">
      <c r="A7" s="929" t="s">
        <v>117</v>
      </c>
      <c r="B7" s="1210">
        <v>47563.036999999997</v>
      </c>
      <c r="C7" s="1210">
        <v>35068.167000000001</v>
      </c>
      <c r="D7" s="1211">
        <v>27147.588</v>
      </c>
      <c r="E7" s="1212">
        <v>3.0293280596776282</v>
      </c>
      <c r="F7" s="1212">
        <v>1.1684076120007458</v>
      </c>
      <c r="G7" s="1213">
        <v>0.75884647556365481</v>
      </c>
      <c r="H7" s="789"/>
    </row>
    <row r="8" spans="1:9" s="790" customFormat="1" ht="24.95" customHeight="1">
      <c r="A8" s="930" t="s">
        <v>271</v>
      </c>
      <c r="B8" s="931">
        <v>44370.813000000002</v>
      </c>
      <c r="C8" s="931">
        <v>34902.68</v>
      </c>
      <c r="D8" s="932" t="s">
        <v>203</v>
      </c>
      <c r="E8" s="933">
        <v>2.1857116316783181</v>
      </c>
      <c r="F8" s="934">
        <v>0.4213690852758748</v>
      </c>
      <c r="G8" s="935" t="s">
        <v>75</v>
      </c>
      <c r="H8" s="789"/>
    </row>
    <row r="9" spans="1:9" s="790" customFormat="1" ht="24.95" customHeight="1">
      <c r="A9" s="936" t="s">
        <v>269</v>
      </c>
      <c r="B9" s="938">
        <v>50358.483999999997</v>
      </c>
      <c r="C9" s="937">
        <v>35156.385999999999</v>
      </c>
      <c r="D9" s="938" t="s">
        <v>203</v>
      </c>
      <c r="E9" s="939">
        <v>0.58253140018114358</v>
      </c>
      <c r="F9" s="939">
        <v>1.7133429712485941</v>
      </c>
      <c r="G9" s="940" t="s">
        <v>75</v>
      </c>
      <c r="H9" s="789"/>
    </row>
    <row r="10" spans="1:9" s="790" customFormat="1" ht="24.95" customHeight="1" thickBot="1">
      <c r="A10" s="941" t="s">
        <v>272</v>
      </c>
      <c r="B10" s="942" t="s">
        <v>203</v>
      </c>
      <c r="C10" s="943" t="s">
        <v>203</v>
      </c>
      <c r="D10" s="944" t="s">
        <v>75</v>
      </c>
      <c r="E10" s="945" t="s">
        <v>75</v>
      </c>
      <c r="F10" s="945" t="s">
        <v>75</v>
      </c>
      <c r="G10" s="946" t="s">
        <v>75</v>
      </c>
      <c r="H10" s="789"/>
    </row>
    <row r="11" spans="1:9" ht="15.75">
      <c r="A11" s="6" t="s">
        <v>256</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98</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1"/>
  <sheetViews>
    <sheetView showGridLines="0" workbookViewId="0">
      <selection activeCell="J31" sqref="J31"/>
    </sheetView>
  </sheetViews>
  <sheetFormatPr defaultRowHeight="12.75"/>
  <cols>
    <col min="1" max="1" width="42.85546875" customWidth="1"/>
    <col min="2" max="2" width="13.85546875" customWidth="1"/>
    <col min="3" max="3" width="14.7109375" customWidth="1"/>
    <col min="4" max="4" width="14.42578125" customWidth="1"/>
  </cols>
  <sheetData>
    <row r="2" spans="1:10" ht="17.25">
      <c r="A2" s="1514" t="s">
        <v>516</v>
      </c>
      <c r="B2" s="1514"/>
      <c r="C2" s="1514"/>
      <c r="D2" s="1514"/>
      <c r="E2" s="1514"/>
      <c r="F2" s="1514"/>
      <c r="G2" s="1514"/>
      <c r="H2" s="1514"/>
    </row>
    <row r="3" spans="1:10">
      <c r="A3" s="1185"/>
      <c r="B3" s="1185"/>
      <c r="C3" s="1185"/>
      <c r="D3" s="1185"/>
      <c r="E3" s="1185"/>
      <c r="F3" s="1185"/>
      <c r="G3" s="1185"/>
      <c r="H3" s="1185"/>
    </row>
    <row r="4" spans="1:10" ht="13.5" thickBot="1"/>
    <row r="5" spans="1:10" ht="38.25">
      <c r="A5" s="1176" t="s">
        <v>102</v>
      </c>
      <c r="B5" s="1177" t="s">
        <v>5</v>
      </c>
      <c r="C5" s="1177"/>
      <c r="D5" s="1203" t="s">
        <v>103</v>
      </c>
    </row>
    <row r="6" spans="1:10" ht="19.5" thickBot="1">
      <c r="A6" s="1178"/>
      <c r="B6" s="1179">
        <v>44773</v>
      </c>
      <c r="C6" s="1179">
        <v>44766</v>
      </c>
      <c r="D6" s="1204" t="s">
        <v>50</v>
      </c>
    </row>
    <row r="7" spans="1:10" ht="16.5" thickBot="1">
      <c r="A7" s="1186"/>
      <c r="B7" s="1187"/>
      <c r="C7" s="1187"/>
      <c r="D7" s="1205"/>
    </row>
    <row r="8" spans="1:10" ht="16.5" thickBot="1">
      <c r="A8" s="1405" t="s">
        <v>254</v>
      </c>
      <c r="B8" s="1406">
        <v>20861.98</v>
      </c>
      <c r="C8" s="1406">
        <v>21099.57</v>
      </c>
      <c r="D8" s="1407">
        <v>-1.1260419051193942</v>
      </c>
      <c r="J8" s="3"/>
    </row>
    <row r="9" spans="1:10" ht="15.75">
      <c r="A9" s="1188" t="s">
        <v>108</v>
      </c>
      <c r="B9" s="1189">
        <v>19187.740000000002</v>
      </c>
      <c r="C9" s="1189">
        <v>19276.310000000001</v>
      </c>
      <c r="D9" s="1206">
        <v>-0.45947590591767673</v>
      </c>
      <c r="J9" s="3"/>
    </row>
    <row r="10" spans="1:10" ht="15.75">
      <c r="A10" s="1180" t="s">
        <v>109</v>
      </c>
      <c r="B10" s="922">
        <v>24807.96</v>
      </c>
      <c r="C10" s="1181">
        <v>25444.71</v>
      </c>
      <c r="D10" s="1207">
        <v>-2.5024847993944519</v>
      </c>
      <c r="J10" s="3"/>
    </row>
    <row r="11" spans="1:10" ht="16.5" thickBot="1">
      <c r="A11" s="1182" t="s">
        <v>110</v>
      </c>
      <c r="B11" s="1183">
        <v>20470.060000000001</v>
      </c>
      <c r="C11" s="1183">
        <v>20518.61</v>
      </c>
      <c r="D11" s="1208">
        <v>-0.23661446852393642</v>
      </c>
      <c r="J11" s="3"/>
    </row>
    <row r="12" spans="1:10" ht="16.5" thickBot="1">
      <c r="A12" s="1405" t="s">
        <v>255</v>
      </c>
      <c r="B12" s="1406">
        <v>20630.060000000001</v>
      </c>
      <c r="C12" s="1406">
        <v>20743.439999999999</v>
      </c>
      <c r="D12" s="1407">
        <v>-0.5465824376284617</v>
      </c>
      <c r="J12" s="3"/>
    </row>
    <row r="13" spans="1:10" ht="13.5" customHeight="1">
      <c r="A13" s="1188" t="s">
        <v>108</v>
      </c>
      <c r="B13" s="1190" t="s">
        <v>75</v>
      </c>
      <c r="C13" s="1190" t="s">
        <v>75</v>
      </c>
      <c r="D13" s="1206" t="s">
        <v>75</v>
      </c>
      <c r="J13" s="3"/>
    </row>
    <row r="14" spans="1:10" ht="14.25" customHeight="1">
      <c r="A14" s="1180" t="s">
        <v>109</v>
      </c>
      <c r="B14" s="1181">
        <v>26676.43</v>
      </c>
      <c r="C14" s="1181">
        <v>25083.06</v>
      </c>
      <c r="D14" s="1207">
        <v>6.3523748697327953</v>
      </c>
      <c r="J14" s="3"/>
    </row>
    <row r="15" spans="1:10" ht="16.5" customHeight="1" thickBot="1">
      <c r="A15" s="1184" t="s">
        <v>110</v>
      </c>
      <c r="B15" s="923">
        <v>19986.71</v>
      </c>
      <c r="C15" s="923">
        <v>19926.8</v>
      </c>
      <c r="D15" s="1209">
        <v>0.30065038039223485</v>
      </c>
      <c r="J15" s="3"/>
    </row>
    <row r="16" spans="1:10" ht="15.75">
      <c r="A16" s="1175" t="s">
        <v>256</v>
      </c>
      <c r="B16" s="1168"/>
      <c r="C16" s="1168"/>
      <c r="D16" s="1168"/>
      <c r="J16" s="3"/>
    </row>
    <row r="17" spans="1:10">
      <c r="J17" s="3"/>
    </row>
    <row r="18" spans="1:10">
      <c r="A18" s="796"/>
      <c r="J18" s="3"/>
    </row>
    <row r="19" spans="1:10">
      <c r="J19" s="3"/>
    </row>
    <row r="20" spans="1:10">
      <c r="J20" s="3"/>
    </row>
    <row r="21" spans="1:10">
      <c r="J21"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66" t="s">
        <v>515</v>
      </c>
      <c r="B2" s="1167"/>
      <c r="C2" s="1167"/>
      <c r="D2" s="1167"/>
      <c r="E2" s="1167"/>
      <c r="F2" s="1168"/>
      <c r="G2" s="1168"/>
      <c r="H2" s="1168"/>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515" t="s">
        <v>441</v>
      </c>
      <c r="B5" s="1169" t="s">
        <v>438</v>
      </c>
      <c r="C5" s="1170"/>
      <c r="D5" s="1171"/>
      <c r="E5" s="1172" t="s">
        <v>258</v>
      </c>
      <c r="F5" s="1173"/>
      <c r="G5" s="920"/>
      <c r="H5" s="787"/>
    </row>
    <row r="6" spans="1:8" s="788" customFormat="1" ht="30" customHeight="1" thickBot="1">
      <c r="A6" s="1516"/>
      <c r="B6" s="1408" t="s">
        <v>115</v>
      </c>
      <c r="C6" s="1409" t="s">
        <v>116</v>
      </c>
      <c r="D6" s="1410" t="s">
        <v>437</v>
      </c>
      <c r="E6" s="1411" t="s">
        <v>115</v>
      </c>
      <c r="F6" s="1412" t="s">
        <v>116</v>
      </c>
      <c r="G6" s="1413" t="s">
        <v>437</v>
      </c>
      <c r="H6" s="787"/>
    </row>
    <row r="7" spans="1:8" s="790" customFormat="1" ht="24.95" customHeight="1" thickBot="1">
      <c r="A7" s="1174"/>
      <c r="B7" s="1197">
        <v>47546.63</v>
      </c>
      <c r="C7" s="1198">
        <v>32200.2</v>
      </c>
      <c r="D7" s="1199" t="s">
        <v>75</v>
      </c>
      <c r="E7" s="1200">
        <v>0.69698690295743659</v>
      </c>
      <c r="F7" s="1201">
        <v>-1.8947001530676941</v>
      </c>
      <c r="G7" s="1202" t="s">
        <v>75</v>
      </c>
      <c r="H7" s="789"/>
    </row>
    <row r="8" spans="1:8" customFormat="1" ht="15.75" customHeight="1">
      <c r="A8" s="1175" t="s">
        <v>256</v>
      </c>
      <c r="B8" s="1168"/>
      <c r="C8" s="1168"/>
      <c r="D8" s="1168"/>
      <c r="E8" s="1168"/>
      <c r="F8" s="1168"/>
      <c r="G8" s="116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98</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2022-08-08T08:41:25Z</dcterms:modified>
</cp:coreProperties>
</file>