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ARiMR\Dane\m-czy\2024-10-31\"/>
    </mc:Choice>
  </mc:AlternateContent>
  <xr:revisionPtr revIDLastSave="0" documentId="13_ncr:1_{244DAFF9-202A-4553-9236-98CD4090680A}" xr6:coauthVersionLast="47" xr6:coauthVersionMax="47" xr10:uidLastSave="{00000000-0000-0000-0000-000000000000}"/>
  <bookViews>
    <workbookView xWindow="-28920" yWindow="-2295" windowWidth="29040" windowHeight="17640" tabRatio="812" firstSheet="13" activeTab="17" xr2:uid="{00000000-000D-0000-FFFF-FFFF00000000}"/>
  </bookViews>
  <sheets>
    <sheet name="Dolnośląskie" sheetId="1" r:id="rId1"/>
    <sheet name="Kujawsko-Pomorskie" sheetId="2" r:id="rId2"/>
    <sheet name="Lubelskie" sheetId="3" r:id="rId3"/>
    <sheet name="Lubuskie" sheetId="4" r:id="rId4"/>
    <sheet name="Łódzkie" sheetId="5" r:id="rId5"/>
    <sheet name="Małopolskie" sheetId="6" r:id="rId6"/>
    <sheet name="Mazowieckie" sheetId="7" r:id="rId7"/>
    <sheet name="Opolskie" sheetId="8" r:id="rId8"/>
    <sheet name="Podkarpackie" sheetId="9" r:id="rId9"/>
    <sheet name="Podlaskie" sheetId="10" r:id="rId10"/>
    <sheet name="Pomorskie" sheetId="11" r:id="rId11"/>
    <sheet name="Śląskie" sheetId="12" r:id="rId12"/>
    <sheet name="Świętokrzyskie" sheetId="13" r:id="rId13"/>
    <sheet name="Warmińsko-Mazurskie" sheetId="14" r:id="rId14"/>
    <sheet name="Wielkopolskie" sheetId="15" r:id="rId15"/>
    <sheet name="Zachodniopomorskie" sheetId="16" r:id="rId16"/>
    <sheet name="Centrala" sheetId="42" r:id="rId17"/>
    <sheet name="Zestawienie syntetyczne" sheetId="17" r:id="rId18"/>
    <sheet name="Kraj_poddziałania" sheetId="43" r:id="rId19"/>
    <sheet name="Centrala_poddziałania" sheetId="44" r:id="rId20"/>
    <sheet name="OR01" sheetId="45" r:id="rId21"/>
    <sheet name="OR02" sheetId="46" r:id="rId22"/>
    <sheet name="OR03" sheetId="47" r:id="rId23"/>
    <sheet name="OR04" sheetId="48" r:id="rId24"/>
    <sheet name="OR05" sheetId="49" r:id="rId25"/>
    <sheet name="OR06" sheetId="50" r:id="rId26"/>
    <sheet name="OR07" sheetId="51" r:id="rId27"/>
    <sheet name="OR08" sheetId="52" r:id="rId28"/>
    <sheet name="OR09" sheetId="53" r:id="rId29"/>
    <sheet name="OR10" sheetId="54" r:id="rId30"/>
    <sheet name="OR11" sheetId="55" r:id="rId31"/>
    <sheet name="OR12" sheetId="56" r:id="rId32"/>
    <sheet name="OR13" sheetId="58" r:id="rId33"/>
    <sheet name="OR14" sheetId="57" r:id="rId34"/>
    <sheet name="OR15" sheetId="59" r:id="rId35"/>
    <sheet name="OR16" sheetId="60" r:id="rId36"/>
  </sheets>
  <externalReferences>
    <externalReference r:id="rId37"/>
  </externalReferences>
  <definedNames>
    <definedName name="_xlnm.Print_Area" localSheetId="17">'Zestawienie syntetyczne'!$A$1:$AC$28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60" l="1"/>
  <c r="G92" i="60"/>
  <c r="F92" i="60"/>
  <c r="D92" i="60"/>
  <c r="G88" i="60"/>
  <c r="F88" i="60"/>
  <c r="D88" i="60"/>
  <c r="G79" i="60"/>
  <c r="F79" i="60"/>
  <c r="D79" i="60"/>
  <c r="G70" i="60"/>
  <c r="F70" i="60"/>
  <c r="D70" i="60"/>
  <c r="E31" i="60"/>
  <c r="G19" i="60"/>
  <c r="G31" i="60" s="1"/>
  <c r="G93" i="60" s="1"/>
  <c r="F19" i="60"/>
  <c r="F31" i="60" s="1"/>
  <c r="F93" i="60" s="1"/>
  <c r="E19" i="60"/>
  <c r="D19" i="60"/>
  <c r="D31" i="60" s="1"/>
  <c r="D93" i="60" s="1"/>
  <c r="E93" i="59"/>
  <c r="G92" i="59"/>
  <c r="F92" i="59"/>
  <c r="D92" i="59"/>
  <c r="G88" i="59"/>
  <c r="F88" i="59"/>
  <c r="D88" i="59"/>
  <c r="E79" i="59"/>
  <c r="G77" i="59"/>
  <c r="G79" i="59" s="1"/>
  <c r="F77" i="59"/>
  <c r="F79" i="59" s="1"/>
  <c r="E77" i="59"/>
  <c r="D77" i="59"/>
  <c r="D79" i="59" s="1"/>
  <c r="E70" i="59"/>
  <c r="G66" i="59"/>
  <c r="F66" i="59"/>
  <c r="E66" i="59"/>
  <c r="D66" i="59"/>
  <c r="G65" i="59"/>
  <c r="F65" i="59"/>
  <c r="E65" i="59"/>
  <c r="D65" i="59"/>
  <c r="G47" i="59"/>
  <c r="F47" i="59"/>
  <c r="E47" i="59"/>
  <c r="D47" i="59"/>
  <c r="G46" i="59"/>
  <c r="F46" i="59"/>
  <c r="E46" i="59"/>
  <c r="D46" i="59"/>
  <c r="G35" i="59"/>
  <c r="F35" i="59"/>
  <c r="E35" i="59"/>
  <c r="D35" i="59"/>
  <c r="G33" i="59"/>
  <c r="G70" i="59" s="1"/>
  <c r="F33" i="59"/>
  <c r="F70" i="59" s="1"/>
  <c r="E33" i="59"/>
  <c r="D33" i="59"/>
  <c r="D70" i="59" s="1"/>
  <c r="G31" i="59"/>
  <c r="G93" i="59" s="1"/>
  <c r="F31" i="59"/>
  <c r="D31" i="59"/>
  <c r="E93" i="57"/>
  <c r="G92" i="57"/>
  <c r="F92" i="57"/>
  <c r="D92" i="57"/>
  <c r="G88" i="57"/>
  <c r="F88" i="57"/>
  <c r="D88" i="57"/>
  <c r="G79" i="57"/>
  <c r="F79" i="57"/>
  <c r="D79" i="57"/>
  <c r="E70" i="57"/>
  <c r="G67" i="57"/>
  <c r="F67" i="57"/>
  <c r="E67" i="57"/>
  <c r="D67" i="57"/>
  <c r="G65" i="57"/>
  <c r="G70" i="57" s="1"/>
  <c r="F65" i="57"/>
  <c r="F70" i="57" s="1"/>
  <c r="E65" i="57"/>
  <c r="D65" i="57"/>
  <c r="D70" i="57" s="1"/>
  <c r="E31" i="57"/>
  <c r="G20" i="57"/>
  <c r="G31" i="57" s="1"/>
  <c r="G93" i="57" s="1"/>
  <c r="F20" i="57"/>
  <c r="F31" i="57" s="1"/>
  <c r="F93" i="57" s="1"/>
  <c r="E20" i="57"/>
  <c r="D20" i="57"/>
  <c r="D31" i="57" s="1"/>
  <c r="D93" i="57" s="1"/>
  <c r="G92" i="58"/>
  <c r="F92" i="58"/>
  <c r="D92" i="58"/>
  <c r="G88" i="58"/>
  <c r="F88" i="58"/>
  <c r="D88" i="58"/>
  <c r="G79" i="58"/>
  <c r="F79" i="58"/>
  <c r="D79" i="58"/>
  <c r="G70" i="58"/>
  <c r="F70" i="58"/>
  <c r="F93" i="58" s="1"/>
  <c r="D70" i="58"/>
  <c r="G31" i="58"/>
  <c r="G93" i="58" s="1"/>
  <c r="F31" i="58"/>
  <c r="D31" i="58"/>
  <c r="D93" i="58" s="1"/>
  <c r="G92" i="56"/>
  <c r="F92" i="56"/>
  <c r="D92" i="56"/>
  <c r="G88" i="56"/>
  <c r="F88" i="56"/>
  <c r="D88" i="56"/>
  <c r="G79" i="56"/>
  <c r="F79" i="56"/>
  <c r="D79" i="56"/>
  <c r="G70" i="56"/>
  <c r="F70" i="56"/>
  <c r="F93" i="56" s="1"/>
  <c r="D70" i="56"/>
  <c r="G31" i="56"/>
  <c r="G93" i="56" s="1"/>
  <c r="F31" i="56"/>
  <c r="D31" i="56"/>
  <c r="D93" i="56" s="1"/>
  <c r="E93" i="55"/>
  <c r="G92" i="55"/>
  <c r="F92" i="55"/>
  <c r="D92" i="55"/>
  <c r="G88" i="55"/>
  <c r="F88" i="55"/>
  <c r="D88" i="55"/>
  <c r="G79" i="55"/>
  <c r="F79" i="55"/>
  <c r="D79" i="55"/>
  <c r="G70" i="55"/>
  <c r="F70" i="55"/>
  <c r="D70" i="55"/>
  <c r="E31" i="55"/>
  <c r="G26" i="55"/>
  <c r="F26" i="55"/>
  <c r="E26" i="55"/>
  <c r="D26" i="55"/>
  <c r="G25" i="55"/>
  <c r="F25" i="55"/>
  <c r="E25" i="55"/>
  <c r="D25" i="55"/>
  <c r="G24" i="55"/>
  <c r="F24" i="55"/>
  <c r="E24" i="55"/>
  <c r="D24" i="55"/>
  <c r="G20" i="55"/>
  <c r="F20" i="55"/>
  <c r="E20" i="55"/>
  <c r="D20" i="55"/>
  <c r="G19" i="55"/>
  <c r="G31" i="55" s="1"/>
  <c r="G93" i="55" s="1"/>
  <c r="F19" i="55"/>
  <c r="F31" i="55" s="1"/>
  <c r="F93" i="55" s="1"/>
  <c r="E19" i="55"/>
  <c r="D19" i="55"/>
  <c r="D31" i="55" s="1"/>
  <c r="D93" i="55" s="1"/>
  <c r="G92" i="54"/>
  <c r="F92" i="54"/>
  <c r="D92" i="54"/>
  <c r="G88" i="54"/>
  <c r="F88" i="54"/>
  <c r="D88" i="54"/>
  <c r="G79" i="54"/>
  <c r="F79" i="54"/>
  <c r="D79" i="54"/>
  <c r="G70" i="54"/>
  <c r="F70" i="54"/>
  <c r="F93" i="54" s="1"/>
  <c r="D70" i="54"/>
  <c r="G31" i="54"/>
  <c r="G93" i="54" s="1"/>
  <c r="F31" i="54"/>
  <c r="D31" i="54"/>
  <c r="D93" i="54" s="1"/>
  <c r="G92" i="53"/>
  <c r="F92" i="53"/>
  <c r="D92" i="53"/>
  <c r="G88" i="53"/>
  <c r="F88" i="53"/>
  <c r="D88" i="53"/>
  <c r="G79" i="53"/>
  <c r="F79" i="53"/>
  <c r="D79" i="53"/>
  <c r="G70" i="53"/>
  <c r="F70" i="53"/>
  <c r="F93" i="53" s="1"/>
  <c r="D70" i="53"/>
  <c r="G31" i="53"/>
  <c r="G93" i="53" s="1"/>
  <c r="F31" i="53"/>
  <c r="D31" i="53"/>
  <c r="D93" i="53" s="1"/>
  <c r="E93" i="52"/>
  <c r="G92" i="52"/>
  <c r="F92" i="52"/>
  <c r="D92" i="52"/>
  <c r="G88" i="52"/>
  <c r="F88" i="52"/>
  <c r="D88" i="52"/>
  <c r="F79" i="52"/>
  <c r="E79" i="52"/>
  <c r="G77" i="52"/>
  <c r="G79" i="52" s="1"/>
  <c r="F77" i="52"/>
  <c r="E77" i="52"/>
  <c r="D77" i="52"/>
  <c r="D79" i="52" s="1"/>
  <c r="E70" i="52"/>
  <c r="G66" i="52"/>
  <c r="F66" i="52"/>
  <c r="E66" i="52"/>
  <c r="D66" i="52"/>
  <c r="G65" i="52"/>
  <c r="G70" i="52" s="1"/>
  <c r="F65" i="52"/>
  <c r="F70" i="52" s="1"/>
  <c r="E65" i="52"/>
  <c r="D65" i="52"/>
  <c r="D70" i="52" s="1"/>
  <c r="D93" i="52" s="1"/>
  <c r="G31" i="52"/>
  <c r="F31" i="52"/>
  <c r="F93" i="52" s="1"/>
  <c r="D31" i="52"/>
  <c r="G92" i="51"/>
  <c r="F92" i="51"/>
  <c r="D92" i="51"/>
  <c r="G88" i="51"/>
  <c r="F88" i="51"/>
  <c r="D88" i="51"/>
  <c r="G79" i="51"/>
  <c r="F79" i="51"/>
  <c r="D79" i="51"/>
  <c r="G70" i="51"/>
  <c r="F70" i="51"/>
  <c r="F93" i="51" s="1"/>
  <c r="D70" i="51"/>
  <c r="G31" i="51"/>
  <c r="G93" i="51" s="1"/>
  <c r="F31" i="51"/>
  <c r="D31" i="51"/>
  <c r="D93" i="51" s="1"/>
  <c r="E93" i="50"/>
  <c r="G92" i="50"/>
  <c r="F92" i="50"/>
  <c r="D92" i="50"/>
  <c r="G88" i="50"/>
  <c r="F88" i="50"/>
  <c r="D88" i="50"/>
  <c r="G79" i="50"/>
  <c r="F79" i="50"/>
  <c r="D79" i="50"/>
  <c r="E70" i="50"/>
  <c r="G66" i="50"/>
  <c r="F66" i="50"/>
  <c r="E66" i="50"/>
  <c r="D66" i="50"/>
  <c r="G65" i="50"/>
  <c r="G70" i="50" s="1"/>
  <c r="F65" i="50"/>
  <c r="F70" i="50" s="1"/>
  <c r="E65" i="50"/>
  <c r="D65" i="50"/>
  <c r="D70" i="50" s="1"/>
  <c r="G31" i="50"/>
  <c r="G93" i="50" s="1"/>
  <c r="F31" i="50"/>
  <c r="F93" i="50" s="1"/>
  <c r="D31" i="50"/>
  <c r="D93" i="50" s="1"/>
  <c r="G92" i="49"/>
  <c r="F92" i="49"/>
  <c r="D92" i="49"/>
  <c r="G88" i="49"/>
  <c r="F88" i="49"/>
  <c r="D88" i="49"/>
  <c r="G79" i="49"/>
  <c r="F79" i="49"/>
  <c r="D79" i="49"/>
  <c r="G70" i="49"/>
  <c r="F70" i="49"/>
  <c r="F93" i="49" s="1"/>
  <c r="D70" i="49"/>
  <c r="G31" i="49"/>
  <c r="G93" i="49" s="1"/>
  <c r="F31" i="49"/>
  <c r="D31" i="49"/>
  <c r="D93" i="49" s="1"/>
  <c r="G92" i="48"/>
  <c r="F92" i="48"/>
  <c r="D92" i="48"/>
  <c r="G88" i="48"/>
  <c r="F88" i="48"/>
  <c r="D88" i="48"/>
  <c r="G79" i="48"/>
  <c r="F79" i="48"/>
  <c r="D79" i="48"/>
  <c r="G70" i="48"/>
  <c r="F70" i="48"/>
  <c r="F93" i="48" s="1"/>
  <c r="D70" i="48"/>
  <c r="G31" i="48"/>
  <c r="G93" i="48" s="1"/>
  <c r="F31" i="48"/>
  <c r="D31" i="48"/>
  <c r="D93" i="48" s="1"/>
  <c r="G92" i="47"/>
  <c r="F92" i="47"/>
  <c r="D92" i="47"/>
  <c r="G88" i="47"/>
  <c r="F88" i="47"/>
  <c r="D88" i="47"/>
  <c r="G79" i="47"/>
  <c r="F79" i="47"/>
  <c r="D79" i="47"/>
  <c r="G70" i="47"/>
  <c r="F70" i="47"/>
  <c r="D70" i="47"/>
  <c r="D93" i="47" s="1"/>
  <c r="G31" i="47"/>
  <c r="G93" i="47" s="1"/>
  <c r="F31" i="47"/>
  <c r="F93" i="47" s="1"/>
  <c r="D31" i="47"/>
  <c r="E93" i="46"/>
  <c r="G92" i="46"/>
  <c r="F92" i="46"/>
  <c r="D92" i="46"/>
  <c r="G88" i="46"/>
  <c r="F88" i="46"/>
  <c r="D88" i="46"/>
  <c r="G79" i="46"/>
  <c r="F79" i="46"/>
  <c r="D79" i="46"/>
  <c r="E70" i="46"/>
  <c r="G66" i="46"/>
  <c r="F66" i="46"/>
  <c r="E66" i="46"/>
  <c r="D66" i="46"/>
  <c r="G65" i="46"/>
  <c r="G70" i="46" s="1"/>
  <c r="F65" i="46"/>
  <c r="F70" i="46" s="1"/>
  <c r="F93" i="46" s="1"/>
  <c r="E65" i="46"/>
  <c r="D65" i="46"/>
  <c r="D70" i="46" s="1"/>
  <c r="G31" i="46"/>
  <c r="G93" i="46" s="1"/>
  <c r="F31" i="46"/>
  <c r="D31" i="46"/>
  <c r="D93" i="46" s="1"/>
  <c r="G92" i="45"/>
  <c r="F92" i="45"/>
  <c r="D92" i="45"/>
  <c r="G88" i="45"/>
  <c r="F88" i="45"/>
  <c r="D88" i="45"/>
  <c r="G79" i="45"/>
  <c r="F79" i="45"/>
  <c r="D79" i="45"/>
  <c r="G70" i="45"/>
  <c r="F70" i="45"/>
  <c r="D70" i="45"/>
  <c r="G31" i="45"/>
  <c r="G93" i="45" s="1"/>
  <c r="F31" i="45"/>
  <c r="F93" i="45" s="1"/>
  <c r="D31" i="45"/>
  <c r="D93" i="45" s="1"/>
  <c r="G92" i="44"/>
  <c r="F92" i="44"/>
  <c r="D92" i="44"/>
  <c r="G88" i="44"/>
  <c r="F88" i="44"/>
  <c r="D88" i="44"/>
  <c r="G79" i="44"/>
  <c r="F79" i="44"/>
  <c r="D79" i="44"/>
  <c r="G70" i="44"/>
  <c r="F70" i="44"/>
  <c r="F93" i="44" s="1"/>
  <c r="D70" i="44"/>
  <c r="G31" i="44"/>
  <c r="G93" i="44" s="1"/>
  <c r="F31" i="44"/>
  <c r="D31" i="44"/>
  <c r="D93" i="44" s="1"/>
  <c r="E93" i="43"/>
  <c r="G92" i="43"/>
  <c r="F92" i="43"/>
  <c r="D92" i="43"/>
  <c r="G88" i="43"/>
  <c r="F88" i="43"/>
  <c r="D88" i="43"/>
  <c r="E79" i="43"/>
  <c r="G77" i="43"/>
  <c r="G79" i="43" s="1"/>
  <c r="F77" i="43"/>
  <c r="F79" i="43" s="1"/>
  <c r="E77" i="43"/>
  <c r="D77" i="43"/>
  <c r="D79" i="43" s="1"/>
  <c r="E70" i="43"/>
  <c r="G67" i="43"/>
  <c r="F67" i="43"/>
  <c r="E67" i="43"/>
  <c r="D67" i="43"/>
  <c r="G66" i="43"/>
  <c r="F66" i="43"/>
  <c r="E66" i="43"/>
  <c r="D66" i="43"/>
  <c r="G65" i="43"/>
  <c r="F65" i="43"/>
  <c r="E65" i="43"/>
  <c r="D65" i="43"/>
  <c r="G47" i="43"/>
  <c r="F47" i="43"/>
  <c r="E47" i="43"/>
  <c r="D47" i="43"/>
  <c r="G46" i="43"/>
  <c r="F46" i="43"/>
  <c r="E46" i="43"/>
  <c r="D46" i="43"/>
  <c r="G35" i="43"/>
  <c r="F35" i="43"/>
  <c r="E35" i="43"/>
  <c r="D35" i="43"/>
  <c r="G33" i="43"/>
  <c r="G70" i="43" s="1"/>
  <c r="F33" i="43"/>
  <c r="F70" i="43" s="1"/>
  <c r="E33" i="43"/>
  <c r="D33" i="43"/>
  <c r="D70" i="43" s="1"/>
  <c r="E31" i="43"/>
  <c r="G26" i="43"/>
  <c r="F26" i="43"/>
  <c r="E26" i="43"/>
  <c r="D26" i="43"/>
  <c r="G25" i="43"/>
  <c r="F25" i="43"/>
  <c r="E25" i="43"/>
  <c r="D25" i="43"/>
  <c r="G24" i="43"/>
  <c r="F24" i="43"/>
  <c r="E24" i="43"/>
  <c r="D24" i="43"/>
  <c r="G20" i="43"/>
  <c r="F20" i="43"/>
  <c r="E20" i="43"/>
  <c r="D20" i="43"/>
  <c r="G19" i="43"/>
  <c r="G31" i="43" s="1"/>
  <c r="F19" i="43"/>
  <c r="F31" i="43" s="1"/>
  <c r="E19" i="43"/>
  <c r="D19" i="43"/>
  <c r="D31" i="43" s="1"/>
  <c r="D93" i="43" s="1"/>
  <c r="F93" i="59" l="1"/>
  <c r="D93" i="59"/>
  <c r="G93" i="52"/>
  <c r="F93" i="43"/>
  <c r="G93" i="43"/>
  <c r="S27" i="16" l="1"/>
  <c r="R27" i="16"/>
  <c r="Q13" i="16"/>
  <c r="P13" i="16"/>
  <c r="O13" i="16"/>
  <c r="D27" i="15"/>
  <c r="E27" i="15"/>
  <c r="F27" i="15"/>
  <c r="G27" i="15"/>
  <c r="I27" i="17" s="1"/>
  <c r="H27" i="15"/>
  <c r="I27" i="15"/>
  <c r="J27" i="15"/>
  <c r="K27" i="15"/>
  <c r="L27" i="15"/>
  <c r="M27" i="15"/>
  <c r="N27" i="15"/>
  <c r="Q27" i="17" s="1"/>
  <c r="O27" i="15"/>
  <c r="O37" i="15" s="1"/>
  <c r="P27" i="15"/>
  <c r="Q27" i="15"/>
  <c r="R27" i="15"/>
  <c r="R37" i="15" s="1"/>
  <c r="S27" i="15"/>
  <c r="C27" i="15"/>
  <c r="Q21" i="13"/>
  <c r="P21" i="13"/>
  <c r="O21" i="13"/>
  <c r="Q21" i="12"/>
  <c r="P21" i="12"/>
  <c r="O21" i="12"/>
  <c r="Q29" i="11"/>
  <c r="P29" i="11"/>
  <c r="O29" i="11"/>
  <c r="O22" i="11"/>
  <c r="P22" i="11"/>
  <c r="Q22" i="11"/>
  <c r="O23" i="11"/>
  <c r="R23" i="17" s="1"/>
  <c r="P23" i="11"/>
  <c r="Q23" i="11"/>
  <c r="O24" i="11"/>
  <c r="P24" i="11"/>
  <c r="Q24" i="11"/>
  <c r="O25" i="11"/>
  <c r="P25" i="11"/>
  <c r="Q25" i="11"/>
  <c r="Q21" i="11"/>
  <c r="P21" i="11"/>
  <c r="O21" i="11"/>
  <c r="O15" i="11"/>
  <c r="P15" i="11"/>
  <c r="Q15" i="11"/>
  <c r="O16" i="11"/>
  <c r="P16" i="11"/>
  <c r="Q16" i="11"/>
  <c r="Q21" i="10"/>
  <c r="P21" i="10"/>
  <c r="O21" i="10"/>
  <c r="O8" i="9"/>
  <c r="P8" i="9"/>
  <c r="Q8" i="9"/>
  <c r="O9" i="9"/>
  <c r="R9" i="17" s="1"/>
  <c r="P9" i="9"/>
  <c r="Q9" i="9"/>
  <c r="O10" i="9"/>
  <c r="P10" i="9"/>
  <c r="Q10" i="9"/>
  <c r="O11" i="9"/>
  <c r="P11" i="9"/>
  <c r="Q11" i="9"/>
  <c r="T11" i="17" s="1"/>
  <c r="O12" i="9"/>
  <c r="P12" i="9"/>
  <c r="Q12" i="9"/>
  <c r="O13" i="9"/>
  <c r="P13" i="9"/>
  <c r="Q13" i="9"/>
  <c r="O14" i="9"/>
  <c r="P14" i="9"/>
  <c r="Q14" i="9"/>
  <c r="O15" i="9"/>
  <c r="P15" i="9"/>
  <c r="Q15" i="9"/>
  <c r="T15" i="17" s="1"/>
  <c r="O16" i="9"/>
  <c r="P16" i="9"/>
  <c r="Q16" i="9"/>
  <c r="O17" i="9"/>
  <c r="R17" i="17" s="1"/>
  <c r="P17" i="9"/>
  <c r="Q17" i="9"/>
  <c r="Q7" i="9"/>
  <c r="P7" i="9"/>
  <c r="O7" i="9"/>
  <c r="Q21" i="9"/>
  <c r="P21" i="9"/>
  <c r="O21" i="9"/>
  <c r="Q29" i="8"/>
  <c r="P29" i="8"/>
  <c r="O29" i="8"/>
  <c r="Q35" i="8"/>
  <c r="T35" i="17" s="1"/>
  <c r="P35" i="8"/>
  <c r="O35" i="8"/>
  <c r="Q35" i="7"/>
  <c r="P35" i="7"/>
  <c r="O35" i="7"/>
  <c r="Q21" i="7"/>
  <c r="P21" i="7"/>
  <c r="O21" i="7"/>
  <c r="Q25" i="6"/>
  <c r="P25" i="6"/>
  <c r="O25" i="6"/>
  <c r="Q21" i="6"/>
  <c r="P21" i="6"/>
  <c r="O21" i="6"/>
  <c r="Q21" i="5"/>
  <c r="P21" i="5"/>
  <c r="O21" i="5"/>
  <c r="Q21" i="4"/>
  <c r="P21" i="4"/>
  <c r="O21" i="4"/>
  <c r="Q21" i="2"/>
  <c r="P21" i="2"/>
  <c r="O21" i="2"/>
  <c r="N23" i="17"/>
  <c r="N24" i="17"/>
  <c r="N28" i="17"/>
  <c r="N30" i="17"/>
  <c r="N31" i="17"/>
  <c r="N32" i="17"/>
  <c r="N33" i="17"/>
  <c r="N36" i="17"/>
  <c r="N8" i="17"/>
  <c r="N9" i="17"/>
  <c r="N10" i="17"/>
  <c r="N11" i="17"/>
  <c r="N12" i="17"/>
  <c r="N17" i="17"/>
  <c r="N7" i="17"/>
  <c r="E23" i="17"/>
  <c r="E24" i="17"/>
  <c r="E28" i="17"/>
  <c r="E29" i="17"/>
  <c r="E30" i="17"/>
  <c r="E31" i="17"/>
  <c r="E32" i="17"/>
  <c r="E33" i="17"/>
  <c r="E36" i="17"/>
  <c r="E8" i="17"/>
  <c r="E12" i="17"/>
  <c r="H33" i="17"/>
  <c r="H32" i="17"/>
  <c r="H31" i="17"/>
  <c r="H29" i="17"/>
  <c r="H30" i="17"/>
  <c r="H28" i="17"/>
  <c r="H23" i="17"/>
  <c r="H24" i="17"/>
  <c r="H8" i="17"/>
  <c r="H9" i="17"/>
  <c r="H11" i="17"/>
  <c r="H12" i="17"/>
  <c r="H17" i="17"/>
  <c r="U28" i="17"/>
  <c r="U30" i="17"/>
  <c r="U31" i="17"/>
  <c r="U32" i="17"/>
  <c r="U33" i="17"/>
  <c r="U36" i="17"/>
  <c r="X28" i="17"/>
  <c r="X30" i="17"/>
  <c r="X31" i="17"/>
  <c r="X32" i="17"/>
  <c r="X33" i="17"/>
  <c r="X34" i="17"/>
  <c r="X35" i="17"/>
  <c r="X36" i="17"/>
  <c r="AC8" i="17"/>
  <c r="AC9" i="17"/>
  <c r="AC10" i="17"/>
  <c r="AC11" i="17"/>
  <c r="AC12" i="17"/>
  <c r="AC13" i="17"/>
  <c r="AC15" i="17"/>
  <c r="AC16" i="17"/>
  <c r="AC17" i="17"/>
  <c r="AC20" i="17"/>
  <c r="AC22" i="17"/>
  <c r="AC23" i="17"/>
  <c r="AC24" i="17"/>
  <c r="AC28" i="17"/>
  <c r="AC30" i="17"/>
  <c r="AC31" i="17"/>
  <c r="AC32" i="17"/>
  <c r="AC33" i="17"/>
  <c r="AC34" i="17"/>
  <c r="AC35" i="17"/>
  <c r="AC36" i="17"/>
  <c r="AC7" i="17"/>
  <c r="X20" i="17"/>
  <c r="X22" i="17"/>
  <c r="X23" i="17"/>
  <c r="X24" i="17"/>
  <c r="X8" i="17"/>
  <c r="X9" i="17"/>
  <c r="X10" i="17"/>
  <c r="X11" i="17"/>
  <c r="X12" i="17"/>
  <c r="X16" i="17"/>
  <c r="X17" i="17"/>
  <c r="X7" i="17"/>
  <c r="Z8" i="17"/>
  <c r="AA8" i="17"/>
  <c r="AB8" i="17"/>
  <c r="Z9" i="17"/>
  <c r="AA9" i="17"/>
  <c r="AB9" i="17"/>
  <c r="Z10" i="17"/>
  <c r="AA10" i="17"/>
  <c r="AB10" i="17"/>
  <c r="Z11" i="17"/>
  <c r="AA11" i="17"/>
  <c r="AB11" i="17"/>
  <c r="Z12" i="17"/>
  <c r="AA12" i="17"/>
  <c r="AB12" i="17"/>
  <c r="Z13" i="17"/>
  <c r="AA13" i="17"/>
  <c r="AB13" i="17"/>
  <c r="Z14" i="17"/>
  <c r="AA14" i="17"/>
  <c r="AC14" i="17" s="1"/>
  <c r="AB14" i="17"/>
  <c r="Z15" i="17"/>
  <c r="AA15" i="17"/>
  <c r="AB15" i="17"/>
  <c r="Z16" i="17"/>
  <c r="AA16" i="17"/>
  <c r="AB16" i="17"/>
  <c r="Z17" i="17"/>
  <c r="AA17" i="17"/>
  <c r="AB17" i="17"/>
  <c r="Z19" i="17"/>
  <c r="AA19" i="17"/>
  <c r="AC19" i="17" s="1"/>
  <c r="AB19" i="17"/>
  <c r="Z20" i="17"/>
  <c r="AA20" i="17"/>
  <c r="AB20" i="17"/>
  <c r="Z21" i="17"/>
  <c r="AA21" i="17"/>
  <c r="AC21" i="17" s="1"/>
  <c r="AB21" i="17"/>
  <c r="Z22" i="17"/>
  <c r="AA22" i="17"/>
  <c r="AB22" i="17"/>
  <c r="Z23" i="17"/>
  <c r="AA23" i="17"/>
  <c r="AB23" i="17"/>
  <c r="Z24" i="17"/>
  <c r="AA24" i="17"/>
  <c r="AB24" i="17"/>
  <c r="AA25" i="17"/>
  <c r="AC25" i="17" s="1"/>
  <c r="AB25" i="17"/>
  <c r="Z26" i="17"/>
  <c r="AA26" i="17"/>
  <c r="AB26" i="17"/>
  <c r="Z28" i="17"/>
  <c r="AA28" i="17"/>
  <c r="AB28" i="17"/>
  <c r="Z29" i="17"/>
  <c r="AA29" i="17"/>
  <c r="AC29" i="17" s="1"/>
  <c r="AB29" i="17"/>
  <c r="Z30" i="17"/>
  <c r="AA30" i="17"/>
  <c r="AB30" i="17"/>
  <c r="Z31" i="17"/>
  <c r="AA31" i="17"/>
  <c r="AB31" i="17"/>
  <c r="Z32" i="17"/>
  <c r="AA32" i="17"/>
  <c r="AB32" i="17"/>
  <c r="Z33" i="17"/>
  <c r="AA33" i="17"/>
  <c r="AB33" i="17"/>
  <c r="Z34" i="17"/>
  <c r="AA34" i="17"/>
  <c r="AB34" i="17"/>
  <c r="Z35" i="17"/>
  <c r="AA35" i="17"/>
  <c r="AB35" i="17"/>
  <c r="Z36" i="17"/>
  <c r="AA36" i="17"/>
  <c r="AB36" i="17"/>
  <c r="Z7" i="17"/>
  <c r="AA7" i="17"/>
  <c r="AB7" i="17"/>
  <c r="Y8" i="17"/>
  <c r="Y9" i="17"/>
  <c r="Y10" i="17"/>
  <c r="Y11" i="17"/>
  <c r="Y12" i="17"/>
  <c r="Y13" i="17"/>
  <c r="Y6" i="17" s="1"/>
  <c r="Y14" i="17"/>
  <c r="Y15" i="17"/>
  <c r="Y16" i="17"/>
  <c r="Y17" i="17"/>
  <c r="Y19" i="17"/>
  <c r="Y20" i="17"/>
  <c r="Y21" i="17"/>
  <c r="Y22" i="17"/>
  <c r="Y23" i="17"/>
  <c r="Y24" i="17"/>
  <c r="Y25" i="17"/>
  <c r="Y26" i="17"/>
  <c r="Y28" i="17"/>
  <c r="Y29" i="17"/>
  <c r="Y30" i="17"/>
  <c r="Y31" i="17"/>
  <c r="Y32" i="17"/>
  <c r="Y33" i="17"/>
  <c r="Y34" i="17"/>
  <c r="Y35" i="17"/>
  <c r="Y36" i="17"/>
  <c r="Y7" i="17"/>
  <c r="W8" i="17"/>
  <c r="W9" i="17"/>
  <c r="W10" i="17"/>
  <c r="W11" i="17"/>
  <c r="W12" i="17"/>
  <c r="W13" i="17"/>
  <c r="X13" i="17" s="1"/>
  <c r="W14" i="17"/>
  <c r="X14" i="17" s="1"/>
  <c r="W15" i="17"/>
  <c r="X15" i="17" s="1"/>
  <c r="W16" i="17"/>
  <c r="W17" i="17"/>
  <c r="W19" i="17"/>
  <c r="X19" i="17" s="1"/>
  <c r="W20" i="17"/>
  <c r="W21" i="17"/>
  <c r="X21" i="17" s="1"/>
  <c r="W22" i="17"/>
  <c r="W23" i="17"/>
  <c r="W24" i="17"/>
  <c r="W25" i="17"/>
  <c r="X25" i="17" s="1"/>
  <c r="W26" i="17"/>
  <c r="W28" i="17"/>
  <c r="W29" i="17"/>
  <c r="X29" i="17" s="1"/>
  <c r="W30" i="17"/>
  <c r="W31" i="17"/>
  <c r="W32" i="17"/>
  <c r="W33" i="17"/>
  <c r="W34" i="17"/>
  <c r="W35" i="17"/>
  <c r="W36" i="17"/>
  <c r="W7" i="17"/>
  <c r="V8" i="17"/>
  <c r="V9" i="17"/>
  <c r="V10" i="17"/>
  <c r="V11" i="17"/>
  <c r="V12" i="17"/>
  <c r="V13" i="17"/>
  <c r="V14" i="17"/>
  <c r="V15" i="17"/>
  <c r="V16" i="17"/>
  <c r="V17" i="17"/>
  <c r="V19" i="17"/>
  <c r="V20" i="17"/>
  <c r="V21" i="17"/>
  <c r="V22" i="17"/>
  <c r="V23" i="17"/>
  <c r="V24" i="17"/>
  <c r="V25" i="17"/>
  <c r="V26" i="17"/>
  <c r="V28" i="17"/>
  <c r="V29" i="17"/>
  <c r="V30" i="17"/>
  <c r="V31" i="17"/>
  <c r="V32" i="17"/>
  <c r="V33" i="17"/>
  <c r="V34" i="17"/>
  <c r="V35" i="17"/>
  <c r="V36" i="17"/>
  <c r="V7" i="17"/>
  <c r="S8" i="17"/>
  <c r="U8" i="17" s="1"/>
  <c r="T8" i="17"/>
  <c r="S9" i="17"/>
  <c r="U9" i="17" s="1"/>
  <c r="T9" i="17"/>
  <c r="S10" i="17"/>
  <c r="U10" i="17" s="1"/>
  <c r="T10" i="17"/>
  <c r="S11" i="17"/>
  <c r="U11" i="17" s="1"/>
  <c r="S12" i="17"/>
  <c r="U12" i="17" s="1"/>
  <c r="T12" i="17"/>
  <c r="S15" i="17"/>
  <c r="U15" i="17" s="1"/>
  <c r="S16" i="17"/>
  <c r="U16" i="17" s="1"/>
  <c r="T16" i="17"/>
  <c r="S17" i="17"/>
  <c r="U17" i="17" s="1"/>
  <c r="T17" i="17"/>
  <c r="S19" i="17"/>
  <c r="U19" i="17" s="1"/>
  <c r="T19" i="17"/>
  <c r="S20" i="17"/>
  <c r="U20" i="17" s="1"/>
  <c r="T20" i="17"/>
  <c r="S22" i="17"/>
  <c r="U22" i="17" s="1"/>
  <c r="T22" i="17"/>
  <c r="S23" i="17"/>
  <c r="U23" i="17" s="1"/>
  <c r="T23" i="17"/>
  <c r="S24" i="17"/>
  <c r="U24" i="17" s="1"/>
  <c r="T24" i="17"/>
  <c r="S25" i="17"/>
  <c r="U25" i="17" s="1"/>
  <c r="S26" i="17"/>
  <c r="T26" i="17"/>
  <c r="S28" i="17"/>
  <c r="T28" i="17"/>
  <c r="S29" i="17"/>
  <c r="U29" i="17" s="1"/>
  <c r="T29" i="17"/>
  <c r="S30" i="17"/>
  <c r="T30" i="17"/>
  <c r="S31" i="17"/>
  <c r="T31" i="17"/>
  <c r="S32" i="17"/>
  <c r="T32" i="17"/>
  <c r="S33" i="17"/>
  <c r="T33" i="17"/>
  <c r="S35" i="17"/>
  <c r="U35" i="17" s="1"/>
  <c r="S36" i="17"/>
  <c r="T36" i="17"/>
  <c r="T7" i="17"/>
  <c r="R8" i="17"/>
  <c r="R10" i="17"/>
  <c r="R11" i="17"/>
  <c r="R12" i="17"/>
  <c r="R15" i="17"/>
  <c r="R16" i="17"/>
  <c r="R19" i="17"/>
  <c r="R20" i="17"/>
  <c r="R22" i="17"/>
  <c r="R24" i="17"/>
  <c r="R25" i="17"/>
  <c r="R26" i="17"/>
  <c r="R28" i="17"/>
  <c r="R29" i="17"/>
  <c r="R30" i="17"/>
  <c r="R31" i="17"/>
  <c r="R32" i="17"/>
  <c r="R33" i="17"/>
  <c r="R35" i="17"/>
  <c r="R36" i="17"/>
  <c r="P7" i="17"/>
  <c r="Q7" i="17"/>
  <c r="P8" i="17"/>
  <c r="Q8" i="17"/>
  <c r="P9" i="17"/>
  <c r="Q9" i="17"/>
  <c r="P10" i="17"/>
  <c r="Q10" i="17"/>
  <c r="P11" i="17"/>
  <c r="Q11" i="17"/>
  <c r="P12" i="17"/>
  <c r="Q12" i="17"/>
  <c r="P13" i="17"/>
  <c r="Q13" i="17"/>
  <c r="P14" i="17"/>
  <c r="Q14" i="17"/>
  <c r="P15" i="17"/>
  <c r="Q15" i="17"/>
  <c r="P16" i="17"/>
  <c r="Q16" i="17"/>
  <c r="P17" i="17"/>
  <c r="Q17" i="17"/>
  <c r="P19" i="17"/>
  <c r="Q19" i="17"/>
  <c r="P20" i="17"/>
  <c r="Q20" i="17"/>
  <c r="P21" i="17"/>
  <c r="Q21" i="17"/>
  <c r="P22" i="17"/>
  <c r="Q22" i="17"/>
  <c r="P23" i="17"/>
  <c r="Q23" i="17"/>
  <c r="P24" i="17"/>
  <c r="Q24" i="17"/>
  <c r="P25" i="17"/>
  <c r="Q25" i="17"/>
  <c r="P26" i="17"/>
  <c r="Q26" i="17"/>
  <c r="P27" i="17"/>
  <c r="P28" i="17"/>
  <c r="Q28" i="17"/>
  <c r="P29" i="17"/>
  <c r="Q29" i="17"/>
  <c r="P30" i="17"/>
  <c r="Q30" i="17"/>
  <c r="P31" i="17"/>
  <c r="Q31" i="17"/>
  <c r="P32" i="17"/>
  <c r="Q32" i="17"/>
  <c r="P33" i="17"/>
  <c r="Q33" i="17"/>
  <c r="P34" i="17"/>
  <c r="Q34" i="17"/>
  <c r="P35" i="17"/>
  <c r="Q35" i="17"/>
  <c r="P36" i="17"/>
  <c r="Q36" i="17"/>
  <c r="O8" i="17"/>
  <c r="O9" i="17"/>
  <c r="O10" i="17"/>
  <c r="O11" i="17"/>
  <c r="O12" i="17"/>
  <c r="O13" i="17"/>
  <c r="O14" i="17"/>
  <c r="O15" i="17"/>
  <c r="O16" i="17"/>
  <c r="O17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R7" i="17"/>
  <c r="S7" i="17"/>
  <c r="U7" i="17" s="1"/>
  <c r="O7" i="17"/>
  <c r="K8" i="17"/>
  <c r="L8" i="17"/>
  <c r="M8" i="17"/>
  <c r="K9" i="17"/>
  <c r="L9" i="17"/>
  <c r="M9" i="17"/>
  <c r="K10" i="17"/>
  <c r="L10" i="17"/>
  <c r="M10" i="17"/>
  <c r="K11" i="17"/>
  <c r="L11" i="17"/>
  <c r="M11" i="17"/>
  <c r="K12" i="17"/>
  <c r="L12" i="17"/>
  <c r="M12" i="17"/>
  <c r="K13" i="17"/>
  <c r="L13" i="17"/>
  <c r="N13" i="17" s="1"/>
  <c r="M13" i="17"/>
  <c r="K14" i="17"/>
  <c r="L14" i="17"/>
  <c r="N14" i="17" s="1"/>
  <c r="M14" i="17"/>
  <c r="K15" i="17"/>
  <c r="L15" i="17"/>
  <c r="N15" i="17" s="1"/>
  <c r="M15" i="17"/>
  <c r="K16" i="17"/>
  <c r="L16" i="17"/>
  <c r="N16" i="17" s="1"/>
  <c r="M16" i="17"/>
  <c r="K17" i="17"/>
  <c r="L17" i="17"/>
  <c r="M17" i="17"/>
  <c r="K19" i="17"/>
  <c r="L19" i="17"/>
  <c r="N19" i="17" s="1"/>
  <c r="M19" i="17"/>
  <c r="K20" i="17"/>
  <c r="L20" i="17"/>
  <c r="N20" i="17" s="1"/>
  <c r="M20" i="17"/>
  <c r="K21" i="17"/>
  <c r="L21" i="17"/>
  <c r="N21" i="17" s="1"/>
  <c r="M21" i="17"/>
  <c r="K22" i="17"/>
  <c r="L22" i="17"/>
  <c r="N22" i="17" s="1"/>
  <c r="M22" i="17"/>
  <c r="K23" i="17"/>
  <c r="L23" i="17"/>
  <c r="M23" i="17"/>
  <c r="K24" i="17"/>
  <c r="L24" i="17"/>
  <c r="M24" i="17"/>
  <c r="K25" i="17"/>
  <c r="L25" i="17"/>
  <c r="N25" i="17" s="1"/>
  <c r="M25" i="17"/>
  <c r="K26" i="17"/>
  <c r="L26" i="17"/>
  <c r="M26" i="17"/>
  <c r="K28" i="17"/>
  <c r="L28" i="17"/>
  <c r="M28" i="17"/>
  <c r="K29" i="17"/>
  <c r="L29" i="17"/>
  <c r="N29" i="17" s="1"/>
  <c r="M29" i="17"/>
  <c r="K30" i="17"/>
  <c r="L30" i="17"/>
  <c r="M30" i="17"/>
  <c r="K31" i="17"/>
  <c r="L31" i="17"/>
  <c r="M31" i="17"/>
  <c r="K32" i="17"/>
  <c r="L32" i="17"/>
  <c r="M32" i="17"/>
  <c r="K33" i="17"/>
  <c r="L33" i="17"/>
  <c r="M33" i="17"/>
  <c r="K35" i="17"/>
  <c r="L35" i="17"/>
  <c r="N35" i="17" s="1"/>
  <c r="M35" i="17"/>
  <c r="K36" i="17"/>
  <c r="L36" i="17"/>
  <c r="M36" i="17"/>
  <c r="K7" i="17"/>
  <c r="L7" i="17"/>
  <c r="M7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8" i="17"/>
  <c r="J9" i="17"/>
  <c r="J10" i="17"/>
  <c r="J11" i="17"/>
  <c r="J12" i="17"/>
  <c r="J13" i="17"/>
  <c r="J14" i="17"/>
  <c r="J15" i="17"/>
  <c r="J16" i="17"/>
  <c r="J17" i="17"/>
  <c r="J7" i="17"/>
  <c r="I8" i="17"/>
  <c r="I9" i="17"/>
  <c r="I10" i="17"/>
  <c r="I11" i="17"/>
  <c r="I12" i="17"/>
  <c r="I13" i="17"/>
  <c r="I14" i="17"/>
  <c r="I15" i="17"/>
  <c r="I16" i="17"/>
  <c r="I17" i="17"/>
  <c r="I19" i="17"/>
  <c r="I20" i="17"/>
  <c r="I21" i="17"/>
  <c r="I22" i="17"/>
  <c r="I23" i="17"/>
  <c r="I24" i="17"/>
  <c r="I25" i="17"/>
  <c r="I26" i="17"/>
  <c r="I28" i="17"/>
  <c r="I29" i="17"/>
  <c r="I30" i="17"/>
  <c r="I31" i="17"/>
  <c r="I32" i="17"/>
  <c r="I33" i="17"/>
  <c r="I34" i="17"/>
  <c r="I35" i="17"/>
  <c r="I36" i="17"/>
  <c r="I7" i="17"/>
  <c r="G8" i="17"/>
  <c r="G9" i="17"/>
  <c r="G10" i="17"/>
  <c r="H10" i="17" s="1"/>
  <c r="G11" i="17"/>
  <c r="G12" i="17"/>
  <c r="G13" i="17"/>
  <c r="H13" i="17" s="1"/>
  <c r="G14" i="17"/>
  <c r="H14" i="17" s="1"/>
  <c r="G15" i="17"/>
  <c r="H15" i="17" s="1"/>
  <c r="G16" i="17"/>
  <c r="H16" i="17" s="1"/>
  <c r="G17" i="17"/>
  <c r="G19" i="17"/>
  <c r="H19" i="17" s="1"/>
  <c r="G20" i="17"/>
  <c r="H20" i="17" s="1"/>
  <c r="G21" i="17"/>
  <c r="H21" i="17" s="1"/>
  <c r="G22" i="17"/>
  <c r="H22" i="17" s="1"/>
  <c r="G23" i="17"/>
  <c r="G24" i="17"/>
  <c r="G25" i="17"/>
  <c r="H25" i="17" s="1"/>
  <c r="G26" i="17"/>
  <c r="G27" i="17"/>
  <c r="H27" i="17" s="1"/>
  <c r="G28" i="17"/>
  <c r="G29" i="17"/>
  <c r="G30" i="17"/>
  <c r="G31" i="17"/>
  <c r="G32" i="17"/>
  <c r="G33" i="17"/>
  <c r="G35" i="17"/>
  <c r="H35" i="17" s="1"/>
  <c r="G36" i="17"/>
  <c r="G7" i="17"/>
  <c r="H7" i="17" s="1"/>
  <c r="F8" i="17"/>
  <c r="F9" i="17"/>
  <c r="F10" i="17"/>
  <c r="F11" i="17"/>
  <c r="F12" i="17"/>
  <c r="F13" i="17"/>
  <c r="F14" i="17"/>
  <c r="F15" i="17"/>
  <c r="F16" i="17"/>
  <c r="F17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5" i="17"/>
  <c r="F36" i="17"/>
  <c r="F7" i="17"/>
  <c r="D19" i="17"/>
  <c r="E19" i="17" s="1"/>
  <c r="D20" i="17"/>
  <c r="E20" i="17" s="1"/>
  <c r="D21" i="17"/>
  <c r="E21" i="17" s="1"/>
  <c r="D22" i="17"/>
  <c r="E22" i="17" s="1"/>
  <c r="D23" i="17"/>
  <c r="D24" i="17"/>
  <c r="D25" i="17"/>
  <c r="E25" i="17" s="1"/>
  <c r="D26" i="17"/>
  <c r="D27" i="17"/>
  <c r="E27" i="17" s="1"/>
  <c r="D28" i="17"/>
  <c r="D29" i="17"/>
  <c r="D30" i="17"/>
  <c r="D31" i="17"/>
  <c r="D32" i="17"/>
  <c r="D33" i="17"/>
  <c r="D35" i="17"/>
  <c r="E35" i="17" s="1"/>
  <c r="D36" i="17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D11" i="17"/>
  <c r="E11" i="17" s="1"/>
  <c r="D10" i="17"/>
  <c r="E10" i="17" s="1"/>
  <c r="D9" i="17"/>
  <c r="E9" i="17" s="1"/>
  <c r="D8" i="17"/>
  <c r="D7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5" i="17"/>
  <c r="C36" i="17"/>
  <c r="C8" i="17"/>
  <c r="C9" i="17"/>
  <c r="C10" i="17"/>
  <c r="C11" i="17"/>
  <c r="C12" i="17"/>
  <c r="C13" i="17"/>
  <c r="C14" i="17"/>
  <c r="C15" i="17"/>
  <c r="C16" i="17"/>
  <c r="C17" i="17"/>
  <c r="C7" i="17"/>
  <c r="T37" i="16"/>
  <c r="U37" i="16"/>
  <c r="C37" i="16"/>
  <c r="E18" i="16"/>
  <c r="F18" i="16"/>
  <c r="F37" i="16" s="1"/>
  <c r="G18" i="16"/>
  <c r="H18" i="16"/>
  <c r="I18" i="16"/>
  <c r="J18" i="16"/>
  <c r="K18" i="16"/>
  <c r="L18" i="16"/>
  <c r="M18" i="16"/>
  <c r="N18" i="16"/>
  <c r="O18" i="16"/>
  <c r="P18" i="16"/>
  <c r="Q18" i="16"/>
  <c r="R18" i="16"/>
  <c r="R37" i="16" s="1"/>
  <c r="S18" i="16"/>
  <c r="S37" i="16" s="1"/>
  <c r="T18" i="16"/>
  <c r="U18" i="16"/>
  <c r="V18" i="16"/>
  <c r="W18" i="16"/>
  <c r="D18" i="16"/>
  <c r="C18" i="16"/>
  <c r="E6" i="16"/>
  <c r="F6" i="16"/>
  <c r="G6" i="16"/>
  <c r="G37" i="16" s="1"/>
  <c r="H6" i="16"/>
  <c r="H37" i="16" s="1"/>
  <c r="I6" i="16"/>
  <c r="I37" i="16" s="1"/>
  <c r="J6" i="16"/>
  <c r="K6" i="16"/>
  <c r="L6" i="16"/>
  <c r="L37" i="16" s="1"/>
  <c r="M6" i="16"/>
  <c r="M37" i="16" s="1"/>
  <c r="N6" i="16"/>
  <c r="N37" i="16" s="1"/>
  <c r="R6" i="16"/>
  <c r="S6" i="16"/>
  <c r="T6" i="16"/>
  <c r="U6" i="16"/>
  <c r="V6" i="16"/>
  <c r="V37" i="16" s="1"/>
  <c r="W6" i="16"/>
  <c r="W37" i="16" s="1"/>
  <c r="D6" i="16"/>
  <c r="C6" i="16"/>
  <c r="E18" i="15"/>
  <c r="F18" i="15"/>
  <c r="G18" i="15"/>
  <c r="H18" i="15"/>
  <c r="I18" i="15"/>
  <c r="I37" i="15" s="1"/>
  <c r="J18" i="15"/>
  <c r="K18" i="15"/>
  <c r="L18" i="15"/>
  <c r="M18" i="15"/>
  <c r="M37" i="15" s="1"/>
  <c r="N18" i="15"/>
  <c r="O18" i="15"/>
  <c r="P18" i="15"/>
  <c r="Q18" i="15"/>
  <c r="Q37" i="15" s="1"/>
  <c r="R18" i="15"/>
  <c r="S18" i="15"/>
  <c r="T18" i="15"/>
  <c r="U18" i="15"/>
  <c r="U37" i="15" s="1"/>
  <c r="V18" i="15"/>
  <c r="V37" i="15" s="1"/>
  <c r="W18" i="15"/>
  <c r="W37" i="15" s="1"/>
  <c r="D18" i="15"/>
  <c r="C18" i="15"/>
  <c r="D6" i="15"/>
  <c r="E6" i="15"/>
  <c r="F6" i="15"/>
  <c r="G6" i="15"/>
  <c r="G37" i="15" s="1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C6" i="15"/>
  <c r="E37" i="15"/>
  <c r="H37" i="15"/>
  <c r="K37" i="15"/>
  <c r="L37" i="15"/>
  <c r="P37" i="15"/>
  <c r="T37" i="15"/>
  <c r="D37" i="15"/>
  <c r="AB6" i="17" l="1"/>
  <c r="AA6" i="17"/>
  <c r="AC6" i="17" s="1"/>
  <c r="T25" i="17"/>
  <c r="O6" i="17"/>
  <c r="K37" i="16"/>
  <c r="J37" i="16"/>
  <c r="E37" i="16"/>
  <c r="I6" i="17"/>
  <c r="J6" i="17"/>
  <c r="D37" i="16"/>
  <c r="S37" i="15"/>
  <c r="N37" i="15"/>
  <c r="J37" i="15"/>
  <c r="F37" i="15"/>
  <c r="C37" i="15"/>
  <c r="V6" i="17"/>
  <c r="P6" i="17"/>
  <c r="Q6" i="17"/>
  <c r="K6" i="17"/>
  <c r="L6" i="17"/>
  <c r="N6" i="17" s="1"/>
  <c r="M6" i="17"/>
  <c r="D6" i="17"/>
  <c r="E6" i="17" s="1"/>
  <c r="E7" i="17"/>
  <c r="C6" i="17"/>
  <c r="W6" i="17"/>
  <c r="X6" i="17" s="1"/>
  <c r="G6" i="17"/>
  <c r="H6" i="17" s="1"/>
  <c r="F6" i="17"/>
  <c r="Q6" i="16"/>
  <c r="Q37" i="16" s="1"/>
  <c r="P6" i="16"/>
  <c r="P37" i="16" s="1"/>
  <c r="O6" i="16"/>
  <c r="O37" i="16" s="1"/>
  <c r="D34" i="14" l="1"/>
  <c r="E34" i="14"/>
  <c r="F34" i="14"/>
  <c r="G34" i="14"/>
  <c r="H34" i="14"/>
  <c r="H37" i="14" s="1"/>
  <c r="I34" i="14"/>
  <c r="J34" i="14"/>
  <c r="K34" i="14"/>
  <c r="L34" i="14"/>
  <c r="M34" i="14"/>
  <c r="N34" i="14"/>
  <c r="O34" i="14"/>
  <c r="P34" i="14"/>
  <c r="Q34" i="14"/>
  <c r="Q37" i="14" s="1"/>
  <c r="R34" i="14"/>
  <c r="S34" i="14"/>
  <c r="T34" i="14"/>
  <c r="U34" i="14"/>
  <c r="V34" i="14"/>
  <c r="W34" i="14"/>
  <c r="C34" i="14"/>
  <c r="D31" i="14"/>
  <c r="D37" i="14" s="1"/>
  <c r="E31" i="14"/>
  <c r="F31" i="14"/>
  <c r="G31" i="14"/>
  <c r="H31" i="14"/>
  <c r="I31" i="14"/>
  <c r="J31" i="14"/>
  <c r="K31" i="14"/>
  <c r="L31" i="14"/>
  <c r="L37" i="14" s="1"/>
  <c r="M31" i="14"/>
  <c r="N31" i="14"/>
  <c r="O31" i="14"/>
  <c r="P31" i="14"/>
  <c r="Q31" i="14"/>
  <c r="R31" i="14"/>
  <c r="S31" i="14"/>
  <c r="T31" i="14"/>
  <c r="T37" i="14" s="1"/>
  <c r="U31" i="14"/>
  <c r="V31" i="14"/>
  <c r="W31" i="14"/>
  <c r="C31" i="14"/>
  <c r="D27" i="14"/>
  <c r="E27" i="14"/>
  <c r="F27" i="14"/>
  <c r="G27" i="14"/>
  <c r="G37" i="14" s="1"/>
  <c r="H27" i="14"/>
  <c r="I27" i="14"/>
  <c r="K27" i="17" s="1"/>
  <c r="J27" i="14"/>
  <c r="L27" i="17" s="1"/>
  <c r="N27" i="17" s="1"/>
  <c r="K27" i="14"/>
  <c r="M27" i="17" s="1"/>
  <c r="L27" i="14"/>
  <c r="M27" i="14"/>
  <c r="N27" i="14"/>
  <c r="N37" i="14" s="1"/>
  <c r="O27" i="14"/>
  <c r="P27" i="14"/>
  <c r="Q27" i="14"/>
  <c r="R27" i="14"/>
  <c r="S27" i="14"/>
  <c r="T27" i="14"/>
  <c r="U27" i="14"/>
  <c r="V27" i="14"/>
  <c r="W27" i="14"/>
  <c r="C2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P37" i="14" s="1"/>
  <c r="Q18" i="14"/>
  <c r="R18" i="14"/>
  <c r="S18" i="14"/>
  <c r="T18" i="14"/>
  <c r="U18" i="14"/>
  <c r="U37" i="14" s="1"/>
  <c r="V18" i="14"/>
  <c r="V37" i="14" s="1"/>
  <c r="W18" i="14"/>
  <c r="C18" i="14"/>
  <c r="D6" i="14"/>
  <c r="E6" i="14"/>
  <c r="E37" i="14" s="1"/>
  <c r="F6" i="14"/>
  <c r="G6" i="14"/>
  <c r="H6" i="14"/>
  <c r="I6" i="14"/>
  <c r="J6" i="14"/>
  <c r="K6" i="14"/>
  <c r="L6" i="14"/>
  <c r="M6" i="14"/>
  <c r="M37" i="14" s="1"/>
  <c r="N6" i="14"/>
  <c r="O6" i="14"/>
  <c r="P6" i="14"/>
  <c r="Q6" i="14"/>
  <c r="R6" i="14"/>
  <c r="S6" i="14"/>
  <c r="C6" i="14"/>
  <c r="J37" i="13"/>
  <c r="D34" i="13"/>
  <c r="E34" i="13"/>
  <c r="E37" i="13" s="1"/>
  <c r="F34" i="13"/>
  <c r="F37" i="13" s="1"/>
  <c r="G34" i="13"/>
  <c r="H34" i="13"/>
  <c r="I34" i="13"/>
  <c r="J34" i="13"/>
  <c r="K34" i="13"/>
  <c r="L34" i="13"/>
  <c r="L37" i="13" s="1"/>
  <c r="M34" i="13"/>
  <c r="M37" i="13" s="1"/>
  <c r="N34" i="13"/>
  <c r="N37" i="13" s="1"/>
  <c r="O34" i="13"/>
  <c r="P34" i="13"/>
  <c r="Q34" i="13"/>
  <c r="R34" i="13"/>
  <c r="S34" i="13"/>
  <c r="T34" i="13"/>
  <c r="T37" i="13" s="1"/>
  <c r="U34" i="13"/>
  <c r="U37" i="13" s="1"/>
  <c r="V34" i="13"/>
  <c r="V37" i="13" s="1"/>
  <c r="W34" i="13"/>
  <c r="W37" i="13" s="1"/>
  <c r="C34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C31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C2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R37" i="13" s="1"/>
  <c r="S18" i="13"/>
  <c r="T18" i="13"/>
  <c r="U18" i="13"/>
  <c r="V18" i="13"/>
  <c r="W18" i="13"/>
  <c r="C18" i="13"/>
  <c r="D6" i="13"/>
  <c r="E6" i="13"/>
  <c r="F6" i="13"/>
  <c r="G6" i="13"/>
  <c r="H6" i="13"/>
  <c r="I6" i="13"/>
  <c r="I37" i="13" s="1"/>
  <c r="J6" i="13"/>
  <c r="K6" i="13"/>
  <c r="L6" i="13"/>
  <c r="M6" i="13"/>
  <c r="N6" i="13"/>
  <c r="O6" i="13"/>
  <c r="P6" i="13"/>
  <c r="Q6" i="13"/>
  <c r="Q37" i="13" s="1"/>
  <c r="R6" i="13"/>
  <c r="S6" i="13"/>
  <c r="T6" i="13"/>
  <c r="U6" i="13"/>
  <c r="V6" i="13"/>
  <c r="W6" i="13"/>
  <c r="C6" i="13"/>
  <c r="D27" i="12"/>
  <c r="E27" i="12"/>
  <c r="F27" i="12"/>
  <c r="G27" i="12"/>
  <c r="H27" i="12"/>
  <c r="I27" i="12"/>
  <c r="I37" i="12" s="1"/>
  <c r="J27" i="12"/>
  <c r="K27" i="12"/>
  <c r="L27" i="12"/>
  <c r="M27" i="12"/>
  <c r="N27" i="12"/>
  <c r="O27" i="12"/>
  <c r="P27" i="12"/>
  <c r="Q27" i="12"/>
  <c r="Q37" i="12" s="1"/>
  <c r="R27" i="12"/>
  <c r="S27" i="12"/>
  <c r="T27" i="12"/>
  <c r="U27" i="12"/>
  <c r="V27" i="12"/>
  <c r="W27" i="12"/>
  <c r="C27" i="12"/>
  <c r="D34" i="12"/>
  <c r="D37" i="12" s="1"/>
  <c r="E34" i="12"/>
  <c r="F34" i="12"/>
  <c r="G34" i="12"/>
  <c r="G37" i="12" s="1"/>
  <c r="H34" i="12"/>
  <c r="H37" i="12" s="1"/>
  <c r="I34" i="12"/>
  <c r="J34" i="12"/>
  <c r="K34" i="12"/>
  <c r="K37" i="12" s="1"/>
  <c r="L34" i="12"/>
  <c r="L37" i="12" s="1"/>
  <c r="M34" i="12"/>
  <c r="N34" i="12"/>
  <c r="O34" i="12"/>
  <c r="O37" i="12" s="1"/>
  <c r="P34" i="12"/>
  <c r="P37" i="12" s="1"/>
  <c r="Q34" i="12"/>
  <c r="R34" i="12"/>
  <c r="S34" i="12"/>
  <c r="S37" i="12" s="1"/>
  <c r="T34" i="12"/>
  <c r="T37" i="12" s="1"/>
  <c r="U34" i="12"/>
  <c r="V34" i="12"/>
  <c r="W34" i="12"/>
  <c r="W37" i="12" s="1"/>
  <c r="C34" i="12"/>
  <c r="C37" i="12" s="1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U37" i="12" s="1"/>
  <c r="V31" i="12"/>
  <c r="W31" i="12"/>
  <c r="C31" i="12"/>
  <c r="D18" i="12"/>
  <c r="E18" i="12"/>
  <c r="F18" i="12"/>
  <c r="F37" i="12" s="1"/>
  <c r="G18" i="12"/>
  <c r="H18" i="12"/>
  <c r="I18" i="12"/>
  <c r="J18" i="12"/>
  <c r="J37" i="12" s="1"/>
  <c r="K18" i="12"/>
  <c r="L18" i="12"/>
  <c r="M18" i="12"/>
  <c r="N18" i="12"/>
  <c r="N37" i="12" s="1"/>
  <c r="O18" i="12"/>
  <c r="P18" i="12"/>
  <c r="Q18" i="12"/>
  <c r="R18" i="12"/>
  <c r="S18" i="12"/>
  <c r="T18" i="12"/>
  <c r="U18" i="12"/>
  <c r="V18" i="12"/>
  <c r="V37" i="12" s="1"/>
  <c r="W18" i="12"/>
  <c r="C18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C6" i="12"/>
  <c r="W37" i="11"/>
  <c r="D34" i="11"/>
  <c r="E34" i="11"/>
  <c r="F34" i="11"/>
  <c r="G34" i="11"/>
  <c r="H34" i="11"/>
  <c r="I34" i="11"/>
  <c r="J34" i="11"/>
  <c r="K34" i="11"/>
  <c r="L34" i="11"/>
  <c r="M34" i="11"/>
  <c r="N34" i="11"/>
  <c r="N37" i="11" s="1"/>
  <c r="O34" i="11"/>
  <c r="P34" i="11"/>
  <c r="Q34" i="11"/>
  <c r="R34" i="11"/>
  <c r="S34" i="11"/>
  <c r="T34" i="11"/>
  <c r="T37" i="11" s="1"/>
  <c r="U34" i="11"/>
  <c r="U37" i="11" s="1"/>
  <c r="V34" i="11"/>
  <c r="V37" i="11" s="1"/>
  <c r="W34" i="11"/>
  <c r="C34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C31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C27" i="11"/>
  <c r="D18" i="11"/>
  <c r="E18" i="11"/>
  <c r="F18" i="11"/>
  <c r="G18" i="11"/>
  <c r="H18" i="11"/>
  <c r="J18" i="17" s="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C18" i="11"/>
  <c r="D6" i="11"/>
  <c r="E6" i="11"/>
  <c r="F6" i="11"/>
  <c r="G6" i="11"/>
  <c r="H6" i="11"/>
  <c r="I6" i="11"/>
  <c r="J6" i="11"/>
  <c r="K6" i="11"/>
  <c r="L6" i="11"/>
  <c r="M6" i="11"/>
  <c r="N6" i="11"/>
  <c r="R6" i="11"/>
  <c r="S6" i="11"/>
  <c r="C6" i="11"/>
  <c r="Q14" i="11"/>
  <c r="T14" i="17" s="1"/>
  <c r="P14" i="11"/>
  <c r="S14" i="17" s="1"/>
  <c r="U14" i="17" s="1"/>
  <c r="O14" i="11"/>
  <c r="R14" i="17" s="1"/>
  <c r="Q13" i="11"/>
  <c r="P13" i="11"/>
  <c r="O13" i="11"/>
  <c r="G37" i="10"/>
  <c r="O37" i="10"/>
  <c r="W37" i="10"/>
  <c r="D34" i="10"/>
  <c r="E34" i="10"/>
  <c r="C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C31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C2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C18" i="10"/>
  <c r="D6" i="10"/>
  <c r="D37" i="10" s="1"/>
  <c r="E6" i="10"/>
  <c r="E37" i="10" s="1"/>
  <c r="F6" i="10"/>
  <c r="F37" i="10" s="1"/>
  <c r="G6" i="10"/>
  <c r="H6" i="10"/>
  <c r="H37" i="10" s="1"/>
  <c r="I6" i="10"/>
  <c r="I37" i="10" s="1"/>
  <c r="J6" i="10"/>
  <c r="J37" i="10" s="1"/>
  <c r="K6" i="10"/>
  <c r="K37" i="10" s="1"/>
  <c r="L6" i="10"/>
  <c r="L37" i="10" s="1"/>
  <c r="M6" i="10"/>
  <c r="M37" i="10" s="1"/>
  <c r="N6" i="10"/>
  <c r="N37" i="10" s="1"/>
  <c r="O6" i="10"/>
  <c r="P6" i="10"/>
  <c r="Q6" i="10"/>
  <c r="Q37" i="10" s="1"/>
  <c r="R6" i="10"/>
  <c r="R37" i="10" s="1"/>
  <c r="S6" i="10"/>
  <c r="S37" i="10" s="1"/>
  <c r="T6" i="10"/>
  <c r="T37" i="10" s="1"/>
  <c r="U6" i="10"/>
  <c r="U37" i="10" s="1"/>
  <c r="V6" i="10"/>
  <c r="V37" i="10" s="1"/>
  <c r="W6" i="10"/>
  <c r="C6" i="10"/>
  <c r="C37" i="10" s="1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C34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C31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C27" i="9"/>
  <c r="D18" i="9"/>
  <c r="E18" i="9"/>
  <c r="F18" i="9"/>
  <c r="G18" i="9"/>
  <c r="H18" i="9"/>
  <c r="I18" i="9"/>
  <c r="I37" i="9" s="1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C18" i="9"/>
  <c r="D6" i="9"/>
  <c r="D37" i="9" s="1"/>
  <c r="E6" i="9"/>
  <c r="F6" i="9"/>
  <c r="G6" i="9"/>
  <c r="G37" i="9" s="1"/>
  <c r="H6" i="9"/>
  <c r="H37" i="9" s="1"/>
  <c r="I6" i="9"/>
  <c r="J6" i="9"/>
  <c r="J37" i="9" s="1"/>
  <c r="K6" i="9"/>
  <c r="K37" i="9" s="1"/>
  <c r="L6" i="9"/>
  <c r="L37" i="9" s="1"/>
  <c r="M6" i="9"/>
  <c r="M37" i="9" s="1"/>
  <c r="N6" i="9"/>
  <c r="N37" i="9" s="1"/>
  <c r="O6" i="9"/>
  <c r="O37" i="9" s="1"/>
  <c r="P6" i="9"/>
  <c r="P37" i="9" s="1"/>
  <c r="Q6" i="9"/>
  <c r="Q37" i="9" s="1"/>
  <c r="R6" i="9"/>
  <c r="R37" i="9" s="1"/>
  <c r="S6" i="9"/>
  <c r="T6" i="9"/>
  <c r="T37" i="9" s="1"/>
  <c r="U6" i="9"/>
  <c r="U37" i="9" s="1"/>
  <c r="V6" i="9"/>
  <c r="V37" i="9" s="1"/>
  <c r="W6" i="9"/>
  <c r="W37" i="9" s="1"/>
  <c r="C6" i="9"/>
  <c r="C37" i="9" s="1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C34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C31" i="8"/>
  <c r="D27" i="8"/>
  <c r="E27" i="8"/>
  <c r="F27" i="8"/>
  <c r="G27" i="8"/>
  <c r="H27" i="8"/>
  <c r="I27" i="8"/>
  <c r="J27" i="8"/>
  <c r="K27" i="8"/>
  <c r="L27" i="8"/>
  <c r="M27" i="8"/>
  <c r="N27" i="8"/>
  <c r="O27" i="8"/>
  <c r="R27" i="17" s="1"/>
  <c r="P27" i="8"/>
  <c r="S27" i="17" s="1"/>
  <c r="U27" i="17" s="1"/>
  <c r="Q27" i="8"/>
  <c r="R27" i="8"/>
  <c r="S27" i="8"/>
  <c r="T27" i="8"/>
  <c r="Y27" i="17" s="1"/>
  <c r="U27" i="8"/>
  <c r="Z27" i="17" s="1"/>
  <c r="V27" i="8"/>
  <c r="AA27" i="17" s="1"/>
  <c r="AC27" i="17" s="1"/>
  <c r="W27" i="8"/>
  <c r="AB27" i="17" s="1"/>
  <c r="C27" i="8"/>
  <c r="D18" i="8"/>
  <c r="E18" i="8"/>
  <c r="F18" i="8"/>
  <c r="G18" i="8"/>
  <c r="H18" i="8"/>
  <c r="I18" i="8"/>
  <c r="J18" i="8"/>
  <c r="K18" i="8"/>
  <c r="L18" i="8"/>
  <c r="M18" i="8"/>
  <c r="N18" i="8"/>
  <c r="P18" i="8"/>
  <c r="R18" i="8"/>
  <c r="S18" i="8"/>
  <c r="T18" i="8"/>
  <c r="U18" i="8"/>
  <c r="V18" i="8"/>
  <c r="W18" i="8"/>
  <c r="C18" i="8"/>
  <c r="D6" i="8"/>
  <c r="E6" i="8"/>
  <c r="E37" i="8" s="1"/>
  <c r="F6" i="8"/>
  <c r="G6" i="8"/>
  <c r="G37" i="8" s="1"/>
  <c r="H6" i="8"/>
  <c r="H37" i="8" s="1"/>
  <c r="I6" i="8"/>
  <c r="I37" i="8" s="1"/>
  <c r="J6" i="8"/>
  <c r="K6" i="8"/>
  <c r="L6" i="8"/>
  <c r="L37" i="8" s="1"/>
  <c r="M6" i="8"/>
  <c r="M37" i="8" s="1"/>
  <c r="N6" i="8"/>
  <c r="N37" i="8" s="1"/>
  <c r="O6" i="8"/>
  <c r="P6" i="8"/>
  <c r="P37" i="8" s="1"/>
  <c r="Q6" i="8"/>
  <c r="R6" i="8"/>
  <c r="R37" i="8" s="1"/>
  <c r="S6" i="8"/>
  <c r="S37" i="8" s="1"/>
  <c r="T6" i="8"/>
  <c r="T37" i="8" s="1"/>
  <c r="U6" i="8"/>
  <c r="U37" i="8" s="1"/>
  <c r="V6" i="8"/>
  <c r="V37" i="8" s="1"/>
  <c r="W6" i="8"/>
  <c r="W37" i="8" s="1"/>
  <c r="C6" i="8"/>
  <c r="Q21" i="8"/>
  <c r="P21" i="8"/>
  <c r="S21" i="17" s="1"/>
  <c r="U21" i="17" s="1"/>
  <c r="O21" i="8"/>
  <c r="D34" i="7"/>
  <c r="D34" i="17" s="1"/>
  <c r="E34" i="17" s="1"/>
  <c r="E34" i="7"/>
  <c r="F34" i="17" s="1"/>
  <c r="F34" i="7"/>
  <c r="G34" i="7"/>
  <c r="H34" i="7"/>
  <c r="I34" i="7"/>
  <c r="K34" i="17" s="1"/>
  <c r="J34" i="7"/>
  <c r="K34" i="7"/>
  <c r="L34" i="7"/>
  <c r="M34" i="7"/>
  <c r="N34" i="7"/>
  <c r="O34" i="7"/>
  <c r="P34" i="7"/>
  <c r="S34" i="17" s="1"/>
  <c r="U34" i="17" s="1"/>
  <c r="Q34" i="7"/>
  <c r="T34" i="17" s="1"/>
  <c r="R34" i="7"/>
  <c r="S34" i="7"/>
  <c r="T34" i="7"/>
  <c r="U34" i="7"/>
  <c r="V34" i="7"/>
  <c r="W34" i="7"/>
  <c r="C34" i="7"/>
  <c r="C34" i="17" s="1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C31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C2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C18" i="7"/>
  <c r="D6" i="7"/>
  <c r="E6" i="7"/>
  <c r="F6" i="7"/>
  <c r="F37" i="7" s="1"/>
  <c r="G6" i="7"/>
  <c r="G37" i="7" s="1"/>
  <c r="H6" i="7"/>
  <c r="H37" i="7" s="1"/>
  <c r="I6" i="7"/>
  <c r="I37" i="7" s="1"/>
  <c r="J6" i="7"/>
  <c r="K6" i="7"/>
  <c r="K37" i="7" s="1"/>
  <c r="L6" i="7"/>
  <c r="L37" i="7" s="1"/>
  <c r="M6" i="7"/>
  <c r="M37" i="7" s="1"/>
  <c r="N6" i="7"/>
  <c r="N37" i="7" s="1"/>
  <c r="O6" i="7"/>
  <c r="O37" i="7" s="1"/>
  <c r="P6" i="7"/>
  <c r="Q6" i="7"/>
  <c r="Q37" i="7" s="1"/>
  <c r="R6" i="7"/>
  <c r="S6" i="7"/>
  <c r="T6" i="7"/>
  <c r="T37" i="7" s="1"/>
  <c r="U6" i="7"/>
  <c r="U37" i="7" s="1"/>
  <c r="V6" i="7"/>
  <c r="V37" i="7" s="1"/>
  <c r="W6" i="7"/>
  <c r="W37" i="7" s="1"/>
  <c r="C6" i="7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C34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C31" i="6"/>
  <c r="D27" i="6"/>
  <c r="E27" i="6"/>
  <c r="F27" i="6"/>
  <c r="G27" i="6"/>
  <c r="H27" i="6"/>
  <c r="H37" i="6" s="1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C27" i="6"/>
  <c r="D18" i="6"/>
  <c r="D37" i="6" s="1"/>
  <c r="E18" i="6"/>
  <c r="F18" i="6"/>
  <c r="G18" i="6"/>
  <c r="H18" i="6"/>
  <c r="I18" i="6"/>
  <c r="J18" i="6"/>
  <c r="J37" i="6" s="1"/>
  <c r="K18" i="6"/>
  <c r="L18" i="6"/>
  <c r="L37" i="6" s="1"/>
  <c r="M18" i="6"/>
  <c r="N18" i="6"/>
  <c r="O18" i="6"/>
  <c r="P18" i="6"/>
  <c r="Q18" i="6"/>
  <c r="R18" i="6"/>
  <c r="R37" i="6" s="1"/>
  <c r="S18" i="6"/>
  <c r="T18" i="6"/>
  <c r="U18" i="6"/>
  <c r="V18" i="6"/>
  <c r="W18" i="6"/>
  <c r="AB18" i="17" s="1"/>
  <c r="C18" i="6"/>
  <c r="D6" i="6"/>
  <c r="E6" i="6"/>
  <c r="E37" i="6" s="1"/>
  <c r="F6" i="6"/>
  <c r="F37" i="6" s="1"/>
  <c r="G6" i="6"/>
  <c r="G37" i="6" s="1"/>
  <c r="H6" i="6"/>
  <c r="I6" i="6"/>
  <c r="J6" i="6"/>
  <c r="K6" i="6"/>
  <c r="K37" i="6" s="1"/>
  <c r="L6" i="6"/>
  <c r="M6" i="6"/>
  <c r="M37" i="6" s="1"/>
  <c r="N6" i="6"/>
  <c r="N37" i="6" s="1"/>
  <c r="O6" i="6"/>
  <c r="O37" i="6" s="1"/>
  <c r="P6" i="6"/>
  <c r="Q6" i="6"/>
  <c r="R6" i="6"/>
  <c r="S6" i="6"/>
  <c r="S37" i="6" s="1"/>
  <c r="T6" i="6"/>
  <c r="U6" i="6"/>
  <c r="V6" i="6"/>
  <c r="V37" i="6" s="1"/>
  <c r="W6" i="6"/>
  <c r="W37" i="6" s="1"/>
  <c r="C6" i="6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C34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C31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C27" i="5"/>
  <c r="D18" i="5"/>
  <c r="E18" i="5"/>
  <c r="E37" i="5" s="1"/>
  <c r="F18" i="5"/>
  <c r="G18" i="5"/>
  <c r="G37" i="5" s="1"/>
  <c r="H18" i="5"/>
  <c r="I18" i="5"/>
  <c r="J18" i="5"/>
  <c r="K18" i="5"/>
  <c r="K37" i="5" s="1"/>
  <c r="L18" i="5"/>
  <c r="M18" i="5"/>
  <c r="M37" i="5" s="1"/>
  <c r="N18" i="5"/>
  <c r="O18" i="5"/>
  <c r="O37" i="5" s="1"/>
  <c r="P18" i="5"/>
  <c r="Q18" i="5"/>
  <c r="R18" i="5"/>
  <c r="S18" i="5"/>
  <c r="S37" i="5" s="1"/>
  <c r="T18" i="5"/>
  <c r="U18" i="5"/>
  <c r="U37" i="5" s="1"/>
  <c r="V18" i="5"/>
  <c r="W18" i="5"/>
  <c r="W37" i="5" s="1"/>
  <c r="C18" i="5"/>
  <c r="D6" i="5"/>
  <c r="E6" i="5"/>
  <c r="F6" i="5"/>
  <c r="G6" i="5"/>
  <c r="H6" i="5"/>
  <c r="H37" i="5" s="1"/>
  <c r="I6" i="5"/>
  <c r="I37" i="5" s="1"/>
  <c r="J6" i="5"/>
  <c r="K6" i="5"/>
  <c r="L6" i="5"/>
  <c r="L37" i="5" s="1"/>
  <c r="M6" i="5"/>
  <c r="N6" i="5"/>
  <c r="N37" i="5" s="1"/>
  <c r="O6" i="5"/>
  <c r="P6" i="5"/>
  <c r="P37" i="5" s="1"/>
  <c r="Q6" i="5"/>
  <c r="R6" i="5"/>
  <c r="R37" i="5" s="1"/>
  <c r="S6" i="5"/>
  <c r="T6" i="5"/>
  <c r="T37" i="5" s="1"/>
  <c r="U6" i="5"/>
  <c r="V6" i="5"/>
  <c r="V37" i="5" s="1"/>
  <c r="W6" i="5"/>
  <c r="C6" i="5"/>
  <c r="C37" i="5" s="1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C34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C31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C2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C18" i="4"/>
  <c r="D6" i="4"/>
  <c r="E6" i="4"/>
  <c r="F6" i="4"/>
  <c r="G6" i="4"/>
  <c r="G37" i="4" s="1"/>
  <c r="H6" i="4"/>
  <c r="H37" i="4" s="1"/>
  <c r="I6" i="4"/>
  <c r="J6" i="4"/>
  <c r="J37" i="4" s="1"/>
  <c r="K6" i="4"/>
  <c r="K37" i="4" s="1"/>
  <c r="L6" i="4"/>
  <c r="L37" i="4" s="1"/>
  <c r="M6" i="4"/>
  <c r="M37" i="4" s="1"/>
  <c r="N6" i="4"/>
  <c r="N37" i="4" s="1"/>
  <c r="O6" i="4"/>
  <c r="O37" i="4" s="1"/>
  <c r="P6" i="4"/>
  <c r="P37" i="4" s="1"/>
  <c r="Q6" i="4"/>
  <c r="R6" i="4"/>
  <c r="R37" i="4" s="1"/>
  <c r="S6" i="4"/>
  <c r="S37" i="4" s="1"/>
  <c r="T6" i="4"/>
  <c r="T37" i="4" s="1"/>
  <c r="U6" i="4"/>
  <c r="U37" i="4" s="1"/>
  <c r="V6" i="4"/>
  <c r="V37" i="4" s="1"/>
  <c r="W6" i="4"/>
  <c r="W37" i="4" s="1"/>
  <c r="C6" i="4"/>
  <c r="R37" i="3"/>
  <c r="W37" i="3"/>
  <c r="W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C34" i="3"/>
  <c r="D31" i="3"/>
  <c r="E31" i="3"/>
  <c r="E37" i="3" s="1"/>
  <c r="F31" i="3"/>
  <c r="G31" i="3"/>
  <c r="H31" i="3"/>
  <c r="I31" i="3"/>
  <c r="J31" i="3"/>
  <c r="K31" i="3"/>
  <c r="L31" i="3"/>
  <c r="M31" i="3"/>
  <c r="M37" i="3" s="1"/>
  <c r="N31" i="3"/>
  <c r="O31" i="3"/>
  <c r="P31" i="3"/>
  <c r="Q31" i="3"/>
  <c r="R31" i="3"/>
  <c r="S31" i="3"/>
  <c r="T31" i="3"/>
  <c r="U31" i="3"/>
  <c r="U37" i="3" s="1"/>
  <c r="V31" i="3"/>
  <c r="W31" i="3"/>
  <c r="C31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C2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C18" i="3"/>
  <c r="D6" i="3"/>
  <c r="D37" i="3" s="1"/>
  <c r="E6" i="3"/>
  <c r="F6" i="3"/>
  <c r="F37" i="3" s="1"/>
  <c r="G6" i="3"/>
  <c r="H6" i="3"/>
  <c r="H37" i="3" s="1"/>
  <c r="I6" i="3"/>
  <c r="I37" i="3" s="1"/>
  <c r="J6" i="3"/>
  <c r="J37" i="3" s="1"/>
  <c r="K6" i="3"/>
  <c r="K37" i="3" s="1"/>
  <c r="L6" i="3"/>
  <c r="L37" i="3" s="1"/>
  <c r="M6" i="3"/>
  <c r="N6" i="3"/>
  <c r="N37" i="3" s="1"/>
  <c r="O6" i="3"/>
  <c r="P6" i="3"/>
  <c r="Q6" i="3"/>
  <c r="R6" i="3"/>
  <c r="S6" i="3"/>
  <c r="S37" i="3" s="1"/>
  <c r="T6" i="3"/>
  <c r="T37" i="3" s="1"/>
  <c r="U6" i="3"/>
  <c r="V6" i="3"/>
  <c r="V37" i="3" s="1"/>
  <c r="W6" i="3"/>
  <c r="C6" i="3"/>
  <c r="C37" i="3" s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C34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C31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C2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P37" i="2" s="1"/>
  <c r="Q18" i="2"/>
  <c r="R18" i="2"/>
  <c r="S18" i="2"/>
  <c r="C18" i="2"/>
  <c r="D6" i="2"/>
  <c r="E6" i="2"/>
  <c r="F6" i="2"/>
  <c r="G6" i="2"/>
  <c r="G37" i="2" s="1"/>
  <c r="H6" i="2"/>
  <c r="H37" i="2" s="1"/>
  <c r="I6" i="2"/>
  <c r="J6" i="2"/>
  <c r="K6" i="2"/>
  <c r="K37" i="2" s="1"/>
  <c r="L6" i="2"/>
  <c r="L37" i="2" s="1"/>
  <c r="M6" i="2"/>
  <c r="M37" i="2" s="1"/>
  <c r="N6" i="2"/>
  <c r="N37" i="2" s="1"/>
  <c r="O6" i="2"/>
  <c r="P6" i="2"/>
  <c r="Q6" i="2"/>
  <c r="R6" i="2"/>
  <c r="R37" i="2" s="1"/>
  <c r="S6" i="2"/>
  <c r="S37" i="2" s="1"/>
  <c r="T6" i="2"/>
  <c r="T37" i="2" s="1"/>
  <c r="U6" i="2"/>
  <c r="U37" i="2" s="1"/>
  <c r="V6" i="2"/>
  <c r="V37" i="2" s="1"/>
  <c r="W6" i="2"/>
  <c r="W37" i="2" s="1"/>
  <c r="C6" i="2"/>
  <c r="F37" i="1"/>
  <c r="H37" i="1"/>
  <c r="K37" i="1"/>
  <c r="T37" i="1"/>
  <c r="U37" i="1"/>
  <c r="V37" i="1"/>
  <c r="W37" i="1"/>
  <c r="G37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C3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1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C27" i="1"/>
  <c r="D18" i="1"/>
  <c r="E18" i="1"/>
  <c r="F18" i="1"/>
  <c r="G18" i="1"/>
  <c r="H18" i="1"/>
  <c r="I18" i="1"/>
  <c r="J18" i="1"/>
  <c r="K18" i="1"/>
  <c r="L18" i="1"/>
  <c r="O18" i="17" s="1"/>
  <c r="M18" i="1"/>
  <c r="P18" i="17" s="1"/>
  <c r="N18" i="1"/>
  <c r="O18" i="1"/>
  <c r="P18" i="1"/>
  <c r="Q18" i="1"/>
  <c r="R18" i="1"/>
  <c r="S18" i="1"/>
  <c r="T18" i="1"/>
  <c r="U18" i="1"/>
  <c r="V18" i="1"/>
  <c r="W18" i="1"/>
  <c r="C18" i="1"/>
  <c r="C18" i="17" s="1"/>
  <c r="F6" i="1"/>
  <c r="D6" i="1"/>
  <c r="E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C6" i="1"/>
  <c r="AA37" i="17" l="1"/>
  <c r="AC37" i="17" s="1"/>
  <c r="W37" i="14"/>
  <c r="AA18" i="17"/>
  <c r="AC18" i="17" s="1"/>
  <c r="AB37" i="17"/>
  <c r="T37" i="6"/>
  <c r="Y37" i="17" s="1"/>
  <c r="Y18" i="17"/>
  <c r="U37" i="6"/>
  <c r="R37" i="12"/>
  <c r="Q37" i="3"/>
  <c r="P37" i="3"/>
  <c r="O37" i="3"/>
  <c r="G37" i="3"/>
  <c r="C37" i="1"/>
  <c r="D37" i="1"/>
  <c r="S37" i="14"/>
  <c r="R37" i="14"/>
  <c r="O37" i="14"/>
  <c r="J37" i="14"/>
  <c r="I37" i="14"/>
  <c r="F37" i="14"/>
  <c r="C37" i="14"/>
  <c r="S37" i="13"/>
  <c r="P37" i="13"/>
  <c r="O37" i="13"/>
  <c r="K37" i="13"/>
  <c r="I18" i="17"/>
  <c r="H37" i="13"/>
  <c r="G37" i="13"/>
  <c r="C37" i="13"/>
  <c r="D37" i="13"/>
  <c r="M37" i="12"/>
  <c r="Q18" i="17"/>
  <c r="E37" i="12"/>
  <c r="S37" i="11"/>
  <c r="R37" i="11"/>
  <c r="T27" i="17"/>
  <c r="M37" i="11"/>
  <c r="L37" i="11"/>
  <c r="Q6" i="11"/>
  <c r="Q37" i="11" s="1"/>
  <c r="T13" i="17"/>
  <c r="T6" i="17" s="1"/>
  <c r="O6" i="11"/>
  <c r="O37" i="11" s="1"/>
  <c r="R13" i="17"/>
  <c r="R6" i="17" s="1"/>
  <c r="P6" i="11"/>
  <c r="P37" i="11" s="1"/>
  <c r="S13" i="17"/>
  <c r="K37" i="11"/>
  <c r="J37" i="11"/>
  <c r="I37" i="11"/>
  <c r="F37" i="11"/>
  <c r="E37" i="11"/>
  <c r="G37" i="11"/>
  <c r="H37" i="11"/>
  <c r="J37" i="17" s="1"/>
  <c r="C37" i="11"/>
  <c r="P37" i="10"/>
  <c r="W27" i="17"/>
  <c r="X27" i="17" s="1"/>
  <c r="V27" i="17"/>
  <c r="S37" i="9"/>
  <c r="F37" i="9"/>
  <c r="E37" i="9"/>
  <c r="M34" i="17"/>
  <c r="R34" i="17"/>
  <c r="L34" i="17"/>
  <c r="N34" i="17" s="1"/>
  <c r="O18" i="8"/>
  <c r="R21" i="17"/>
  <c r="O37" i="8"/>
  <c r="K37" i="8"/>
  <c r="M37" i="17" s="1"/>
  <c r="Q18" i="8"/>
  <c r="T21" i="17"/>
  <c r="J37" i="8"/>
  <c r="G34" i="17"/>
  <c r="H34" i="17" s="1"/>
  <c r="F37" i="8"/>
  <c r="D18" i="17"/>
  <c r="E18" i="17" s="1"/>
  <c r="S37" i="7"/>
  <c r="R37" i="7"/>
  <c r="P37" i="7"/>
  <c r="J37" i="7"/>
  <c r="E37" i="7"/>
  <c r="D37" i="7"/>
  <c r="P37" i="6"/>
  <c r="Q37" i="6"/>
  <c r="M18" i="17"/>
  <c r="I37" i="6"/>
  <c r="C37" i="6"/>
  <c r="W18" i="17"/>
  <c r="X18" i="17" s="1"/>
  <c r="V18" i="17"/>
  <c r="Q37" i="5"/>
  <c r="R18" i="17"/>
  <c r="J37" i="5"/>
  <c r="G18" i="17"/>
  <c r="H18" i="17" s="1"/>
  <c r="F37" i="5"/>
  <c r="D37" i="5"/>
  <c r="Q37" i="4"/>
  <c r="K18" i="17"/>
  <c r="I37" i="4"/>
  <c r="F37" i="4"/>
  <c r="F18" i="17"/>
  <c r="E37" i="4"/>
  <c r="C37" i="4"/>
  <c r="S37" i="1"/>
  <c r="R37" i="1"/>
  <c r="Q37" i="1"/>
  <c r="T18" i="17"/>
  <c r="P37" i="1"/>
  <c r="S18" i="17"/>
  <c r="U18" i="17" s="1"/>
  <c r="O37" i="1"/>
  <c r="M37" i="1"/>
  <c r="P37" i="17" s="1"/>
  <c r="N37" i="1"/>
  <c r="Q37" i="17" s="1"/>
  <c r="L37" i="1"/>
  <c r="O37" i="17" s="1"/>
  <c r="I37" i="1"/>
  <c r="J37" i="1"/>
  <c r="L18" i="17"/>
  <c r="N18" i="17" s="1"/>
  <c r="E37" i="1"/>
  <c r="K37" i="14"/>
  <c r="D37" i="11"/>
  <c r="Q37" i="8"/>
  <c r="C37" i="8"/>
  <c r="D37" i="8"/>
  <c r="C37" i="7"/>
  <c r="D37" i="4"/>
  <c r="F37" i="2"/>
  <c r="E37" i="2"/>
  <c r="D37" i="2"/>
  <c r="J37" i="2"/>
  <c r="Q37" i="2"/>
  <c r="I37" i="2"/>
  <c r="C37" i="2"/>
  <c r="O37" i="2"/>
  <c r="V37" i="17" l="1"/>
  <c r="I37" i="17"/>
  <c r="U13" i="17"/>
  <c r="S6" i="17"/>
  <c r="U6" i="17" s="1"/>
  <c r="C37" i="17"/>
  <c r="W37" i="17"/>
  <c r="X37" i="17" s="1"/>
  <c r="S37" i="17"/>
  <c r="U37" i="17" s="1"/>
  <c r="L37" i="17"/>
  <c r="N37" i="17" s="1"/>
  <c r="D37" i="17"/>
  <c r="E37" i="17" s="1"/>
  <c r="G37" i="17"/>
  <c r="H37" i="17" s="1"/>
  <c r="T37" i="17"/>
  <c r="R37" i="17"/>
  <c r="K37" i="17"/>
  <c r="F37" i="17"/>
  <c r="B39" i="1"/>
  <c r="B39" i="2"/>
  <c r="B39" i="3"/>
  <c r="B39" i="4"/>
  <c r="B39" i="5"/>
  <c r="B39" i="6"/>
  <c r="B39" i="7"/>
  <c r="B39" i="8"/>
  <c r="B39" i="9"/>
  <c r="B39" i="10"/>
  <c r="B39" i="11"/>
  <c r="B39" i="12"/>
  <c r="B39" i="13"/>
  <c r="B39" i="14"/>
  <c r="B39" i="15"/>
  <c r="B39" i="16"/>
  <c r="B39" i="42"/>
  <c r="B38" i="1"/>
  <c r="B38" i="2"/>
  <c r="B38" i="3"/>
  <c r="B38" i="4"/>
  <c r="B38" i="5"/>
  <c r="B38" i="6"/>
  <c r="B38" i="7"/>
  <c r="B38" i="8"/>
  <c r="B38" i="9"/>
  <c r="B38" i="10"/>
  <c r="B38" i="11"/>
  <c r="B38" i="12"/>
  <c r="B38" i="13"/>
  <c r="B38" i="14"/>
  <c r="B38" i="15"/>
  <c r="B38" i="16"/>
  <c r="B38" i="42"/>
  <c r="B42" i="1"/>
  <c r="B43" i="1"/>
  <c r="B44" i="1"/>
  <c r="B42" i="2"/>
  <c r="B43" i="2"/>
  <c r="B44" i="2"/>
  <c r="B42" i="3"/>
  <c r="B43" i="3"/>
  <c r="B44" i="3"/>
  <c r="B42" i="4"/>
  <c r="B43" i="4"/>
  <c r="B44" i="4"/>
  <c r="B42" i="5"/>
  <c r="B43" i="5"/>
  <c r="B44" i="5"/>
  <c r="B42" i="6"/>
  <c r="B43" i="6"/>
  <c r="B44" i="6"/>
  <c r="B42" i="7"/>
  <c r="B43" i="7"/>
  <c r="B44" i="7"/>
  <c r="B42" i="8"/>
  <c r="B43" i="8"/>
  <c r="B44" i="8"/>
  <c r="B42" i="9"/>
  <c r="B43" i="9"/>
  <c r="B44" i="9"/>
  <c r="B42" i="10"/>
  <c r="B43" i="10"/>
  <c r="B44" i="10"/>
  <c r="B42" i="11"/>
  <c r="B43" i="11"/>
  <c r="B44" i="11"/>
  <c r="B42" i="12"/>
  <c r="B43" i="12"/>
  <c r="B44" i="12"/>
  <c r="B42" i="13"/>
  <c r="B43" i="13"/>
  <c r="B44" i="13"/>
  <c r="B42" i="14"/>
  <c r="B43" i="14"/>
  <c r="B44" i="14"/>
  <c r="B42" i="15"/>
  <c r="B43" i="15"/>
  <c r="B44" i="15"/>
  <c r="B42" i="16"/>
  <c r="B43" i="16"/>
  <c r="B44" i="16"/>
  <c r="B42" i="42"/>
  <c r="B43" i="42"/>
  <c r="B44" i="42"/>
  <c r="K3" i="42"/>
  <c r="G2" i="42"/>
  <c r="G2" i="1" l="1"/>
  <c r="G2" i="2"/>
  <c r="G2" i="3"/>
  <c r="G2" i="4"/>
  <c r="G2" i="5"/>
  <c r="G2" i="6"/>
  <c r="G2" i="7"/>
  <c r="G2" i="8"/>
  <c r="G2" i="9"/>
  <c r="G2" i="10"/>
  <c r="G2" i="11"/>
  <c r="G2" i="12"/>
  <c r="G2" i="13"/>
  <c r="G2" i="14"/>
  <c r="G2" i="15"/>
  <c r="G2" i="16"/>
  <c r="K3" i="12" l="1"/>
  <c r="K3" i="11"/>
  <c r="K3" i="10"/>
  <c r="K3" i="9"/>
  <c r="K3" i="8"/>
  <c r="K3" i="7"/>
  <c r="K3" i="6"/>
  <c r="K3" i="3"/>
  <c r="K3" i="2"/>
  <c r="K3" i="16" l="1"/>
  <c r="K3" i="15"/>
  <c r="K3" i="14"/>
  <c r="K3" i="13"/>
  <c r="K3" i="5"/>
  <c r="K3" i="4"/>
  <c r="K3" i="1"/>
</calcChain>
</file>

<file path=xl/sharedStrings.xml><?xml version="1.0" encoding="utf-8"?>
<sst xmlns="http://schemas.openxmlformats.org/spreadsheetml/2006/main" count="2841" uniqueCount="193">
  <si>
    <t xml:space="preserve">dane na dzień </t>
  </si>
  <si>
    <t>Priorytety/Działania/Poddziałania</t>
  </si>
  <si>
    <t xml:space="preserve"> Złożone wnioski o dofinansowanie </t>
  </si>
  <si>
    <t>Wnioski o odrzucone</t>
  </si>
  <si>
    <t>Podpisane umowy (pierwotnie)</t>
  </si>
  <si>
    <t>Podpisane umowy po aneksach (czynne)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</si>
  <si>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</si>
  <si>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</si>
  <si>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</si>
  <si>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</si>
  <si>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</si>
  <si>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</si>
  <si>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</si>
  <si>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rozwiązanych umów</t>
  </si>
  <si>
    <t>kwota dofinansowania rozwiązanych umów w PLN</t>
  </si>
  <si>
    <t xml:space="preserve"> liczba wniosków</t>
  </si>
  <si>
    <t>liczba wniosków odrzuconych</t>
  </si>
  <si>
    <t>Dolnośląski OR</t>
  </si>
  <si>
    <t>Kujawsko-Pomorski OR</t>
  </si>
  <si>
    <t>Lubelski OR</t>
  </si>
  <si>
    <t>Lubuski OR</t>
  </si>
  <si>
    <t>Łódzki OR</t>
  </si>
  <si>
    <t>Malopolski OR</t>
  </si>
  <si>
    <t>Mazowiecki OR</t>
  </si>
  <si>
    <t>Podkarpacki OR</t>
  </si>
  <si>
    <t>Podlaski OR</t>
  </si>
  <si>
    <t>Pomorski OR</t>
  </si>
  <si>
    <t>Śląski OR</t>
  </si>
  <si>
    <t>Świętokrzyski OR</t>
  </si>
  <si>
    <t>Warmińsko-Mazurski OR</t>
  </si>
  <si>
    <t>Wielkopolski OR</t>
  </si>
  <si>
    <t>Zachodniopomorski OR</t>
  </si>
  <si>
    <t>liczba płatności</t>
  </si>
  <si>
    <t>Umowy o dofinansowanie czynne</t>
  </si>
  <si>
    <t>liczba wniosków odrzuconych i wycofanych¹</t>
  </si>
  <si>
    <t>kwota wniosków odrzuconych i wycofanych w PLN¹</t>
  </si>
  <si>
    <t xml:space="preserve"> Złożone wnioski o dofinansowanie (pierwotnie)</t>
  </si>
  <si>
    <t>Centrala ARiMR</t>
  </si>
  <si>
    <t>DAiS ARiMR</t>
  </si>
  <si>
    <t xml:space="preserve">dane  na dzień </t>
  </si>
  <si>
    <t>Pomoc techniczna</t>
  </si>
  <si>
    <t>Opolski OR</t>
  </si>
  <si>
    <t>limit finansowy dla środków w latach 2021 - 2027  w PLN</t>
  </si>
  <si>
    <t>Razem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</si>
  <si>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</si>
  <si>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4.2 - Nadzór morski i współpraca straży przybrzeżnych</t>
  </si>
  <si>
    <t>Działanie 4.1 - Wiedza o morzu</t>
  </si>
  <si>
    <t>Działanie 3.3 - Funkcjonowanie rybackich lokalnych grup działania</t>
  </si>
  <si>
    <t>Działanie 3.2 - Wsparcie przygotowawcze</t>
  </si>
  <si>
    <t>Działanie 3.1 - Realizacja lokalnych strategii rozwoju i współpraca</t>
  </si>
  <si>
    <t>Priorytet 3 - Sprzyjanie zrównoważonej niebieskiej gospodarce na obszarach przybrzeżnych, wyspiarskich i śródlądowych oraz wspieranie rozwoju społeczności rybackich i sektora akwakultury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</si>
  <si>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</si>
  <si>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2.8 - Mechanizm interwencyjny</t>
  </si>
  <si>
    <t>Działanie 2.7 - Świadomy konsument</t>
  </si>
  <si>
    <t>Działanie 2.6 - Zmniejszenie oddziaływania przetwórstwa na środowisko</t>
  </si>
  <si>
    <t>Działanie 2.5 - Inwestycje w przetwórstwie</t>
  </si>
  <si>
    <t>Działanie 2.4 - Organizacje producentów</t>
  </si>
  <si>
    <t>Działanie 2.3 - Akwakultura środowiskowa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</si>
  <si>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</si>
  <si>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</si>
  <si>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</si>
  <si>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</si>
  <si>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</si>
  <si>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</si>
  <si>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</si>
  <si>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</si>
  <si>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</si>
  <si>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</si>
  <si>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</si>
  <si>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Działanie 2.1  - Kapitał ludzki</t>
  </si>
  <si>
    <t>Działanie 2.2  - Inwestycje i innowacje w akwakulturze</t>
  </si>
  <si>
    <t>Działanie 1.6  - Zwiększenie efektywności energetycznej i zmniejszenie emisji CO2</t>
  </si>
  <si>
    <t>Sprawozdanie miesięczne z realizacji Programu Operacyjnego "Fundusze Europejskie dla Rybactwa" 2021-2027</t>
  </si>
  <si>
    <t>Działanie 5.1 Wsparcie administracji i ewaluacja /  Zapewnienie skutecznego systemu informacji i promocji programu oraz realizowanych w jego ramach instrumentów</t>
  </si>
  <si>
    <t>Działanie 5.1 Wsparcie administracji i ewaluacja / Zapewnienie skutecznego systemu informacji i promocji programu oraz realizowanych w jego ramach instrumentów</t>
  </si>
  <si>
    <r>
      <t>Działanie 1.6  - Zwiększenie efektywności energetycznej i zmniejszenie emisji CO</t>
    </r>
    <r>
      <rPr>
        <vertAlign val="subscript"/>
        <sz val="14"/>
        <rFont val="Times New Roman"/>
        <family val="1"/>
        <charset val="238"/>
      </rPr>
      <t>2</t>
    </r>
  </si>
  <si>
    <t>kwota wniosków odrzuconych w PLN</t>
  </si>
  <si>
    <t>liczba beneficjentów</t>
  </si>
  <si>
    <t xml:space="preserve">Sprawdził: Tomasz Sikora - Naczelnik,Wydział Sprawozdawczości Instrumentów Rolnych i Rybackich </t>
  </si>
  <si>
    <t>Zatwierdził: Marcin Bereziński,  p.o. Zastępcy Dyrektora Departamentu Analiz i Sprawozdawczości</t>
  </si>
  <si>
    <t>Wnioski wybrane</t>
  </si>
  <si>
    <t>Wartości dla wniosków oraz umów są przypisywane do Województwa, w którym znajduje się siedziba wnioskodawcy, natomiast zrealizowane płatności agregowane są zgodnie z dekretacją na Zleceniu Płatności.</t>
  </si>
  <si>
    <t>Działanie 5.2 - Zapewnienie skutecznego systemu informacji i promocji programu oraz realizowanych w jego ramach instrumentów.</t>
  </si>
  <si>
    <t xml:space="preserve"> liczba płatności</t>
  </si>
  <si>
    <t xml:space="preserve">Sporządził: Piotr Bartuszek Główny Specjalista, Wydział Sprawozdawczości Instrumentów Rolnych i Rybackich </t>
  </si>
  <si>
    <t xml:space="preserve"> </t>
  </si>
  <si>
    <t>Żródło danych: raporty z baz danych wygenerowano z CST2021-SR z dnia 12.11.2024 oraz Informacja o realizacji Programu Fundusze Europejskie dla Rybactwa na lata  2021-2027 sporządzona przez DK</t>
  </si>
  <si>
    <t>Sprawozdanie tygodniowe
 z realizacji Programu Fundusze Europejskie dla Rybactwa na lata  2021-2027</t>
  </si>
  <si>
    <t>Kraj</t>
  </si>
  <si>
    <t>Priorytety/Działania/
Poddziałania/Podpoddziałania</t>
  </si>
  <si>
    <t>Priorytet 1</t>
  </si>
  <si>
    <t>1.1</t>
  </si>
  <si>
    <t>1.1.1.</t>
  </si>
  <si>
    <t>1.1.2.</t>
  </si>
  <si>
    <t>1.1.3.</t>
  </si>
  <si>
    <t>1.2</t>
  </si>
  <si>
    <t>1.3</t>
  </si>
  <si>
    <t>1.4</t>
  </si>
  <si>
    <t>1.4.1.</t>
  </si>
  <si>
    <t>1.4.2.</t>
  </si>
  <si>
    <t>1.5</t>
  </si>
  <si>
    <t>1.6</t>
  </si>
  <si>
    <t>1.7</t>
  </si>
  <si>
    <t>1.8</t>
  </si>
  <si>
    <t>1.9</t>
  </si>
  <si>
    <t>1.9.1</t>
  </si>
  <si>
    <t>1.9.2</t>
  </si>
  <si>
    <t>1.10</t>
  </si>
  <si>
    <t>1.10.1</t>
  </si>
  <si>
    <t>1.10.2</t>
  </si>
  <si>
    <t>1.11</t>
  </si>
  <si>
    <t>1.11.1</t>
  </si>
  <si>
    <t>1.11.2</t>
  </si>
  <si>
    <t>1.11.3</t>
  </si>
  <si>
    <t>Ogółem priorytet 1</t>
  </si>
  <si>
    <t>Priorytet 2</t>
  </si>
  <si>
    <t>2.1</t>
  </si>
  <si>
    <t>2.1.1.</t>
  </si>
  <si>
    <t>2.1.2.</t>
  </si>
  <si>
    <t>2.1.3.</t>
  </si>
  <si>
    <t>2.1.3.1.</t>
  </si>
  <si>
    <t>2.1.3.2.</t>
  </si>
  <si>
    <t>2.2</t>
  </si>
  <si>
    <t>2.2.1.</t>
  </si>
  <si>
    <t>2.2.1.1.</t>
  </si>
  <si>
    <t>2.2.1.2.</t>
  </si>
  <si>
    <t>2.2.1.3.</t>
  </si>
  <si>
    <t>2.2.2.</t>
  </si>
  <si>
    <t>2.2.3.</t>
  </si>
  <si>
    <t>2.3</t>
  </si>
  <si>
    <t>2.3.1.</t>
  </si>
  <si>
    <t>2.3.2.</t>
  </si>
  <si>
    <t>2.3.3.</t>
  </si>
  <si>
    <t>2.4</t>
  </si>
  <si>
    <t>2.4.1.</t>
  </si>
  <si>
    <t>2.4.2.</t>
  </si>
  <si>
    <t>2.5</t>
  </si>
  <si>
    <t>2.5.1.</t>
  </si>
  <si>
    <t>2.5.2.</t>
  </si>
  <si>
    <t>2.5.3.</t>
  </si>
  <si>
    <t>2.5.4.</t>
  </si>
  <si>
    <t>2.5.5.</t>
  </si>
  <si>
    <t>2.5.6.</t>
  </si>
  <si>
    <t>2.5.7.</t>
  </si>
  <si>
    <t>2.6</t>
  </si>
  <si>
    <t>2.6.1.</t>
  </si>
  <si>
    <t>2.6.2.</t>
  </si>
  <si>
    <t>2.6.3.</t>
  </si>
  <si>
    <t>2.7</t>
  </si>
  <si>
    <t>2.7.1.</t>
  </si>
  <si>
    <t>2.7.2.</t>
  </si>
  <si>
    <t>2.7.3.</t>
  </si>
  <si>
    <t>2.8</t>
  </si>
  <si>
    <t>Ogółem priorytet 2</t>
  </si>
  <si>
    <t>Priorytet 3</t>
  </si>
  <si>
    <t>3.1</t>
  </si>
  <si>
    <t>3.1.1.</t>
  </si>
  <si>
    <t>3.1.2.</t>
  </si>
  <si>
    <t>3.1.3.</t>
  </si>
  <si>
    <t>3.1.4.</t>
  </si>
  <si>
    <t>3.2</t>
  </si>
  <si>
    <t>3.3</t>
  </si>
  <si>
    <t>Ogółem priorytet 3</t>
  </si>
  <si>
    <t>Priorytet 4</t>
  </si>
  <si>
    <t>4.1.1.</t>
  </si>
  <si>
    <t>4.1.2.</t>
  </si>
  <si>
    <t>4.1.3.</t>
  </si>
  <si>
    <t>4.2.1.</t>
  </si>
  <si>
    <t>4.2.2.</t>
  </si>
  <si>
    <t>Ogółem priorytet 4</t>
  </si>
  <si>
    <t>Priorytet 5</t>
  </si>
  <si>
    <t>5.1</t>
  </si>
  <si>
    <t>5.2</t>
  </si>
  <si>
    <t>Ogółem priorytet 5</t>
  </si>
  <si>
    <t>OGÓŁEM</t>
  </si>
  <si>
    <t>Centrala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</si>
  <si>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</si>
  <si>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</si>
  <si>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</si>
  <si>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</si>
  <si>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</si>
  <si>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</si>
  <si>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</si>
  <si>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</si>
  <si>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</si>
  <si>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</si>
  <si>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</si>
  <si>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</si>
  <si>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</si>
  <si>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</si>
  <si>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</si>
  <si>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</si>
  <si>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Limit finansowy przekazany przez MRiRW z dnia 07.11.2024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</si>
</sst>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d\ mmmm\ yyyy"/>
    <numFmt numFmtId="166" formatCode="#,##0.00\ &quot;zł&quot;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2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6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2"/>
      <color theme="0"/>
      <name val="Arial"/>
      <family val="2"/>
      <charset val="238"/>
    </font>
    <font>
      <sz val="18"/>
      <color theme="0"/>
      <name val="Calibri"/>
      <family val="2"/>
      <charset val="238"/>
      <scheme val="minor"/>
    </font>
    <font>
      <sz val="16"/>
      <color theme="0"/>
      <name val="Arial"/>
      <family val="2"/>
      <charset val="238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3"/>
      <name val="Times New Roman"/>
      <family val="1"/>
      <charset val="238"/>
    </font>
    <font>
      <vertAlign val="subscript"/>
      <sz val="14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4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572">
    <xf numFmtId="0" fontId="0" fillId="0" borderId="0" xfId="0"/>
    <xf numFmtId="0" fontId="0" fillId="0" borderId="0" xfId="0" applyFill="1"/>
    <xf numFmtId="0" fontId="13" fillId="0" borderId="0" xfId="0" applyNumberFormat="1" applyFont="1" applyFill="1"/>
    <xf numFmtId="0" fontId="4" fillId="0" borderId="0" xfId="0" applyFont="1" applyFill="1"/>
    <xf numFmtId="0" fontId="4" fillId="0" borderId="0" xfId="0" applyNumberFormat="1" applyFont="1" applyFill="1"/>
    <xf numFmtId="0" fontId="0" fillId="0" borderId="0" xfId="0" applyNumberFormat="1" applyFill="1"/>
    <xf numFmtId="4" fontId="13" fillId="0" borderId="0" xfId="0" applyNumberFormat="1" applyFont="1" applyFill="1"/>
    <xf numFmtId="4" fontId="4" fillId="0" borderId="0" xfId="0" applyNumberFormat="1" applyFont="1" applyFill="1"/>
    <xf numFmtId="4" fontId="0" fillId="0" borderId="0" xfId="0" applyNumberFormat="1" applyFill="1"/>
    <xf numFmtId="3" fontId="13" fillId="0" borderId="0" xfId="0" applyNumberFormat="1" applyFont="1" applyFill="1"/>
    <xf numFmtId="3" fontId="4" fillId="0" borderId="0" xfId="0" applyNumberFormat="1" applyFont="1" applyFill="1"/>
    <xf numFmtId="3" fontId="0" fillId="0" borderId="0" xfId="0" applyNumberFormat="1" applyFill="1"/>
    <xf numFmtId="0" fontId="3" fillId="2" borderId="0" xfId="3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left" vertical="center"/>
    </xf>
    <xf numFmtId="3" fontId="6" fillId="2" borderId="0" xfId="4" applyNumberFormat="1" applyFont="1" applyFill="1" applyAlignment="1">
      <alignment horizontal="center" vertical="center"/>
    </xf>
    <xf numFmtId="166" fontId="6" fillId="2" borderId="0" xfId="4" applyNumberFormat="1" applyFont="1" applyFill="1" applyAlignment="1">
      <alignment horizontal="right" vertical="center"/>
    </xf>
    <xf numFmtId="3" fontId="8" fillId="2" borderId="0" xfId="2" applyNumberFormat="1" applyFont="1" applyFill="1" applyAlignment="1">
      <alignment horizontal="center"/>
    </xf>
    <xf numFmtId="0" fontId="8" fillId="2" borderId="0" xfId="5" applyFont="1" applyFill="1"/>
    <xf numFmtId="3" fontId="8" fillId="2" borderId="0" xfId="5" applyNumberFormat="1" applyFont="1" applyFill="1"/>
    <xf numFmtId="0" fontId="5" fillId="2" borderId="0" xfId="3" applyFont="1" applyFill="1" applyBorder="1" applyAlignment="1">
      <alignment horizontal="left" vertical="center"/>
    </xf>
    <xf numFmtId="3" fontId="10" fillId="2" borderId="0" xfId="3" applyNumberFormat="1" applyFont="1" applyFill="1" applyBorder="1" applyAlignment="1">
      <alignment horizontal="right"/>
    </xf>
    <xf numFmtId="3" fontId="10" fillId="2" borderId="0" xfId="2" applyNumberFormat="1" applyFont="1" applyFill="1" applyAlignment="1">
      <alignment horizontal="center"/>
    </xf>
    <xf numFmtId="0" fontId="3" fillId="2" borderId="0" xfId="5" applyFont="1" applyFill="1"/>
    <xf numFmtId="3" fontId="10" fillId="2" borderId="0" xfId="3" applyNumberFormat="1" applyFont="1" applyFill="1" applyBorder="1" applyAlignment="1">
      <alignment horizontal="center" wrapText="1"/>
    </xf>
    <xf numFmtId="0" fontId="19" fillId="2" borderId="0" xfId="5" applyFont="1" applyFill="1"/>
    <xf numFmtId="4" fontId="10" fillId="2" borderId="0" xfId="3" applyNumberFormat="1" applyFont="1" applyFill="1" applyBorder="1" applyAlignment="1">
      <alignment horizontal="center" wrapText="1"/>
    </xf>
    <xf numFmtId="0" fontId="20" fillId="0" borderId="0" xfId="0" applyFont="1" applyFill="1"/>
    <xf numFmtId="4" fontId="20" fillId="0" borderId="0" xfId="0" applyNumberFormat="1" applyFont="1" applyFill="1"/>
    <xf numFmtId="0" fontId="13" fillId="0" borderId="0" xfId="0" applyFont="1" applyFill="1"/>
    <xf numFmtId="4" fontId="14" fillId="0" borderId="0" xfId="0" applyNumberFormat="1" applyFont="1" applyFill="1" applyBorder="1" applyAlignment="1">
      <alignment wrapText="1"/>
    </xf>
    <xf numFmtId="0" fontId="16" fillId="0" borderId="0" xfId="0" applyNumberFormat="1" applyFont="1" applyFill="1"/>
    <xf numFmtId="4" fontId="16" fillId="0" borderId="0" xfId="0" applyNumberFormat="1" applyFont="1" applyFill="1"/>
    <xf numFmtId="0" fontId="16" fillId="0" borderId="0" xfId="0" applyFont="1" applyFill="1"/>
    <xf numFmtId="0" fontId="8" fillId="0" borderId="0" xfId="5" applyFont="1" applyFill="1"/>
    <xf numFmtId="164" fontId="4" fillId="0" borderId="0" xfId="1" applyFont="1" applyFill="1"/>
    <xf numFmtId="164" fontId="0" fillId="0" borderId="0" xfId="1" applyFont="1" applyFill="1"/>
    <xf numFmtId="0" fontId="24" fillId="0" borderId="0" xfId="0" applyFont="1" applyFill="1"/>
    <xf numFmtId="4" fontId="24" fillId="0" borderId="0" xfId="0" applyNumberFormat="1" applyFont="1" applyFill="1"/>
    <xf numFmtId="0" fontId="14" fillId="0" borderId="0" xfId="0" applyFont="1" applyFill="1"/>
    <xf numFmtId="0" fontId="25" fillId="0" borderId="0" xfId="0" applyFont="1" applyFill="1"/>
    <xf numFmtId="4" fontId="8" fillId="0" borderId="0" xfId="5" applyNumberFormat="1" applyFont="1" applyFill="1"/>
    <xf numFmtId="0" fontId="0" fillId="0" borderId="0" xfId="0" applyFill="1" applyAlignment="1">
      <alignment vertical="center" wrapText="1"/>
    </xf>
    <xf numFmtId="4" fontId="29" fillId="0" borderId="0" xfId="0" applyNumberFormat="1" applyFont="1" applyFill="1"/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/>
    <xf numFmtId="4" fontId="26" fillId="0" borderId="0" xfId="0" applyNumberFormat="1" applyFont="1" applyFill="1"/>
    <xf numFmtId="0" fontId="15" fillId="0" borderId="0" xfId="0" applyNumberFormat="1" applyFont="1" applyFill="1"/>
    <xf numFmtId="4" fontId="15" fillId="0" borderId="0" xfId="0" applyNumberFormat="1" applyFont="1" applyFill="1"/>
    <xf numFmtId="164" fontId="4" fillId="0" borderId="0" xfId="0" applyNumberFormat="1" applyFont="1" applyFill="1"/>
    <xf numFmtId="0" fontId="12" fillId="0" borderId="0" xfId="0" applyFont="1" applyFill="1"/>
    <xf numFmtId="164" fontId="13" fillId="0" borderId="0" xfId="1" applyFont="1" applyFill="1"/>
    <xf numFmtId="4" fontId="4" fillId="0" borderId="0" xfId="0" applyNumberFormat="1" applyFont="1" applyFill="1" applyBorder="1" applyAlignment="1">
      <alignment wrapText="1"/>
    </xf>
    <xf numFmtId="164" fontId="20" fillId="0" borderId="0" xfId="1" applyFont="1" applyFill="1"/>
    <xf numFmtId="4" fontId="32" fillId="0" borderId="0" xfId="0" applyNumberFormat="1" applyFont="1" applyFill="1"/>
    <xf numFmtId="164" fontId="20" fillId="0" borderId="0" xfId="0" applyNumberFormat="1" applyFont="1" applyFill="1"/>
    <xf numFmtId="0" fontId="23" fillId="0" borderId="0" xfId="0" applyNumberFormat="1" applyFont="1" applyFill="1"/>
    <xf numFmtId="4" fontId="23" fillId="0" borderId="0" xfId="0" applyNumberFormat="1" applyFont="1" applyFill="1"/>
    <xf numFmtId="4" fontId="30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Alignment="1">
      <alignment vertical="center" wrapText="1"/>
    </xf>
    <xf numFmtId="0" fontId="14" fillId="0" borderId="0" xfId="0" applyNumberFormat="1" applyFont="1" applyFill="1" applyBorder="1" applyAlignment="1">
      <alignment wrapText="1"/>
    </xf>
    <xf numFmtId="164" fontId="13" fillId="0" borderId="0" xfId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wrapText="1"/>
    </xf>
    <xf numFmtId="3" fontId="23" fillId="0" borderId="0" xfId="0" applyNumberFormat="1" applyFont="1" applyFill="1"/>
    <xf numFmtId="0" fontId="33" fillId="0" borderId="0" xfId="0" applyFont="1" applyFill="1" applyAlignment="1">
      <alignment vertical="center" wrapText="1"/>
    </xf>
    <xf numFmtId="4" fontId="28" fillId="0" borderId="0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/>
    <xf numFmtId="4" fontId="13" fillId="0" borderId="0" xfId="0" applyNumberFormat="1" applyFont="1" applyFill="1" applyBorder="1" applyAlignment="1">
      <alignment wrapText="1"/>
    </xf>
    <xf numFmtId="3" fontId="13" fillId="0" borderId="0" xfId="0" applyNumberFormat="1" applyFont="1" applyFill="1" applyBorder="1" applyAlignment="1"/>
    <xf numFmtId="3" fontId="13" fillId="0" borderId="0" xfId="1" applyNumberFormat="1" applyFont="1" applyFill="1" applyBorder="1" applyAlignment="1">
      <alignment wrapText="1"/>
    </xf>
    <xf numFmtId="3" fontId="15" fillId="0" borderId="0" xfId="0" applyNumberFormat="1" applyFont="1" applyFill="1"/>
    <xf numFmtId="3" fontId="0" fillId="0" borderId="0" xfId="0" applyNumberFormat="1" applyFill="1" applyAlignment="1">
      <alignment vertical="center" wrapText="1"/>
    </xf>
    <xf numFmtId="3" fontId="20" fillId="0" borderId="0" xfId="0" applyNumberFormat="1" applyFont="1" applyFill="1"/>
    <xf numFmtId="3" fontId="8" fillId="0" borderId="0" xfId="5" applyNumberFormat="1" applyFont="1" applyFill="1"/>
    <xf numFmtId="3" fontId="33" fillId="0" borderId="0" xfId="0" applyNumberFormat="1" applyFont="1" applyFill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Fill="1" applyAlignment="1">
      <alignment horizontal="center"/>
    </xf>
    <xf numFmtId="0" fontId="5" fillId="0" borderId="0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wrapText="1"/>
    </xf>
    <xf numFmtId="4" fontId="10" fillId="0" borderId="0" xfId="3" applyNumberFormat="1" applyFont="1" applyFill="1" applyBorder="1" applyAlignment="1">
      <alignment horizontal="center" wrapText="1"/>
    </xf>
    <xf numFmtId="10" fontId="10" fillId="0" borderId="0" xfId="2" applyNumberFormat="1" applyFont="1" applyFill="1" applyAlignment="1">
      <alignment horizontal="center"/>
    </xf>
    <xf numFmtId="0" fontId="3" fillId="0" borderId="0" xfId="5" applyFont="1" applyFill="1"/>
    <xf numFmtId="14" fontId="3" fillId="0" borderId="0" xfId="5" applyNumberFormat="1" applyFont="1" applyFill="1"/>
    <xf numFmtId="0" fontId="16" fillId="0" borderId="0" xfId="0" applyFont="1" applyFill="1" applyBorder="1"/>
    <xf numFmtId="4" fontId="16" fillId="0" borderId="0" xfId="0" applyNumberFormat="1" applyFont="1" applyFill="1" applyBorder="1"/>
    <xf numFmtId="3" fontId="6" fillId="0" borderId="0" xfId="4" applyNumberFormat="1" applyFont="1" applyFill="1" applyAlignment="1">
      <alignment horizontal="right" vertical="center"/>
    </xf>
    <xf numFmtId="3" fontId="8" fillId="0" borderId="0" xfId="2" applyNumberFormat="1" applyFont="1" applyFill="1" applyAlignment="1">
      <alignment horizontal="center"/>
    </xf>
    <xf numFmtId="3" fontId="10" fillId="0" borderId="0" xfId="2" applyNumberFormat="1" applyFont="1" applyFill="1" applyAlignment="1">
      <alignment horizontal="center"/>
    </xf>
    <xf numFmtId="3" fontId="10" fillId="0" borderId="0" xfId="3" applyNumberFormat="1" applyFont="1" applyFill="1" applyBorder="1" applyAlignment="1">
      <alignment horizontal="center" wrapText="1"/>
    </xf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6" fillId="0" borderId="0" xfId="4" applyNumberFormat="1" applyFont="1" applyFill="1" applyAlignment="1">
      <alignment horizontal="right" vertical="center"/>
    </xf>
    <xf numFmtId="0" fontId="8" fillId="0" borderId="0" xfId="5" applyNumberFormat="1" applyFont="1" applyFill="1"/>
    <xf numFmtId="4" fontId="10" fillId="0" borderId="0" xfId="4" applyNumberFormat="1" applyFont="1" applyFill="1" applyAlignment="1">
      <alignment horizontal="right" vertical="center"/>
    </xf>
    <xf numFmtId="4" fontId="3" fillId="0" borderId="0" xfId="5" applyNumberFormat="1" applyFont="1" applyFill="1"/>
    <xf numFmtId="0" fontId="22" fillId="0" borderId="0" xfId="5" applyFont="1" applyFill="1"/>
    <xf numFmtId="0" fontId="10" fillId="0" borderId="0" xfId="3" applyNumberFormat="1" applyFont="1" applyFill="1" applyBorder="1" applyAlignment="1">
      <alignment horizontal="center" wrapText="1"/>
    </xf>
    <xf numFmtId="4" fontId="22" fillId="0" borderId="0" xfId="5" applyNumberFormat="1" applyFont="1" applyFill="1"/>
    <xf numFmtId="0" fontId="18" fillId="0" borderId="0" xfId="0" applyFont="1" applyFill="1" applyAlignment="1">
      <alignment vertical="center" wrapText="1"/>
    </xf>
    <xf numFmtId="0" fontId="20" fillId="3" borderId="35" xfId="0" applyFont="1" applyFill="1" applyBorder="1" applyAlignment="1">
      <alignment vertical="center"/>
    </xf>
    <xf numFmtId="166" fontId="10" fillId="3" borderId="35" xfId="0" applyNumberFormat="1" applyFont="1" applyFill="1" applyBorder="1" applyAlignment="1">
      <alignment horizontal="left" vertical="center" wrapText="1"/>
    </xf>
    <xf numFmtId="0" fontId="10" fillId="3" borderId="24" xfId="0" applyNumberFormat="1" applyFont="1" applyFill="1" applyBorder="1" applyAlignment="1">
      <alignment horizontal="right" vertical="center"/>
    </xf>
    <xf numFmtId="0" fontId="10" fillId="3" borderId="39" xfId="0" applyNumberFormat="1" applyFont="1" applyFill="1" applyBorder="1" applyAlignment="1">
      <alignment horizontal="right" vertical="center"/>
    </xf>
    <xf numFmtId="166" fontId="22" fillId="0" borderId="36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right" vertical="center"/>
    </xf>
    <xf numFmtId="0" fontId="10" fillId="0" borderId="18" xfId="0" applyNumberFormat="1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left" vertical="center" wrapText="1"/>
    </xf>
    <xf numFmtId="0" fontId="22" fillId="0" borderId="10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0" fontId="22" fillId="0" borderId="11" xfId="2" applyNumberFormat="1" applyFont="1" applyFill="1" applyBorder="1" applyAlignment="1">
      <alignment horizontal="right" vertical="center"/>
    </xf>
    <xf numFmtId="0" fontId="22" fillId="0" borderId="1" xfId="0" applyNumberFormat="1" applyFont="1" applyFill="1" applyBorder="1" applyAlignment="1">
      <alignment horizontal="right" vertical="center"/>
    </xf>
    <xf numFmtId="4" fontId="22" fillId="0" borderId="6" xfId="0" applyNumberFormat="1" applyFont="1" applyFill="1" applyBorder="1" applyAlignment="1">
      <alignment horizontal="right" vertical="center"/>
    </xf>
    <xf numFmtId="4" fontId="22" fillId="0" borderId="11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left" vertical="center" wrapText="1"/>
    </xf>
    <xf numFmtId="0" fontId="22" fillId="0" borderId="21" xfId="0" applyNumberFormat="1" applyFont="1" applyFill="1" applyBorder="1" applyAlignment="1">
      <alignment horizontal="right" vertical="center"/>
    </xf>
    <xf numFmtId="0" fontId="22" fillId="0" borderId="22" xfId="0" applyNumberFormat="1" applyFont="1" applyFill="1" applyBorder="1" applyAlignment="1">
      <alignment horizontal="right" vertical="center"/>
    </xf>
    <xf numFmtId="10" fontId="22" fillId="0" borderId="23" xfId="2" applyNumberFormat="1" applyFont="1" applyFill="1" applyBorder="1" applyAlignment="1">
      <alignment horizontal="right" vertical="center"/>
    </xf>
    <xf numFmtId="0" fontId="22" fillId="0" borderId="36" xfId="0" applyFont="1" applyFill="1" applyBorder="1" applyAlignment="1">
      <alignment horizontal="left" vertical="center" wrapText="1"/>
    </xf>
    <xf numFmtId="0" fontId="22" fillId="0" borderId="17" xfId="0" applyNumberFormat="1" applyFont="1" applyFill="1" applyBorder="1" applyAlignment="1">
      <alignment horizontal="right" vertical="center"/>
    </xf>
    <xf numFmtId="0" fontId="22" fillId="0" borderId="18" xfId="0" applyNumberFormat="1" applyFont="1" applyFill="1" applyBorder="1" applyAlignment="1">
      <alignment horizontal="right" vertical="center"/>
    </xf>
    <xf numFmtId="10" fontId="22" fillId="0" borderId="19" xfId="2" applyNumberFormat="1" applyFont="1" applyFill="1" applyBorder="1" applyAlignment="1">
      <alignment horizontal="right" vertical="center"/>
    </xf>
    <xf numFmtId="4" fontId="22" fillId="0" borderId="22" xfId="0" applyNumberFormat="1" applyFont="1" applyFill="1" applyBorder="1" applyAlignment="1">
      <alignment horizontal="right" vertical="center"/>
    </xf>
    <xf numFmtId="4" fontId="22" fillId="0" borderId="44" xfId="0" applyNumberFormat="1" applyFont="1" applyFill="1" applyBorder="1" applyAlignment="1">
      <alignment horizontal="right" vertical="center"/>
    </xf>
    <xf numFmtId="4" fontId="22" fillId="0" borderId="23" xfId="0" applyNumberFormat="1" applyFont="1" applyFill="1" applyBorder="1" applyAlignment="1">
      <alignment horizontal="right" vertical="center"/>
    </xf>
    <xf numFmtId="3" fontId="10" fillId="3" borderId="24" xfId="0" applyNumberFormat="1" applyFont="1" applyFill="1" applyBorder="1" applyAlignment="1">
      <alignment horizontal="right" vertical="center"/>
    </xf>
    <xf numFmtId="3" fontId="10" fillId="3" borderId="39" xfId="0" applyNumberFormat="1" applyFont="1" applyFill="1" applyBorder="1" applyAlignment="1">
      <alignment horizontal="right" vertical="center"/>
    </xf>
    <xf numFmtId="3" fontId="10" fillId="3" borderId="43" xfId="0" applyNumberFormat="1" applyFont="1" applyFill="1" applyBorder="1" applyAlignment="1">
      <alignment horizontal="right" vertical="center"/>
    </xf>
    <xf numFmtId="3" fontId="10" fillId="0" borderId="17" xfId="0" applyNumberFormat="1" applyFont="1" applyFill="1" applyBorder="1" applyAlignment="1">
      <alignment horizontal="right" vertical="center"/>
    </xf>
    <xf numFmtId="3" fontId="10" fillId="0" borderId="18" xfId="0" applyNumberFormat="1" applyFont="1" applyFill="1" applyBorder="1" applyAlignment="1">
      <alignment horizontal="right" vertical="center"/>
    </xf>
    <xf numFmtId="3" fontId="10" fillId="0" borderId="20" xfId="0" applyNumberFormat="1" applyFont="1" applyFill="1" applyBorder="1" applyAlignment="1">
      <alignment horizontal="right" vertical="center"/>
    </xf>
    <xf numFmtId="0" fontId="22" fillId="0" borderId="37" xfId="0" applyFont="1" applyFill="1" applyBorder="1" applyAlignment="1">
      <alignment horizontal="left" vertical="center" wrapText="1"/>
    </xf>
    <xf numFmtId="0" fontId="22" fillId="0" borderId="28" xfId="0" applyNumberFormat="1" applyFont="1" applyFill="1" applyBorder="1" applyAlignment="1">
      <alignment horizontal="right" vertical="center"/>
    </xf>
    <xf numFmtId="4" fontId="22" fillId="0" borderId="29" xfId="0" applyNumberFormat="1" applyFont="1" applyFill="1" applyBorder="1" applyAlignment="1">
      <alignment horizontal="right" vertical="center"/>
    </xf>
    <xf numFmtId="10" fontId="22" fillId="0" borderId="5" xfId="2" applyNumberFormat="1" applyFont="1" applyFill="1" applyBorder="1" applyAlignment="1">
      <alignment horizontal="right" vertical="center"/>
    </xf>
    <xf numFmtId="0" fontId="22" fillId="0" borderId="29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" fontId="22" fillId="0" borderId="5" xfId="0" applyNumberFormat="1" applyFont="1" applyFill="1" applyBorder="1" applyAlignment="1">
      <alignment horizontal="right" vertical="center"/>
    </xf>
    <xf numFmtId="166" fontId="10" fillId="3" borderId="35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right" vertical="center"/>
    </xf>
    <xf numFmtId="3" fontId="22" fillId="0" borderId="7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3" fontId="22" fillId="0" borderId="21" xfId="0" applyNumberFormat="1" applyFont="1" applyFill="1" applyBorder="1" applyAlignment="1">
      <alignment horizontal="right" vertical="center"/>
    </xf>
    <xf numFmtId="3" fontId="22" fillId="0" borderId="22" xfId="0" applyNumberFormat="1" applyFont="1" applyFill="1" applyBorder="1" applyAlignment="1">
      <alignment horizontal="right" vertical="center"/>
    </xf>
    <xf numFmtId="3" fontId="22" fillId="0" borderId="42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3" fontId="22" fillId="0" borderId="20" xfId="0" applyNumberFormat="1" applyFont="1" applyFill="1" applyBorder="1" applyAlignment="1">
      <alignment horizontal="right" vertical="center"/>
    </xf>
    <xf numFmtId="3" fontId="22" fillId="3" borderId="24" xfId="0" applyNumberFormat="1" applyFont="1" applyFill="1" applyBorder="1" applyAlignment="1">
      <alignment horizontal="right" vertical="center"/>
    </xf>
    <xf numFmtId="3" fontId="22" fillId="3" borderId="39" xfId="0" applyNumberFormat="1" applyFont="1" applyFill="1" applyBorder="1" applyAlignment="1">
      <alignment horizontal="right" vertical="center"/>
    </xf>
    <xf numFmtId="3" fontId="22" fillId="3" borderId="43" xfId="0" applyNumberFormat="1" applyFont="1" applyFill="1" applyBorder="1" applyAlignment="1">
      <alignment horizontal="right" vertical="center"/>
    </xf>
    <xf numFmtId="3" fontId="22" fillId="0" borderId="28" xfId="0" applyNumberFormat="1" applyFont="1" applyFill="1" applyBorder="1" applyAlignment="1">
      <alignment horizontal="right" vertical="center"/>
    </xf>
    <xf numFmtId="3" fontId="22" fillId="0" borderId="25" xfId="0" applyNumberFormat="1" applyFont="1" applyFill="1" applyBorder="1" applyAlignment="1">
      <alignment horizontal="right" vertical="center"/>
    </xf>
    <xf numFmtId="3" fontId="22" fillId="0" borderId="29" xfId="0" applyNumberFormat="1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3" fontId="22" fillId="0" borderId="42" xfId="0" applyNumberFormat="1" applyFont="1" applyFill="1" applyBorder="1" applyAlignment="1">
      <alignment horizontal="center" vertical="center"/>
    </xf>
    <xf numFmtId="166" fontId="10" fillId="4" borderId="13" xfId="0" applyNumberFormat="1" applyFont="1" applyFill="1" applyBorder="1" applyAlignment="1">
      <alignment horizontal="left" vertical="center" wrapText="1"/>
    </xf>
    <xf numFmtId="44" fontId="10" fillId="4" borderId="35" xfId="0" applyNumberFormat="1" applyFont="1" applyFill="1" applyBorder="1" applyAlignment="1">
      <alignment horizontal="center" vertical="center"/>
    </xf>
    <xf numFmtId="3" fontId="10" fillId="4" borderId="24" xfId="0" applyNumberFormat="1" applyFont="1" applyFill="1" applyBorder="1" applyAlignment="1">
      <alignment horizontal="right" vertical="center"/>
    </xf>
    <xf numFmtId="4" fontId="10" fillId="4" borderId="39" xfId="0" applyNumberFormat="1" applyFont="1" applyFill="1" applyBorder="1" applyAlignment="1">
      <alignment horizontal="right" vertical="center"/>
    </xf>
    <xf numFmtId="10" fontId="10" fillId="4" borderId="40" xfId="2" applyNumberFormat="1" applyFont="1" applyFill="1" applyBorder="1" applyAlignment="1">
      <alignment horizontal="right" vertical="center"/>
    </xf>
    <xf numFmtId="10" fontId="10" fillId="4" borderId="39" xfId="2" applyNumberFormat="1" applyFont="1" applyFill="1" applyBorder="1" applyAlignment="1">
      <alignment horizontal="right" vertical="center"/>
    </xf>
    <xf numFmtId="4" fontId="10" fillId="4" borderId="40" xfId="0" applyNumberFormat="1" applyFont="1" applyFill="1" applyBorder="1" applyAlignment="1">
      <alignment horizontal="right" vertical="center"/>
    </xf>
    <xf numFmtId="3" fontId="10" fillId="4" borderId="39" xfId="0" applyNumberFormat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left" vertical="center" wrapText="1"/>
    </xf>
    <xf numFmtId="44" fontId="22" fillId="0" borderId="27" xfId="0" applyNumberFormat="1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left" vertical="center" wrapText="1"/>
    </xf>
    <xf numFmtId="4" fontId="22" fillId="0" borderId="18" xfId="0" applyNumberFormat="1" applyFont="1" applyFill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center" wrapText="1"/>
    </xf>
    <xf numFmtId="44" fontId="22" fillId="0" borderId="37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22" xfId="0" applyNumberFormat="1" applyFont="1" applyFill="1" applyBorder="1" applyAlignment="1">
      <alignment horizontal="right" vertical="center" wrapText="1"/>
    </xf>
    <xf numFmtId="4" fontId="22" fillId="0" borderId="18" xfId="0" applyNumberFormat="1" applyFont="1" applyFill="1" applyBorder="1" applyAlignment="1">
      <alignment horizontal="right" vertical="center" wrapText="1"/>
    </xf>
    <xf numFmtId="44" fontId="10" fillId="4" borderId="35" xfId="0" applyNumberFormat="1" applyFont="1" applyFill="1" applyBorder="1" applyAlignment="1">
      <alignment horizontal="center" vertical="center" wrapText="1"/>
    </xf>
    <xf numFmtId="3" fontId="10" fillId="4" borderId="24" xfId="0" applyNumberFormat="1" applyFont="1" applyFill="1" applyBorder="1" applyAlignment="1">
      <alignment horizontal="right" vertical="center" wrapText="1"/>
    </xf>
    <xf numFmtId="3" fontId="22" fillId="0" borderId="10" xfId="0" applyNumberFormat="1" applyFont="1" applyFill="1" applyBorder="1" applyAlignment="1">
      <alignment horizontal="right" vertical="center" wrapText="1"/>
    </xf>
    <xf numFmtId="3" fontId="22" fillId="0" borderId="21" xfId="0" applyNumberFormat="1" applyFont="1" applyFill="1" applyBorder="1" applyAlignment="1">
      <alignment horizontal="right" vertical="center" wrapText="1"/>
    </xf>
    <xf numFmtId="44" fontId="22" fillId="0" borderId="47" xfId="0" applyNumberFormat="1" applyFont="1" applyFill="1" applyBorder="1" applyAlignment="1">
      <alignment horizontal="center" vertical="center" wrapText="1"/>
    </xf>
    <xf numFmtId="44" fontId="22" fillId="0" borderId="34" xfId="0" applyNumberFormat="1" applyFont="1" applyFill="1" applyBorder="1" applyAlignment="1">
      <alignment horizontal="center" vertical="center" wrapText="1"/>
    </xf>
    <xf numFmtId="44" fontId="22" fillId="0" borderId="3" xfId="0" applyNumberFormat="1" applyFont="1" applyFill="1" applyBorder="1" applyAlignment="1">
      <alignment horizontal="center" vertical="center" wrapText="1"/>
    </xf>
    <xf numFmtId="166" fontId="10" fillId="4" borderId="48" xfId="0" applyNumberFormat="1" applyFont="1" applyFill="1" applyBorder="1" applyAlignment="1">
      <alignment horizontal="left" vertical="center" wrapText="1"/>
    </xf>
    <xf numFmtId="166" fontId="10" fillId="4" borderId="49" xfId="0" applyNumberFormat="1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166" fontId="22" fillId="0" borderId="48" xfId="0" applyNumberFormat="1" applyFont="1" applyFill="1" applyBorder="1" applyAlignment="1">
      <alignment horizontal="left" vertical="center" wrapText="1"/>
    </xf>
    <xf numFmtId="0" fontId="22" fillId="0" borderId="49" xfId="0" applyFont="1" applyFill="1" applyBorder="1" applyAlignment="1">
      <alignment horizontal="left" vertical="center" wrapText="1"/>
    </xf>
    <xf numFmtId="4" fontId="10" fillId="3" borderId="39" xfId="0" applyNumberFormat="1" applyFont="1" applyFill="1" applyBorder="1" applyAlignment="1">
      <alignment horizontal="right" vertical="center"/>
    </xf>
    <xf numFmtId="4" fontId="10" fillId="0" borderId="18" xfId="0" applyNumberFormat="1" applyFont="1" applyFill="1" applyBorder="1" applyAlignment="1">
      <alignment horizontal="right" vertical="center"/>
    </xf>
    <xf numFmtId="4" fontId="22" fillId="3" borderId="39" xfId="0" applyNumberFormat="1" applyFont="1" applyFill="1" applyBorder="1" applyAlignment="1">
      <alignment horizontal="right" vertical="center"/>
    </xf>
    <xf numFmtId="4" fontId="10" fillId="3" borderId="45" xfId="0" applyNumberFormat="1" applyFont="1" applyFill="1" applyBorder="1" applyAlignment="1">
      <alignment horizontal="right" vertical="center"/>
    </xf>
    <xf numFmtId="4" fontId="10" fillId="0" borderId="30" xfId="0" applyNumberFormat="1" applyFont="1" applyFill="1" applyBorder="1" applyAlignment="1">
      <alignment horizontal="right" vertical="center"/>
    </xf>
    <xf numFmtId="4" fontId="22" fillId="0" borderId="30" xfId="0" applyNumberFormat="1" applyFont="1" applyFill="1" applyBorder="1" applyAlignment="1">
      <alignment horizontal="right" vertical="center"/>
    </xf>
    <xf numFmtId="4" fontId="22" fillId="3" borderId="45" xfId="0" applyNumberFormat="1" applyFont="1" applyFill="1" applyBorder="1" applyAlignment="1">
      <alignment horizontal="right" vertical="center"/>
    </xf>
    <xf numFmtId="4" fontId="10" fillId="3" borderId="40" xfId="0" applyNumberFormat="1" applyFont="1" applyFill="1" applyBorder="1" applyAlignment="1">
      <alignment horizontal="right" vertical="center"/>
    </xf>
    <xf numFmtId="4" fontId="10" fillId="0" borderId="19" xfId="0" applyNumberFormat="1" applyFont="1" applyFill="1" applyBorder="1" applyAlignment="1">
      <alignment horizontal="right" vertical="center"/>
    </xf>
    <xf numFmtId="4" fontId="22" fillId="3" borderId="40" xfId="0" applyNumberFormat="1" applyFont="1" applyFill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14" fontId="3" fillId="2" borderId="0" xfId="5" applyNumberFormat="1" applyFont="1" applyFill="1"/>
    <xf numFmtId="3" fontId="22" fillId="0" borderId="21" xfId="0" applyNumberFormat="1" applyFont="1" applyFill="1" applyBorder="1" applyAlignment="1">
      <alignment horizontal="center" vertical="center" wrapText="1"/>
    </xf>
    <xf numFmtId="4" fontId="22" fillId="0" borderId="52" xfId="0" applyNumberFormat="1" applyFont="1" applyFill="1" applyBorder="1" applyAlignment="1">
      <alignment horizontal="right" vertical="center"/>
    </xf>
    <xf numFmtId="4" fontId="22" fillId="0" borderId="53" xfId="0" applyNumberFormat="1" applyFont="1" applyFill="1" applyBorder="1" applyAlignment="1">
      <alignment horizontal="right" vertical="center"/>
    </xf>
    <xf numFmtId="3" fontId="10" fillId="4" borderId="43" xfId="0" applyNumberFormat="1" applyFont="1" applyFill="1" applyBorder="1" applyAlignment="1">
      <alignment horizontal="right" vertical="center"/>
    </xf>
    <xf numFmtId="0" fontId="22" fillId="0" borderId="31" xfId="0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right" vertical="center"/>
    </xf>
    <xf numFmtId="4" fontId="22" fillId="0" borderId="38" xfId="0" applyNumberFormat="1" applyFont="1" applyFill="1" applyBorder="1" applyAlignment="1">
      <alignment horizontal="right" vertical="center"/>
    </xf>
    <xf numFmtId="3" fontId="22" fillId="0" borderId="2" xfId="0" applyNumberFormat="1" applyFont="1" applyFill="1" applyBorder="1" applyAlignment="1">
      <alignment horizontal="right" vertical="center"/>
    </xf>
    <xf numFmtId="4" fontId="22" fillId="0" borderId="9" xfId="0" applyNumberFormat="1" applyFont="1" applyFill="1" applyBorder="1" applyAlignment="1">
      <alignment horizontal="right" vertical="center"/>
    </xf>
    <xf numFmtId="3" fontId="22" fillId="0" borderId="12" xfId="0" applyNumberFormat="1" applyFont="1" applyFill="1" applyBorder="1" applyAlignment="1">
      <alignment horizontal="right" vertical="center"/>
    </xf>
    <xf numFmtId="4" fontId="22" fillId="0" borderId="8" xfId="0" applyNumberFormat="1" applyFont="1" applyFill="1" applyBorder="1" applyAlignment="1">
      <alignment horizontal="right" vertical="center"/>
    </xf>
    <xf numFmtId="0" fontId="22" fillId="0" borderId="8" xfId="0" applyNumberFormat="1" applyFont="1" applyFill="1" applyBorder="1" applyAlignment="1">
      <alignment horizontal="right" vertical="center"/>
    </xf>
    <xf numFmtId="0" fontId="10" fillId="0" borderId="36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>
      <alignment horizontal="right" vertical="center"/>
    </xf>
    <xf numFmtId="0" fontId="22" fillId="0" borderId="27" xfId="0" applyNumberFormat="1" applyFont="1" applyFill="1" applyBorder="1" applyAlignment="1">
      <alignment horizontal="right" vertical="center"/>
    </xf>
    <xf numFmtId="0" fontId="22" fillId="0" borderId="41" xfId="0" applyNumberFormat="1" applyFont="1" applyFill="1" applyBorder="1" applyAlignment="1">
      <alignment horizontal="right" vertical="center"/>
    </xf>
    <xf numFmtId="0" fontId="22" fillId="0" borderId="36" xfId="0" applyNumberFormat="1" applyFont="1" applyFill="1" applyBorder="1" applyAlignment="1">
      <alignment horizontal="right" vertical="center"/>
    </xf>
    <xf numFmtId="3" fontId="22" fillId="0" borderId="41" xfId="0" applyNumberFormat="1" applyFont="1" applyFill="1" applyBorder="1" applyAlignment="1">
      <alignment horizontal="right" vertical="center"/>
    </xf>
    <xf numFmtId="3" fontId="22" fillId="0" borderId="37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vertical="center"/>
    </xf>
    <xf numFmtId="0" fontId="0" fillId="0" borderId="3" xfId="0" applyFill="1" applyBorder="1"/>
    <xf numFmtId="3" fontId="22" fillId="0" borderId="42" xfId="0" applyNumberFormat="1" applyFont="1" applyFill="1" applyBorder="1" applyAlignment="1">
      <alignment horizontal="center" vertical="center" wrapText="1"/>
    </xf>
    <xf numFmtId="0" fontId="10" fillId="3" borderId="43" xfId="0" applyNumberFormat="1" applyFont="1" applyFill="1" applyBorder="1" applyAlignment="1">
      <alignment horizontal="right" vertical="center"/>
    </xf>
    <xf numFmtId="0" fontId="22" fillId="0" borderId="42" xfId="0" applyNumberFormat="1" applyFont="1" applyFill="1" applyBorder="1" applyAlignment="1">
      <alignment horizontal="right" vertical="center"/>
    </xf>
    <xf numFmtId="1" fontId="22" fillId="0" borderId="21" xfId="0" applyNumberFormat="1" applyFont="1" applyFill="1" applyBorder="1" applyAlignment="1">
      <alignment horizontal="center" vertical="center" wrapText="1"/>
    </xf>
    <xf numFmtId="1" fontId="10" fillId="3" borderId="24" xfId="0" applyNumberFormat="1" applyFont="1" applyFill="1" applyBorder="1" applyAlignment="1">
      <alignment horizontal="right" vertical="center"/>
    </xf>
    <xf numFmtId="1" fontId="10" fillId="0" borderId="17" xfId="0" applyNumberFormat="1" applyFont="1" applyFill="1" applyBorder="1" applyAlignment="1">
      <alignment horizontal="right" vertical="center"/>
    </xf>
    <xf numFmtId="1" fontId="22" fillId="0" borderId="10" xfId="0" applyNumberFormat="1" applyFont="1" applyFill="1" applyBorder="1" applyAlignment="1">
      <alignment horizontal="right" vertical="center"/>
    </xf>
    <xf numFmtId="1" fontId="22" fillId="0" borderId="21" xfId="0" applyNumberFormat="1" applyFont="1" applyFill="1" applyBorder="1" applyAlignment="1">
      <alignment horizontal="right" vertical="center"/>
    </xf>
    <xf numFmtId="1" fontId="22" fillId="0" borderId="17" xfId="0" applyNumberFormat="1" applyFont="1" applyFill="1" applyBorder="1" applyAlignment="1">
      <alignment horizontal="right" vertical="center"/>
    </xf>
    <xf numFmtId="1" fontId="22" fillId="3" borderId="24" xfId="0" applyNumberFormat="1" applyFont="1" applyFill="1" applyBorder="1" applyAlignment="1">
      <alignment horizontal="right" vertical="center"/>
    </xf>
    <xf numFmtId="1" fontId="22" fillId="0" borderId="2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vertical="center"/>
    </xf>
    <xf numFmtId="1" fontId="22" fillId="0" borderId="28" xfId="0" applyNumberFormat="1" applyFont="1" applyFill="1" applyBorder="1" applyAlignment="1">
      <alignment horizontal="right" vertical="center"/>
    </xf>
    <xf numFmtId="3" fontId="22" fillId="0" borderId="61" xfId="0" applyNumberFormat="1" applyFont="1" applyFill="1" applyBorder="1" applyAlignment="1">
      <alignment horizontal="right" vertical="center"/>
    </xf>
    <xf numFmtId="4" fontId="22" fillId="0" borderId="62" xfId="0" applyNumberFormat="1" applyFont="1" applyFill="1" applyBorder="1" applyAlignment="1">
      <alignment horizontal="right" vertical="center"/>
    </xf>
    <xf numFmtId="4" fontId="22" fillId="0" borderId="63" xfId="0" applyNumberFormat="1" applyFont="1" applyFill="1" applyBorder="1" applyAlignment="1">
      <alignment horizontal="right" vertical="center"/>
    </xf>
    <xf numFmtId="3" fontId="22" fillId="0" borderId="64" xfId="0" applyNumberFormat="1" applyFont="1" applyFill="1" applyBorder="1" applyAlignment="1">
      <alignment horizontal="right" vertical="center"/>
    </xf>
    <xf numFmtId="4" fontId="22" fillId="0" borderId="65" xfId="0" applyNumberFormat="1" applyFont="1" applyFill="1" applyBorder="1" applyAlignment="1">
      <alignment horizontal="right" vertical="center"/>
    </xf>
    <xf numFmtId="0" fontId="22" fillId="0" borderId="65" xfId="0" applyNumberFormat="1" applyFont="1" applyFill="1" applyBorder="1" applyAlignment="1">
      <alignment horizontal="right" vertical="center"/>
    </xf>
    <xf numFmtId="1" fontId="22" fillId="0" borderId="61" xfId="0" applyNumberFormat="1" applyFont="1" applyFill="1" applyBorder="1" applyAlignment="1">
      <alignment horizontal="right" vertical="center"/>
    </xf>
    <xf numFmtId="3" fontId="22" fillId="0" borderId="36" xfId="0" applyNumberFormat="1" applyFont="1" applyFill="1" applyBorder="1" applyAlignment="1">
      <alignment horizontal="right" vertical="center"/>
    </xf>
    <xf numFmtId="1" fontId="8" fillId="0" borderId="0" xfId="5" applyNumberFormat="1" applyFont="1" applyFill="1"/>
    <xf numFmtId="1" fontId="4" fillId="0" borderId="0" xfId="0" applyNumberFormat="1" applyFont="1" applyFill="1"/>
    <xf numFmtId="1" fontId="20" fillId="0" borderId="0" xfId="0" applyNumberFormat="1" applyFont="1" applyFill="1"/>
    <xf numFmtId="1" fontId="0" fillId="0" borderId="0" xfId="0" applyNumberFormat="1" applyFill="1"/>
    <xf numFmtId="0" fontId="22" fillId="0" borderId="60" xfId="0" applyNumberFormat="1" applyFont="1" applyFill="1" applyBorder="1" applyAlignment="1">
      <alignment horizontal="right" vertical="center"/>
    </xf>
    <xf numFmtId="1" fontId="13" fillId="0" borderId="0" xfId="1" applyNumberFormat="1" applyFont="1" applyFill="1"/>
    <xf numFmtId="0" fontId="22" fillId="0" borderId="12" xfId="0" applyNumberFormat="1" applyFont="1" applyFill="1" applyBorder="1" applyAlignment="1">
      <alignment horizontal="right" vertical="center"/>
    </xf>
    <xf numFmtId="4" fontId="36" fillId="0" borderId="0" xfId="0" applyNumberFormat="1" applyFont="1" applyFill="1"/>
    <xf numFmtId="0" fontId="22" fillId="2" borderId="55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3" fontId="22" fillId="2" borderId="58" xfId="0" applyNumberFormat="1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 wrapText="1"/>
    </xf>
    <xf numFmtId="3" fontId="22" fillId="2" borderId="55" xfId="0" applyNumberFormat="1" applyFont="1" applyFill="1" applyBorder="1" applyAlignment="1">
      <alignment horizontal="center" vertical="center" wrapText="1"/>
    </xf>
    <xf numFmtId="3" fontId="22" fillId="0" borderId="54" xfId="0" applyNumberFormat="1" applyFont="1" applyFill="1" applyBorder="1" applyAlignment="1">
      <alignment horizontal="center" vertical="center" wrapText="1"/>
    </xf>
    <xf numFmtId="3" fontId="22" fillId="0" borderId="59" xfId="0" applyNumberFormat="1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166" fontId="10" fillId="3" borderId="13" xfId="0" applyNumberFormat="1" applyFont="1" applyFill="1" applyBorder="1" applyAlignment="1">
      <alignment horizontal="left" vertical="center" wrapText="1"/>
    </xf>
    <xf numFmtId="166" fontId="22" fillId="0" borderId="16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0" fillId="3" borderId="35" xfId="0" applyFont="1" applyFill="1" applyBorder="1" applyAlignment="1">
      <alignment vertical="center" wrapText="1"/>
    </xf>
    <xf numFmtId="0" fontId="10" fillId="3" borderId="24" xfId="0" applyNumberFormat="1" applyFont="1" applyFill="1" applyBorder="1" applyAlignment="1">
      <alignment horizontal="right" vertical="center" wrapText="1"/>
    </xf>
    <xf numFmtId="4" fontId="10" fillId="3" borderId="45" xfId="0" applyNumberFormat="1" applyFont="1" applyFill="1" applyBorder="1" applyAlignment="1">
      <alignment horizontal="right" vertical="center" wrapText="1"/>
    </xf>
    <xf numFmtId="3" fontId="10" fillId="3" borderId="24" xfId="0" applyNumberFormat="1" applyFont="1" applyFill="1" applyBorder="1" applyAlignment="1">
      <alignment horizontal="right" vertical="center" wrapText="1"/>
    </xf>
    <xf numFmtId="4" fontId="10" fillId="3" borderId="40" xfId="0" applyNumberFormat="1" applyFont="1" applyFill="1" applyBorder="1" applyAlignment="1">
      <alignment horizontal="right" vertical="center" wrapText="1"/>
    </xf>
    <xf numFmtId="3" fontId="10" fillId="3" borderId="43" xfId="0" applyNumberFormat="1" applyFont="1" applyFill="1" applyBorder="1" applyAlignment="1">
      <alignment horizontal="right" vertical="center" wrapText="1"/>
    </xf>
    <xf numFmtId="4" fontId="10" fillId="3" borderId="39" xfId="0" applyNumberFormat="1" applyFont="1" applyFill="1" applyBorder="1" applyAlignment="1">
      <alignment horizontal="right" vertical="center" wrapText="1"/>
    </xf>
    <xf numFmtId="0" fontId="10" fillId="3" borderId="39" xfId="0" applyNumberFormat="1" applyFont="1" applyFill="1" applyBorder="1" applyAlignment="1">
      <alignment horizontal="right" vertical="center" wrapText="1"/>
    </xf>
    <xf numFmtId="1" fontId="10" fillId="3" borderId="24" xfId="0" applyNumberFormat="1" applyFont="1" applyFill="1" applyBorder="1" applyAlignment="1">
      <alignment horizontal="right" vertical="center" wrapText="1"/>
    </xf>
    <xf numFmtId="0" fontId="10" fillId="3" borderId="43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0" fillId="0" borderId="17" xfId="0" applyNumberFormat="1" applyFont="1" applyFill="1" applyBorder="1" applyAlignment="1">
      <alignment horizontal="right" vertical="center" wrapText="1"/>
    </xf>
    <xf numFmtId="4" fontId="10" fillId="0" borderId="30" xfId="0" applyNumberFormat="1" applyFont="1" applyFill="1" applyBorder="1" applyAlignment="1">
      <alignment horizontal="right" vertical="center" wrapText="1"/>
    </xf>
    <xf numFmtId="3" fontId="10" fillId="0" borderId="17" xfId="0" applyNumberFormat="1" applyFont="1" applyFill="1" applyBorder="1" applyAlignment="1">
      <alignment horizontal="right" vertical="center" wrapText="1"/>
    </xf>
    <xf numFmtId="4" fontId="10" fillId="0" borderId="19" xfId="0" applyNumberFormat="1" applyFont="1" applyFill="1" applyBorder="1" applyAlignment="1">
      <alignment horizontal="right" vertical="center" wrapText="1"/>
    </xf>
    <xf numFmtId="3" fontId="10" fillId="0" borderId="20" xfId="0" applyNumberFormat="1" applyFont="1" applyFill="1" applyBorder="1" applyAlignment="1">
      <alignment horizontal="right" vertical="center" wrapText="1"/>
    </xf>
    <xf numFmtId="4" fontId="10" fillId="0" borderId="18" xfId="0" applyNumberFormat="1" applyFont="1" applyFill="1" applyBorder="1" applyAlignment="1">
      <alignment horizontal="right" vertical="center" wrapText="1"/>
    </xf>
    <xf numFmtId="0" fontId="10" fillId="0" borderId="18" xfId="0" applyNumberFormat="1" applyFont="1" applyFill="1" applyBorder="1" applyAlignment="1">
      <alignment horizontal="right" vertical="center" wrapText="1"/>
    </xf>
    <xf numFmtId="1" fontId="10" fillId="0" borderId="17" xfId="0" applyNumberFormat="1" applyFont="1" applyFill="1" applyBorder="1" applyAlignment="1">
      <alignment horizontal="right" vertical="center" wrapText="1"/>
    </xf>
    <xf numFmtId="0" fontId="10" fillId="0" borderId="20" xfId="0" applyNumberFormat="1" applyFont="1" applyFill="1" applyBorder="1" applyAlignment="1">
      <alignment horizontal="right" vertical="center" wrapText="1"/>
    </xf>
    <xf numFmtId="0" fontId="22" fillId="0" borderId="10" xfId="0" applyNumberFormat="1" applyFont="1" applyFill="1" applyBorder="1" applyAlignment="1">
      <alignment horizontal="right" vertical="center" wrapText="1"/>
    </xf>
    <xf numFmtId="4" fontId="22" fillId="0" borderId="6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3" fontId="22" fillId="0" borderId="7" xfId="0" applyNumberFormat="1" applyFont="1" applyFill="1" applyBorder="1" applyAlignment="1">
      <alignment horizontal="right" vertical="center" wrapText="1"/>
    </xf>
    <xf numFmtId="0" fontId="22" fillId="0" borderId="1" xfId="0" applyNumberFormat="1" applyFont="1" applyFill="1" applyBorder="1" applyAlignment="1">
      <alignment horizontal="right" vertical="center" wrapText="1"/>
    </xf>
    <xf numFmtId="1" fontId="22" fillId="0" borderId="10" xfId="0" applyNumberFormat="1" applyFont="1" applyFill="1" applyBorder="1" applyAlignment="1">
      <alignment horizontal="right" vertical="center" wrapText="1"/>
    </xf>
    <xf numFmtId="0" fontId="22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2" fillId="0" borderId="21" xfId="0" applyNumberFormat="1" applyFont="1" applyFill="1" applyBorder="1" applyAlignment="1">
      <alignment horizontal="right" vertical="center" wrapText="1"/>
    </xf>
    <xf numFmtId="4" fontId="22" fillId="0" borderId="44" xfId="0" applyNumberFormat="1" applyFont="1" applyFill="1" applyBorder="1" applyAlignment="1">
      <alignment horizontal="right" vertical="center" wrapText="1"/>
    </xf>
    <xf numFmtId="4" fontId="22" fillId="0" borderId="23" xfId="0" applyNumberFormat="1" applyFont="1" applyFill="1" applyBorder="1" applyAlignment="1">
      <alignment horizontal="right" vertical="center" wrapText="1"/>
    </xf>
    <xf numFmtId="3" fontId="22" fillId="0" borderId="42" xfId="0" applyNumberFormat="1" applyFont="1" applyFill="1" applyBorder="1" applyAlignment="1">
      <alignment horizontal="right" vertical="center" wrapText="1"/>
    </xf>
    <xf numFmtId="0" fontId="22" fillId="0" borderId="22" xfId="0" applyNumberFormat="1" applyFont="1" applyFill="1" applyBorder="1" applyAlignment="1">
      <alignment horizontal="right" vertical="center" wrapText="1"/>
    </xf>
    <xf numFmtId="1" fontId="22" fillId="0" borderId="21" xfId="0" applyNumberFormat="1" applyFont="1" applyFill="1" applyBorder="1" applyAlignment="1">
      <alignment horizontal="right" vertical="center" wrapText="1"/>
    </xf>
    <xf numFmtId="0" fontId="22" fillId="0" borderId="42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wrapText="1"/>
    </xf>
    <xf numFmtId="0" fontId="22" fillId="0" borderId="17" xfId="0" applyNumberFormat="1" applyFont="1" applyFill="1" applyBorder="1" applyAlignment="1">
      <alignment horizontal="right" vertical="center" wrapText="1"/>
    </xf>
    <xf numFmtId="4" fontId="22" fillId="0" borderId="30" xfId="0" applyNumberFormat="1" applyFont="1" applyFill="1" applyBorder="1" applyAlignment="1">
      <alignment horizontal="right" vertical="center" wrapText="1"/>
    </xf>
    <xf numFmtId="3" fontId="22" fillId="0" borderId="17" xfId="0" applyNumberFormat="1" applyFont="1" applyFill="1" applyBorder="1" applyAlignment="1">
      <alignment horizontal="right" vertical="center" wrapText="1"/>
    </xf>
    <xf numFmtId="4" fontId="22" fillId="0" borderId="19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0" fontId="22" fillId="0" borderId="18" xfId="0" applyNumberFormat="1" applyFont="1" applyFill="1" applyBorder="1" applyAlignment="1">
      <alignment horizontal="right" vertical="center" wrapText="1"/>
    </xf>
    <xf numFmtId="1" fontId="22" fillId="0" borderId="17" xfId="0" applyNumberFormat="1" applyFont="1" applyFill="1" applyBorder="1" applyAlignment="1">
      <alignment horizontal="right" vertical="center" wrapText="1"/>
    </xf>
    <xf numFmtId="0" fontId="22" fillId="0" borderId="20" xfId="0" applyNumberFormat="1" applyFont="1" applyFill="1" applyBorder="1" applyAlignment="1">
      <alignment horizontal="right" vertical="center" wrapText="1"/>
    </xf>
    <xf numFmtId="3" fontId="10" fillId="3" borderId="39" xfId="0" applyNumberFormat="1" applyFont="1" applyFill="1" applyBorder="1" applyAlignment="1">
      <alignment horizontal="right" vertical="center" wrapText="1"/>
    </xf>
    <xf numFmtId="3" fontId="10" fillId="0" borderId="18" xfId="0" applyNumberFormat="1" applyFont="1" applyFill="1" applyBorder="1" applyAlignment="1">
      <alignment horizontal="right" vertical="center" wrapText="1"/>
    </xf>
    <xf numFmtId="0" fontId="22" fillId="3" borderId="24" xfId="0" applyNumberFormat="1" applyFont="1" applyFill="1" applyBorder="1" applyAlignment="1">
      <alignment horizontal="right" vertical="center" wrapText="1"/>
    </xf>
    <xf numFmtId="4" fontId="22" fillId="3" borderId="45" xfId="0" applyNumberFormat="1" applyFont="1" applyFill="1" applyBorder="1" applyAlignment="1">
      <alignment horizontal="right" vertical="center" wrapText="1"/>
    </xf>
    <xf numFmtId="3" fontId="22" fillId="3" borderId="24" xfId="0" applyNumberFormat="1" applyFont="1" applyFill="1" applyBorder="1" applyAlignment="1">
      <alignment horizontal="right" vertical="center" wrapText="1"/>
    </xf>
    <xf numFmtId="4" fontId="22" fillId="3" borderId="40" xfId="0" applyNumberFormat="1" applyFont="1" applyFill="1" applyBorder="1" applyAlignment="1">
      <alignment horizontal="right" vertical="center" wrapText="1"/>
    </xf>
    <xf numFmtId="3" fontId="22" fillId="3" borderId="43" xfId="0" applyNumberFormat="1" applyFont="1" applyFill="1" applyBorder="1" applyAlignment="1">
      <alignment horizontal="right" vertical="center" wrapText="1"/>
    </xf>
    <xf numFmtId="4" fontId="22" fillId="3" borderId="39" xfId="0" applyNumberFormat="1" applyFont="1" applyFill="1" applyBorder="1" applyAlignment="1">
      <alignment horizontal="right" vertical="center" wrapText="1"/>
    </xf>
    <xf numFmtId="0" fontId="22" fillId="3" borderId="39" xfId="0" applyNumberFormat="1" applyFont="1" applyFill="1" applyBorder="1" applyAlignment="1">
      <alignment horizontal="right" vertical="center" wrapText="1"/>
    </xf>
    <xf numFmtId="1" fontId="22" fillId="3" borderId="24" xfId="0" applyNumberFormat="1" applyFont="1" applyFill="1" applyBorder="1" applyAlignment="1">
      <alignment horizontal="right" vertical="center" wrapText="1"/>
    </xf>
    <xf numFmtId="0" fontId="22" fillId="3" borderId="43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0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/>
    <xf numFmtId="4" fontId="22" fillId="0" borderId="0" xfId="0" applyNumberFormat="1" applyFont="1" applyFill="1"/>
    <xf numFmtId="4" fontId="39" fillId="0" borderId="0" xfId="0" applyNumberFormat="1" applyFont="1" applyFill="1" applyAlignment="1">
      <alignment vertical="center"/>
    </xf>
    <xf numFmtId="0" fontId="37" fillId="0" borderId="0" xfId="0" applyFont="1"/>
    <xf numFmtId="0" fontId="37" fillId="0" borderId="0" xfId="0" applyFont="1" applyFill="1"/>
    <xf numFmtId="4" fontId="41" fillId="0" borderId="0" xfId="0" applyNumberFormat="1" applyFont="1" applyFill="1" applyAlignment="1">
      <alignment vertical="center"/>
    </xf>
    <xf numFmtId="0" fontId="42" fillId="0" borderId="0" xfId="0" applyFont="1"/>
    <xf numFmtId="0" fontId="42" fillId="0" borderId="0" xfId="0" applyFont="1" applyFill="1"/>
    <xf numFmtId="0" fontId="40" fillId="0" borderId="0" xfId="0" applyFont="1"/>
    <xf numFmtId="0" fontId="37" fillId="2" borderId="0" xfId="0" applyFont="1" applyFill="1"/>
    <xf numFmtId="0" fontId="37" fillId="0" borderId="0" xfId="0" applyFont="1" applyAlignment="1">
      <alignment horizontal="center" vertical="center"/>
    </xf>
    <xf numFmtId="3" fontId="43" fillId="0" borderId="0" xfId="0" applyNumberFormat="1" applyFont="1" applyFill="1" applyAlignment="1">
      <alignment vertical="center" wrapText="1"/>
    </xf>
    <xf numFmtId="3" fontId="44" fillId="0" borderId="0" xfId="0" applyNumberFormat="1" applyFont="1" applyFill="1"/>
    <xf numFmtId="0" fontId="44" fillId="0" borderId="0" xfId="0" applyNumberFormat="1" applyFont="1" applyFill="1"/>
    <xf numFmtId="0" fontId="8" fillId="0" borderId="0" xfId="0" applyNumberFormat="1" applyFont="1" applyFill="1" applyAlignment="1">
      <alignment horizontal="right"/>
    </xf>
    <xf numFmtId="3" fontId="45" fillId="0" borderId="0" xfId="0" applyNumberFormat="1" applyFont="1" applyFill="1" applyAlignment="1">
      <alignment horizontal="right"/>
    </xf>
    <xf numFmtId="0" fontId="45" fillId="0" borderId="0" xfId="0" applyFont="1" applyFill="1"/>
    <xf numFmtId="3" fontId="8" fillId="0" borderId="0" xfId="0" applyNumberFormat="1" applyFont="1"/>
    <xf numFmtId="0" fontId="8" fillId="0" borderId="0" xfId="0" applyFont="1"/>
    <xf numFmtId="3" fontId="37" fillId="0" borderId="0" xfId="0" applyNumberFormat="1" applyFont="1"/>
    <xf numFmtId="3" fontId="37" fillId="0" borderId="0" xfId="0" applyNumberFormat="1" applyFont="1" applyFill="1"/>
    <xf numFmtId="0" fontId="43" fillId="0" borderId="0" xfId="0" applyFont="1"/>
    <xf numFmtId="164" fontId="37" fillId="0" borderId="0" xfId="1" applyFont="1"/>
    <xf numFmtId="3" fontId="37" fillId="0" borderId="0" xfId="0" applyNumberFormat="1" applyFont="1" applyFill="1" applyAlignment="1">
      <alignment horizontal="center"/>
    </xf>
    <xf numFmtId="166" fontId="37" fillId="0" borderId="0" xfId="0" applyNumberFormat="1" applyFont="1" applyFill="1"/>
    <xf numFmtId="0" fontId="37" fillId="0" borderId="0" xfId="0" applyNumberFormat="1" applyFont="1" applyFill="1" applyAlignment="1"/>
    <xf numFmtId="3" fontId="37" fillId="0" borderId="0" xfId="0" applyNumberFormat="1" applyFont="1" applyFill="1" applyAlignment="1">
      <alignment horizontal="right"/>
    </xf>
    <xf numFmtId="4" fontId="44" fillId="0" borderId="0" xfId="0" applyNumberFormat="1" applyFont="1" applyFill="1"/>
    <xf numFmtId="3" fontId="8" fillId="0" borderId="0" xfId="0" applyNumberFormat="1" applyFont="1" applyFill="1"/>
    <xf numFmtId="3" fontId="37" fillId="0" borderId="0" xfId="0" applyNumberFormat="1" applyFont="1" applyAlignment="1">
      <alignment horizontal="center"/>
    </xf>
    <xf numFmtId="166" fontId="37" fillId="0" borderId="0" xfId="0" applyNumberFormat="1" applyFont="1"/>
    <xf numFmtId="3" fontId="37" fillId="0" borderId="0" xfId="0" applyNumberFormat="1" applyFont="1" applyAlignment="1">
      <alignment horizontal="right"/>
    </xf>
    <xf numFmtId="0" fontId="37" fillId="0" borderId="0" xfId="0" applyFont="1" applyAlignment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4" fontId="10" fillId="3" borderId="24" xfId="0" applyNumberFormat="1" applyFont="1" applyFill="1" applyBorder="1" applyAlignment="1">
      <alignment horizontal="right" vertical="center"/>
    </xf>
    <xf numFmtId="3" fontId="10" fillId="3" borderId="45" xfId="0" applyNumberFormat="1" applyFont="1" applyFill="1" applyBorder="1" applyAlignment="1">
      <alignment horizontal="right" vertical="center"/>
    </xf>
    <xf numFmtId="1" fontId="10" fillId="3" borderId="45" xfId="0" applyNumberFormat="1" applyFont="1" applyFill="1" applyBorder="1" applyAlignment="1">
      <alignment horizontal="right" vertical="center"/>
    </xf>
    <xf numFmtId="3" fontId="10" fillId="4" borderId="61" xfId="0" applyNumberFormat="1" applyFont="1" applyFill="1" applyBorder="1" applyAlignment="1">
      <alignment horizontal="right" vertical="center"/>
    </xf>
    <xf numFmtId="4" fontId="10" fillId="4" borderId="65" xfId="0" applyNumberFormat="1" applyFont="1" applyFill="1" applyBorder="1" applyAlignment="1">
      <alignment horizontal="right" vertical="center"/>
    </xf>
    <xf numFmtId="10" fontId="10" fillId="4" borderId="63" xfId="2" applyNumberFormat="1" applyFont="1" applyFill="1" applyBorder="1" applyAlignment="1">
      <alignment horizontal="right" vertical="center"/>
    </xf>
    <xf numFmtId="10" fontId="22" fillId="0" borderId="9" xfId="2" applyNumberFormat="1" applyFont="1" applyFill="1" applyBorder="1" applyAlignment="1">
      <alignment horizontal="right" vertical="center"/>
    </xf>
    <xf numFmtId="3" fontId="22" fillId="0" borderId="55" xfId="0" applyNumberFormat="1" applyFont="1" applyFill="1" applyBorder="1" applyAlignment="1">
      <alignment horizontal="right" vertical="center"/>
    </xf>
    <xf numFmtId="4" fontId="22" fillId="0" borderId="59" xfId="0" applyNumberFormat="1" applyFont="1" applyFill="1" applyBorder="1" applyAlignment="1">
      <alignment horizontal="right" vertical="center"/>
    </xf>
    <xf numFmtId="10" fontId="22" fillId="0" borderId="57" xfId="2" applyNumberFormat="1" applyFont="1" applyFill="1" applyBorder="1" applyAlignment="1">
      <alignment horizontal="right" vertical="center"/>
    </xf>
    <xf numFmtId="4" fontId="22" fillId="0" borderId="20" xfId="0" applyNumberFormat="1" applyFont="1" applyFill="1" applyBorder="1" applyAlignment="1">
      <alignment horizontal="right" vertical="center"/>
    </xf>
    <xf numFmtId="10" fontId="10" fillId="4" borderId="45" xfId="2" applyNumberFormat="1" applyFont="1" applyFill="1" applyBorder="1" applyAlignment="1">
      <alignment horizontal="right" vertical="center"/>
    </xf>
    <xf numFmtId="4" fontId="22" fillId="0" borderId="25" xfId="0" applyNumberFormat="1" applyFont="1" applyFill="1" applyBorder="1" applyAlignment="1">
      <alignment horizontal="right" vertical="center"/>
    </xf>
    <xf numFmtId="4" fontId="22" fillId="0" borderId="28" xfId="0" applyNumberFormat="1" applyFont="1" applyFill="1" applyBorder="1" applyAlignment="1">
      <alignment horizontal="right" vertical="center"/>
    </xf>
    <xf numFmtId="10" fontId="10" fillId="4" borderId="62" xfId="2" applyNumberFormat="1" applyFont="1" applyFill="1" applyBorder="1" applyAlignment="1">
      <alignment horizontal="right" vertical="center"/>
    </xf>
    <xf numFmtId="3" fontId="10" fillId="4" borderId="66" xfId="0" applyNumberFormat="1" applyFont="1" applyFill="1" applyBorder="1" applyAlignment="1">
      <alignment horizontal="right" vertical="center"/>
    </xf>
    <xf numFmtId="4" fontId="10" fillId="4" borderId="52" xfId="0" applyNumberFormat="1" applyFont="1" applyFill="1" applyBorder="1" applyAlignment="1">
      <alignment horizontal="right" vertical="center"/>
    </xf>
    <xf numFmtId="10" fontId="10" fillId="4" borderId="5" xfId="2" applyNumberFormat="1" applyFont="1" applyFill="1" applyBorder="1" applyAlignment="1">
      <alignment horizontal="right" vertical="center"/>
    </xf>
    <xf numFmtId="44" fontId="22" fillId="0" borderId="35" xfId="0" applyNumberFormat="1" applyFont="1" applyFill="1" applyBorder="1" applyAlignment="1">
      <alignment horizontal="center" vertical="center" wrapText="1"/>
    </xf>
    <xf numFmtId="3" fontId="22" fillId="0" borderId="24" xfId="0" applyNumberFormat="1" applyFont="1" applyFill="1" applyBorder="1" applyAlignment="1">
      <alignment horizontal="right" vertical="center"/>
    </xf>
    <xf numFmtId="4" fontId="22" fillId="0" borderId="39" xfId="0" applyNumberFormat="1" applyFont="1" applyFill="1" applyBorder="1" applyAlignment="1">
      <alignment horizontal="right" vertical="center"/>
    </xf>
    <xf numFmtId="4" fontId="10" fillId="4" borderId="43" xfId="0" applyNumberFormat="1" applyFont="1" applyFill="1" applyBorder="1" applyAlignment="1">
      <alignment horizontal="right" vertical="center"/>
    </xf>
    <xf numFmtId="166" fontId="10" fillId="4" borderId="39" xfId="0" applyNumberFormat="1" applyFont="1" applyFill="1" applyBorder="1" applyAlignment="1">
      <alignment horizontal="center" vertical="center" wrapText="1"/>
    </xf>
    <xf numFmtId="10" fontId="22" fillId="0" borderId="30" xfId="2" applyNumberFormat="1" applyFont="1" applyFill="1" applyBorder="1" applyAlignment="1">
      <alignment horizontal="right" vertical="center"/>
    </xf>
    <xf numFmtId="4" fontId="22" fillId="0" borderId="57" xfId="0" applyNumberFormat="1" applyFont="1" applyFill="1" applyBorder="1" applyAlignment="1">
      <alignment horizontal="right" vertical="center"/>
    </xf>
    <xf numFmtId="4" fontId="22" fillId="0" borderId="56" xfId="0" applyNumberFormat="1" applyFont="1" applyFill="1" applyBorder="1" applyAlignment="1">
      <alignment horizontal="right" vertical="center"/>
    </xf>
    <xf numFmtId="4" fontId="10" fillId="4" borderId="45" xfId="0" applyNumberFormat="1" applyFont="1" applyFill="1" applyBorder="1" applyAlignment="1">
      <alignment horizontal="right" vertical="center"/>
    </xf>
    <xf numFmtId="4" fontId="22" fillId="0" borderId="36" xfId="0" applyNumberFormat="1" applyFont="1" applyFill="1" applyBorder="1" applyAlignment="1">
      <alignment horizontal="right" vertical="center"/>
    </xf>
    <xf numFmtId="4" fontId="22" fillId="0" borderId="37" xfId="0" applyNumberFormat="1" applyFont="1" applyFill="1" applyBorder="1" applyAlignment="1">
      <alignment horizontal="right" vertical="center"/>
    </xf>
    <xf numFmtId="4" fontId="22" fillId="0" borderId="40" xfId="0" applyNumberFormat="1" applyFont="1" applyFill="1" applyBorder="1" applyAlignment="1">
      <alignment horizontal="right" vertical="center"/>
    </xf>
    <xf numFmtId="4" fontId="10" fillId="4" borderId="24" xfId="0" applyNumberFormat="1" applyFont="1" applyFill="1" applyBorder="1" applyAlignment="1">
      <alignment horizontal="right" vertical="center"/>
    </xf>
    <xf numFmtId="10" fontId="10" fillId="4" borderId="64" xfId="2" applyNumberFormat="1" applyFont="1" applyFill="1" applyBorder="1" applyAlignment="1">
      <alignment horizontal="right" vertical="center"/>
    </xf>
    <xf numFmtId="3" fontId="10" fillId="4" borderId="65" xfId="0" applyNumberFormat="1" applyFont="1" applyFill="1" applyBorder="1" applyAlignment="1">
      <alignment horizontal="right" vertical="center"/>
    </xf>
    <xf numFmtId="4" fontId="10" fillId="4" borderId="63" xfId="0" applyNumberFormat="1" applyFont="1" applyFill="1" applyBorder="1" applyAlignment="1">
      <alignment horizontal="right" vertical="center"/>
    </xf>
    <xf numFmtId="10" fontId="22" fillId="0" borderId="2" xfId="2" applyNumberFormat="1" applyFont="1" applyFill="1" applyBorder="1" applyAlignment="1">
      <alignment horizontal="right" vertical="center"/>
    </xf>
    <xf numFmtId="3" fontId="22" fillId="0" borderId="8" xfId="0" applyNumberFormat="1" applyFont="1" applyFill="1" applyBorder="1" applyAlignment="1">
      <alignment horizontal="right" vertical="center"/>
    </xf>
    <xf numFmtId="10" fontId="22" fillId="0" borderId="10" xfId="2" applyNumberFormat="1" applyFont="1" applyFill="1" applyBorder="1" applyAlignment="1">
      <alignment horizontal="right" vertical="center"/>
    </xf>
    <xf numFmtId="10" fontId="22" fillId="0" borderId="55" xfId="2" applyNumberFormat="1" applyFont="1" applyFill="1" applyBorder="1" applyAlignment="1">
      <alignment horizontal="right" vertical="center"/>
    </xf>
    <xf numFmtId="3" fontId="22" fillId="0" borderId="52" xfId="0" applyNumberFormat="1" applyFont="1" applyFill="1" applyBorder="1" applyAlignment="1">
      <alignment horizontal="right" vertical="center"/>
    </xf>
    <xf numFmtId="10" fontId="10" fillId="4" borderId="24" xfId="2" applyNumberFormat="1" applyFont="1" applyFill="1" applyBorder="1" applyAlignment="1">
      <alignment horizontal="right" vertical="center"/>
    </xf>
    <xf numFmtId="3" fontId="22" fillId="0" borderId="39" xfId="0" applyNumberFormat="1" applyFont="1" applyFill="1" applyBorder="1" applyAlignment="1">
      <alignment horizontal="right" vertical="center"/>
    </xf>
    <xf numFmtId="3" fontId="10" fillId="4" borderId="64" xfId="0" applyNumberFormat="1" applyFont="1" applyFill="1" applyBorder="1" applyAlignment="1">
      <alignment horizontal="right" vertical="center"/>
    </xf>
    <xf numFmtId="3" fontId="22" fillId="0" borderId="59" xfId="0" applyNumberFormat="1" applyFont="1" applyFill="1" applyBorder="1" applyAlignment="1">
      <alignment horizontal="right" vertical="center"/>
    </xf>
    <xf numFmtId="10" fontId="22" fillId="0" borderId="40" xfId="2" applyNumberFormat="1" applyFont="1" applyFill="1" applyBorder="1" applyAlignment="1">
      <alignment horizontal="right" vertical="center"/>
    </xf>
    <xf numFmtId="10" fontId="8" fillId="2" borderId="0" xfId="5" applyNumberFormat="1" applyFont="1" applyFill="1"/>
    <xf numFmtId="10" fontId="22" fillId="4" borderId="40" xfId="2" applyNumberFormat="1" applyFont="1" applyFill="1" applyBorder="1" applyAlignment="1">
      <alignment horizontal="right" vertical="center"/>
    </xf>
    <xf numFmtId="3" fontId="22" fillId="0" borderId="58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right" vertical="center"/>
    </xf>
    <xf numFmtId="10" fontId="10" fillId="4" borderId="4" xfId="2" applyNumberFormat="1" applyFont="1" applyFill="1" applyBorder="1" applyAlignment="1">
      <alignment horizontal="right" vertical="center"/>
    </xf>
    <xf numFmtId="10" fontId="22" fillId="2" borderId="9" xfId="2" applyNumberFormat="1" applyFont="1" applyFill="1" applyBorder="1" applyAlignment="1">
      <alignment horizontal="right" vertical="center"/>
    </xf>
    <xf numFmtId="10" fontId="22" fillId="2" borderId="57" xfId="2" applyNumberFormat="1" applyFont="1" applyFill="1" applyBorder="1" applyAlignment="1">
      <alignment horizontal="right" vertical="center"/>
    </xf>
    <xf numFmtId="10" fontId="22" fillId="2" borderId="40" xfId="2" applyNumberFormat="1" applyFont="1" applyFill="1" applyBorder="1" applyAlignment="1">
      <alignment horizontal="right" vertical="center"/>
    </xf>
    <xf numFmtId="10" fontId="22" fillId="2" borderId="11" xfId="2" applyNumberFormat="1" applyFont="1" applyFill="1" applyBorder="1" applyAlignment="1">
      <alignment horizontal="right" vertical="center"/>
    </xf>
    <xf numFmtId="4" fontId="22" fillId="0" borderId="45" xfId="0" applyNumberFormat="1" applyFont="1" applyFill="1" applyBorder="1" applyAlignment="1">
      <alignment horizontal="right" vertical="center"/>
    </xf>
    <xf numFmtId="3" fontId="10" fillId="4" borderId="28" xfId="2" applyNumberFormat="1" applyFont="1" applyFill="1" applyBorder="1" applyAlignment="1">
      <alignment horizontal="right" vertical="center"/>
    </xf>
    <xf numFmtId="4" fontId="10" fillId="4" borderId="29" xfId="2" applyNumberFormat="1" applyFont="1" applyFill="1" applyBorder="1" applyAlignment="1">
      <alignment horizontal="right" vertical="center"/>
    </xf>
    <xf numFmtId="44" fontId="22" fillId="0" borderId="31" xfId="0" applyNumberFormat="1" applyFont="1" applyFill="1" applyBorder="1" applyAlignment="1">
      <alignment horizontal="center" vertical="center" wrapText="1"/>
    </xf>
    <xf numFmtId="44" fontId="22" fillId="0" borderId="54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center"/>
    </xf>
    <xf numFmtId="3" fontId="34" fillId="2" borderId="21" xfId="0" applyNumberFormat="1" applyFont="1" applyFill="1" applyBorder="1" applyAlignment="1">
      <alignment horizontal="center" vertical="center" wrapText="1"/>
    </xf>
    <xf numFmtId="166" fontId="34" fillId="2" borderId="22" xfId="0" applyNumberFormat="1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3" fontId="34" fillId="2" borderId="22" xfId="0" applyNumberFormat="1" applyFont="1" applyFill="1" applyBorder="1" applyAlignment="1">
      <alignment horizontal="center" vertical="center" wrapText="1"/>
    </xf>
    <xf numFmtId="3" fontId="34" fillId="2" borderId="42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46" fillId="2" borderId="0" xfId="0" applyFont="1" applyFill="1"/>
    <xf numFmtId="0" fontId="46" fillId="2" borderId="0" xfId="0" applyFont="1" applyFill="1" applyAlignment="1">
      <alignment horizontal="center" vertical="center"/>
    </xf>
    <xf numFmtId="3" fontId="46" fillId="2" borderId="0" xfId="0" applyNumberFormat="1" applyFont="1" applyFill="1" applyAlignment="1">
      <alignment horizontal="center"/>
    </xf>
    <xf numFmtId="4" fontId="22" fillId="2" borderId="0" xfId="0" applyNumberFormat="1" applyFont="1" applyFill="1"/>
    <xf numFmtId="0" fontId="37" fillId="2" borderId="0" xfId="0" applyFont="1" applyFill="1" applyAlignment="1">
      <alignment horizontal="center" vertical="center"/>
    </xf>
    <xf numFmtId="3" fontId="37" fillId="2" borderId="0" xfId="0" applyNumberFormat="1" applyFont="1" applyFill="1" applyAlignment="1">
      <alignment horizontal="center"/>
    </xf>
    <xf numFmtId="166" fontId="37" fillId="2" borderId="0" xfId="0" applyNumberFormat="1" applyFont="1" applyFill="1"/>
    <xf numFmtId="0" fontId="37" fillId="2" borderId="0" xfId="0" applyNumberFormat="1" applyFont="1" applyFill="1" applyAlignment="1"/>
    <xf numFmtId="3" fontId="8" fillId="2" borderId="0" xfId="0" applyNumberFormat="1" applyFont="1" applyFill="1"/>
    <xf numFmtId="0" fontId="8" fillId="2" borderId="0" xfId="0" applyNumberFormat="1" applyFont="1" applyFill="1"/>
    <xf numFmtId="0" fontId="8" fillId="2" borderId="0" xfId="0" applyNumberFormat="1" applyFont="1" applyFill="1" applyAlignment="1">
      <alignment horizontal="right"/>
    </xf>
    <xf numFmtId="3" fontId="37" fillId="2" borderId="0" xfId="0" applyNumberFormat="1" applyFont="1" applyFill="1" applyAlignment="1">
      <alignment horizontal="right"/>
    </xf>
    <xf numFmtId="0" fontId="8" fillId="2" borderId="0" xfId="0" applyFont="1" applyFill="1"/>
    <xf numFmtId="3" fontId="37" fillId="2" borderId="0" xfId="0" applyNumberFormat="1" applyFont="1" applyFill="1"/>
    <xf numFmtId="4" fontId="10" fillId="4" borderId="67" xfId="0" applyNumberFormat="1" applyFont="1" applyFill="1" applyBorder="1" applyAlignment="1">
      <alignment horizontal="right" vertical="center"/>
    </xf>
    <xf numFmtId="10" fontId="10" fillId="4" borderId="28" xfId="2" applyNumberFormat="1" applyFont="1" applyFill="1" applyBorder="1" applyAlignment="1">
      <alignment horizontal="right" vertical="center"/>
    </xf>
    <xf numFmtId="3" fontId="10" fillId="4" borderId="29" xfId="0" applyNumberFormat="1" applyFont="1" applyFill="1" applyBorder="1" applyAlignment="1">
      <alignment horizontal="right" vertical="center"/>
    </xf>
    <xf numFmtId="4" fontId="10" fillId="4" borderId="29" xfId="0" applyNumberFormat="1" applyFont="1" applyFill="1" applyBorder="1" applyAlignment="1">
      <alignment horizontal="right" vertical="center"/>
    </xf>
    <xf numFmtId="4" fontId="10" fillId="4" borderId="4" xfId="0" applyNumberFormat="1" applyFont="1" applyFill="1" applyBorder="1" applyAlignment="1">
      <alignment horizontal="right" vertical="center"/>
    </xf>
    <xf numFmtId="10" fontId="22" fillId="2" borderId="24" xfId="2" applyNumberFormat="1" applyFont="1" applyFill="1" applyBorder="1" applyAlignment="1">
      <alignment horizontal="right" vertical="center"/>
    </xf>
    <xf numFmtId="10" fontId="22" fillId="2" borderId="55" xfId="2" applyNumberFormat="1" applyFont="1" applyFill="1" applyBorder="1" applyAlignment="1">
      <alignment horizontal="right" vertical="center"/>
    </xf>
    <xf numFmtId="10" fontId="22" fillId="2" borderId="2" xfId="2" applyNumberFormat="1" applyFont="1" applyFill="1" applyBorder="1" applyAlignment="1">
      <alignment horizontal="right" vertical="center"/>
    </xf>
    <xf numFmtId="10" fontId="22" fillId="2" borderId="10" xfId="2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3" fontId="7" fillId="0" borderId="0" xfId="4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0" fillId="0" borderId="0" xfId="3" applyNumberFormat="1" applyFont="1" applyFill="1" applyBorder="1" applyAlignment="1">
      <alignment horizontal="center" wrapText="1"/>
    </xf>
    <xf numFmtId="0" fontId="9" fillId="0" borderId="0" xfId="0" applyNumberFormat="1" applyFont="1" applyFill="1" applyAlignment="1"/>
    <xf numFmtId="4" fontId="27" fillId="0" borderId="0" xfId="3" applyNumberFormat="1" applyFont="1" applyFill="1" applyBorder="1" applyAlignment="1">
      <alignment horizont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2" fontId="10" fillId="0" borderId="31" xfId="0" applyNumberFormat="1" applyFont="1" applyFill="1" applyBorder="1" applyAlignment="1">
      <alignment horizontal="center" vertical="center" wrapText="1"/>
    </xf>
    <xf numFmtId="2" fontId="10" fillId="0" borderId="5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" fontId="39" fillId="2" borderId="0" xfId="0" applyNumberFormat="1" applyFont="1" applyFill="1" applyAlignment="1">
      <alignment horizontal="center" vertical="center" wrapText="1"/>
    </xf>
    <xf numFmtId="4" fontId="39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39" fillId="2" borderId="0" xfId="0" applyNumberFormat="1" applyFont="1" applyFill="1" applyAlignment="1">
      <alignment horizontal="center" vertical="center"/>
    </xf>
    <xf numFmtId="0" fontId="22" fillId="0" borderId="26" xfId="3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4" fontId="7" fillId="0" borderId="0" xfId="4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4" fontId="8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wrapText="1"/>
    </xf>
    <xf numFmtId="10" fontId="10" fillId="2" borderId="0" xfId="2" applyNumberFormat="1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2" fontId="10" fillId="5" borderId="31" xfId="0" applyNumberFormat="1" applyFont="1" applyFill="1" applyBorder="1" applyAlignment="1">
      <alignment horizontal="center" vertical="center" wrapText="1"/>
    </xf>
    <xf numFmtId="2" fontId="10" fillId="5" borderId="51" xfId="0" applyNumberFormat="1" applyFont="1" applyFill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3" fontId="46" fillId="0" borderId="0" xfId="0" applyNumberFormat="1" applyFont="1" applyAlignment="1">
      <alignment horizontal="center"/>
    </xf>
    <xf numFmtId="166" fontId="46" fillId="0" borderId="0" xfId="0" applyNumberFormat="1" applyFont="1"/>
    <xf numFmtId="0" fontId="46" fillId="0" borderId="0" xfId="0" applyFont="1" applyAlignme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right"/>
    </xf>
    <xf numFmtId="3" fontId="46" fillId="0" borderId="0" xfId="0" applyNumberFormat="1" applyFont="1" applyAlignment="1">
      <alignment horizontal="right"/>
    </xf>
    <xf numFmtId="0" fontId="46" fillId="0" borderId="0" xfId="0" applyFont="1"/>
    <xf numFmtId="3" fontId="22" fillId="0" borderId="0" xfId="0" applyNumberFormat="1" applyFont="1"/>
    <xf numFmtId="0" fontId="22" fillId="0" borderId="0" xfId="0" applyFont="1"/>
    <xf numFmtId="3" fontId="46" fillId="0" borderId="0" xfId="0" applyNumberFormat="1" applyFont="1"/>
    <xf numFmtId="0" fontId="47" fillId="0" borderId="0" xfId="0" applyFont="1"/>
    <xf numFmtId="0" fontId="48" fillId="0" borderId="0" xfId="0" applyFont="1" applyAlignment="1">
      <alignment horizontal="center" vertical="center" wrapText="1"/>
    </xf>
    <xf numFmtId="0" fontId="15" fillId="0" borderId="0" xfId="0" applyFont="1"/>
    <xf numFmtId="0" fontId="49" fillId="0" borderId="0" xfId="0" applyFont="1" applyAlignment="1">
      <alignment horizontal="right"/>
    </xf>
    <xf numFmtId="14" fontId="0" fillId="0" borderId="0" xfId="0" applyNumberFormat="1"/>
    <xf numFmtId="0" fontId="50" fillId="4" borderId="68" xfId="0" applyFont="1" applyFill="1" applyBorder="1" applyAlignment="1">
      <alignment horizontal="center" vertical="center" wrapText="1"/>
    </xf>
    <xf numFmtId="0" fontId="50" fillId="4" borderId="69" xfId="0" applyFont="1" applyFill="1" applyBorder="1" applyAlignment="1">
      <alignment horizontal="center" vertical="center" wrapText="1"/>
    </xf>
    <xf numFmtId="3" fontId="51" fillId="4" borderId="31" xfId="0" applyNumberFormat="1" applyFont="1" applyFill="1" applyBorder="1" applyAlignment="1">
      <alignment horizontal="center" vertical="center" wrapText="1"/>
    </xf>
    <xf numFmtId="3" fontId="51" fillId="4" borderId="50" xfId="0" applyNumberFormat="1" applyFont="1" applyFill="1" applyBorder="1" applyAlignment="1">
      <alignment horizontal="center" vertical="center" wrapText="1"/>
    </xf>
    <xf numFmtId="3" fontId="51" fillId="4" borderId="51" xfId="0" applyNumberFormat="1" applyFont="1" applyFill="1" applyBorder="1" applyAlignment="1">
      <alignment horizontal="center" vertical="center" wrapText="1"/>
    </xf>
    <xf numFmtId="0" fontId="50" fillId="4" borderId="70" xfId="0" applyFont="1" applyFill="1" applyBorder="1" applyAlignment="1">
      <alignment horizontal="center" vertical="center" wrapText="1"/>
    </xf>
    <xf numFmtId="0" fontId="50" fillId="4" borderId="71" xfId="0" applyFont="1" applyFill="1" applyBorder="1" applyAlignment="1">
      <alignment horizontal="center" vertical="center" wrapText="1"/>
    </xf>
    <xf numFmtId="3" fontId="11" fillId="4" borderId="55" xfId="0" applyNumberFormat="1" applyFont="1" applyFill="1" applyBorder="1" applyAlignment="1">
      <alignment horizontal="center" vertical="center" wrapText="1"/>
    </xf>
    <xf numFmtId="3" fontId="11" fillId="4" borderId="59" xfId="0" applyNumberFormat="1" applyFont="1" applyFill="1" applyBorder="1" applyAlignment="1">
      <alignment horizontal="center" vertical="center" wrapText="1"/>
    </xf>
    <xf numFmtId="3" fontId="11" fillId="4" borderId="57" xfId="0" applyNumberFormat="1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right"/>
    </xf>
    <xf numFmtId="166" fontId="52" fillId="4" borderId="8" xfId="0" applyNumberFormat="1" applyFont="1" applyFill="1" applyBorder="1" applyAlignment="1">
      <alignment horizontal="left" vertical="center" wrapText="1"/>
    </xf>
    <xf numFmtId="3" fontId="18" fillId="2" borderId="12" xfId="0" applyNumberFormat="1" applyFont="1" applyFill="1" applyBorder="1"/>
    <xf numFmtId="3" fontId="18" fillId="0" borderId="8" xfId="0" applyNumberFormat="1" applyFont="1" applyBorder="1"/>
    <xf numFmtId="4" fontId="0" fillId="0" borderId="1" xfId="0" applyNumberFormat="1" applyBorder="1"/>
    <xf numFmtId="4" fontId="0" fillId="0" borderId="11" xfId="0" applyNumberFormat="1" applyBorder="1"/>
    <xf numFmtId="0" fontId="47" fillId="4" borderId="10" xfId="0" applyFont="1" applyFill="1" applyBorder="1" applyAlignment="1">
      <alignment horizontal="right"/>
    </xf>
    <xf numFmtId="166" fontId="52" fillId="4" borderId="1" xfId="0" applyNumberFormat="1" applyFont="1" applyFill="1" applyBorder="1" applyAlignment="1">
      <alignment horizontal="left" vertical="center" wrapText="1"/>
    </xf>
    <xf numFmtId="3" fontId="53" fillId="2" borderId="7" xfId="0" applyNumberFormat="1" applyFont="1" applyFill="1" applyBorder="1"/>
    <xf numFmtId="3" fontId="53" fillId="0" borderId="1" xfId="0" applyNumberFormat="1" applyFont="1" applyBorder="1"/>
    <xf numFmtId="4" fontId="53" fillId="0" borderId="1" xfId="0" applyNumberFormat="1" applyFont="1" applyBorder="1"/>
    <xf numFmtId="4" fontId="53" fillId="0" borderId="11" xfId="0" applyNumberFormat="1" applyFont="1" applyBorder="1"/>
    <xf numFmtId="0" fontId="54" fillId="4" borderId="1" xfId="0" applyFont="1" applyFill="1" applyBorder="1" applyAlignment="1">
      <alignment horizontal="left" vertical="center" wrapText="1"/>
    </xf>
    <xf numFmtId="3" fontId="0" fillId="2" borderId="7" xfId="0" applyNumberFormat="1" applyFill="1" applyBorder="1"/>
    <xf numFmtId="3" fontId="0" fillId="0" borderId="1" xfId="0" applyNumberFormat="1" applyBorder="1"/>
    <xf numFmtId="0" fontId="52" fillId="4" borderId="1" xfId="0" applyFont="1" applyFill="1" applyBorder="1" applyAlignment="1">
      <alignment horizontal="left" vertical="center" wrapText="1"/>
    </xf>
    <xf numFmtId="3" fontId="55" fillId="2" borderId="7" xfId="0" applyNumberFormat="1" applyFont="1" applyFill="1" applyBorder="1"/>
    <xf numFmtId="4" fontId="55" fillId="0" borderId="1" xfId="0" applyNumberFormat="1" applyFont="1" applyBorder="1"/>
    <xf numFmtId="166" fontId="54" fillId="4" borderId="1" xfId="0" applyNumberFormat="1" applyFont="1" applyFill="1" applyBorder="1" applyAlignment="1">
      <alignment horizontal="left" vertical="center" wrapText="1"/>
    </xf>
    <xf numFmtId="0" fontId="47" fillId="4" borderId="1" xfId="0" applyFont="1" applyFill="1" applyBorder="1" applyAlignment="1">
      <alignment horizontal="left"/>
    </xf>
    <xf numFmtId="0" fontId="49" fillId="4" borderId="1" xfId="0" applyFont="1" applyFill="1" applyBorder="1"/>
    <xf numFmtId="0" fontId="47" fillId="4" borderId="1" xfId="0" applyFont="1" applyFill="1" applyBorder="1"/>
    <xf numFmtId="0" fontId="0" fillId="2" borderId="1" xfId="0" applyFill="1" applyBorder="1"/>
    <xf numFmtId="0" fontId="0" fillId="2" borderId="11" xfId="0" applyFill="1" applyBorder="1"/>
    <xf numFmtId="0" fontId="47" fillId="4" borderId="55" xfId="0" applyFont="1" applyFill="1" applyBorder="1" applyAlignment="1">
      <alignment horizontal="right"/>
    </xf>
    <xf numFmtId="0" fontId="49" fillId="4" borderId="59" xfId="0" applyFont="1" applyFill="1" applyBorder="1"/>
    <xf numFmtId="3" fontId="55" fillId="2" borderId="59" xfId="0" applyNumberFormat="1" applyFont="1" applyFill="1" applyBorder="1"/>
    <xf numFmtId="4" fontId="55" fillId="0" borderId="59" xfId="0" applyNumberFormat="1" applyFont="1" applyBorder="1"/>
    <xf numFmtId="4" fontId="55" fillId="0" borderId="57" xfId="0" applyNumberFormat="1" applyFont="1" applyBorder="1"/>
    <xf numFmtId="1" fontId="0" fillId="2" borderId="59" xfId="0" applyNumberFormat="1" applyFill="1" applyBorder="1"/>
    <xf numFmtId="0" fontId="49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166" fontId="10" fillId="4" borderId="13" xfId="0" applyNumberFormat="1" applyFont="1" applyFill="1" applyBorder="1" applyAlignment="1">
      <alignment horizontal="center" wrapText="1"/>
    </xf>
  </cellXfs>
  <cellStyles count="8">
    <cellStyle name="Dziesiętny" xfId="1" builtinId="3"/>
    <cellStyle name="Dziesiętny 2" xfId="6" xr:uid="{00000000-0005-0000-0000-000001000000}"/>
    <cellStyle name="Normalny" xfId="0" builtinId="0"/>
    <cellStyle name="Normalny 9" xfId="7" xr:uid="{00000000-0005-0000-0000-000003000000}"/>
    <cellStyle name="Normalny_RAP-FS(ROL)_OR00_16-08-2004" xfId="4" xr:uid="{00000000-0005-0000-0000-000005000000}"/>
    <cellStyle name="Normalny_raport tygodniowy-ARiMR SPO RPR 03.07.2004r." xfId="3" xr:uid="{00000000-0005-0000-0000-000006000000}"/>
    <cellStyle name="Normalny_SPO Ryby_12-05-2005" xfId="5" xr:uid="{00000000-0005-0000-0000-000007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uszek.piotr/AppData/Local/Microsoft/Windows/INetCache/Content.Outlook/QXTHE731/DK%20FER_31.10.2024%20%20wys&#322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aj"/>
      <sheetName val="Centrala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  <sheetName val="Sprawdzenie"/>
      <sheetName val="płatności"/>
      <sheetName val="poddz"/>
      <sheetName val="ilości"/>
      <sheetName val="zaliczki"/>
      <sheetName val="or_płat"/>
      <sheetName val="or_podz"/>
      <sheetName val="or_iloś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D3">
            <v>10994050</v>
          </cell>
          <cell r="E3">
            <v>7695835</v>
          </cell>
          <cell r="G3">
            <v>14</v>
          </cell>
          <cell r="H3">
            <v>13</v>
          </cell>
        </row>
        <row r="4">
          <cell r="D4">
            <v>2478000</v>
          </cell>
          <cell r="E4">
            <v>1734600</v>
          </cell>
          <cell r="G4">
            <v>48</v>
          </cell>
          <cell r="H4">
            <v>48</v>
          </cell>
          <cell r="L4">
            <v>81</v>
          </cell>
        </row>
        <row r="5">
          <cell r="D5">
            <v>8670000</v>
          </cell>
          <cell r="E5">
            <v>6069000</v>
          </cell>
          <cell r="G5">
            <v>2</v>
          </cell>
          <cell r="H5">
            <v>1</v>
          </cell>
        </row>
        <row r="6">
          <cell r="D6">
            <v>515000</v>
          </cell>
          <cell r="E6">
            <v>360500</v>
          </cell>
          <cell r="G6">
            <v>1</v>
          </cell>
          <cell r="H6">
            <v>1</v>
          </cell>
        </row>
        <row r="7">
          <cell r="D7">
            <v>623106.16</v>
          </cell>
          <cell r="E7">
            <v>436174.29</v>
          </cell>
          <cell r="G7">
            <v>7</v>
          </cell>
          <cell r="H7">
            <v>7</v>
          </cell>
        </row>
        <row r="8">
          <cell r="D8">
            <v>11328580.119999999</v>
          </cell>
          <cell r="E8">
            <v>7930006.0599999996</v>
          </cell>
          <cell r="G8">
            <v>9</v>
          </cell>
          <cell r="H8">
            <v>7</v>
          </cell>
        </row>
        <row r="9">
          <cell r="D9">
            <v>132500</v>
          </cell>
          <cell r="E9">
            <v>92750</v>
          </cell>
          <cell r="G9">
            <v>6</v>
          </cell>
          <cell r="H9">
            <v>6</v>
          </cell>
        </row>
      </sheetData>
      <sheetData sheetId="20">
        <row r="5">
          <cell r="E5">
            <v>6000000</v>
          </cell>
          <cell r="F5">
            <v>4200000</v>
          </cell>
          <cell r="H5">
            <v>1</v>
          </cell>
          <cell r="I5">
            <v>1</v>
          </cell>
        </row>
        <row r="6">
          <cell r="E6">
            <v>2670000</v>
          </cell>
          <cell r="F6">
            <v>1869000</v>
          </cell>
          <cell r="H6">
            <v>1</v>
          </cell>
          <cell r="I6">
            <v>1</v>
          </cell>
        </row>
        <row r="7">
          <cell r="E7">
            <v>515000</v>
          </cell>
          <cell r="F7">
            <v>360500</v>
          </cell>
          <cell r="H7">
            <v>1</v>
          </cell>
          <cell r="I7">
            <v>1</v>
          </cell>
        </row>
        <row r="8">
          <cell r="E8">
            <v>623106.16</v>
          </cell>
          <cell r="F8">
            <v>436174.29</v>
          </cell>
          <cell r="H8">
            <v>7</v>
          </cell>
          <cell r="I8">
            <v>7</v>
          </cell>
        </row>
        <row r="9">
          <cell r="E9">
            <v>11138580.119999999</v>
          </cell>
          <cell r="F9">
            <v>7797006.0599999996</v>
          </cell>
          <cell r="H9">
            <v>8</v>
          </cell>
          <cell r="I9">
            <v>6</v>
          </cell>
        </row>
        <row r="10">
          <cell r="E10">
            <v>190000</v>
          </cell>
          <cell r="F10">
            <v>133000</v>
          </cell>
          <cell r="H10">
            <v>1</v>
          </cell>
          <cell r="I10">
            <v>1</v>
          </cell>
        </row>
      </sheetData>
      <sheetData sheetId="21">
        <row r="4">
          <cell r="C4">
            <v>61</v>
          </cell>
        </row>
        <row r="5">
          <cell r="C5">
            <v>15</v>
          </cell>
        </row>
        <row r="6">
          <cell r="C6">
            <v>6</v>
          </cell>
        </row>
      </sheetData>
      <sheetData sheetId="22" refreshError="1"/>
      <sheetData sheetId="23">
        <row r="3">
          <cell r="E3">
            <v>4979893.1100000003</v>
          </cell>
          <cell r="F3">
            <v>3485925.17</v>
          </cell>
          <cell r="H3">
            <v>2</v>
          </cell>
          <cell r="I3">
            <v>2</v>
          </cell>
        </row>
        <row r="4">
          <cell r="E4">
            <v>3150444.84</v>
          </cell>
          <cell r="F4">
            <v>2205311.38</v>
          </cell>
          <cell r="H4">
            <v>2</v>
          </cell>
          <cell r="I4">
            <v>2</v>
          </cell>
        </row>
        <row r="5">
          <cell r="E5">
            <v>550000</v>
          </cell>
          <cell r="F5">
            <v>385000</v>
          </cell>
          <cell r="H5">
            <v>2</v>
          </cell>
          <cell r="I5">
            <v>2</v>
          </cell>
        </row>
        <row r="6">
          <cell r="E6">
            <v>50000</v>
          </cell>
          <cell r="F6">
            <v>35000</v>
          </cell>
          <cell r="H6">
            <v>2</v>
          </cell>
          <cell r="I6">
            <v>2</v>
          </cell>
        </row>
        <row r="7">
          <cell r="E7">
            <v>8670000</v>
          </cell>
          <cell r="F7">
            <v>6069000</v>
          </cell>
          <cell r="H7">
            <v>2</v>
          </cell>
          <cell r="I7">
            <v>1</v>
          </cell>
        </row>
        <row r="8">
          <cell r="E8">
            <v>6177020</v>
          </cell>
          <cell r="F8">
            <v>4323914</v>
          </cell>
          <cell r="H8">
            <v>10</v>
          </cell>
          <cell r="I8">
            <v>9</v>
          </cell>
        </row>
        <row r="9">
          <cell r="E9">
            <v>882000</v>
          </cell>
          <cell r="F9">
            <v>617400</v>
          </cell>
          <cell r="H9">
            <v>19</v>
          </cell>
          <cell r="I9">
            <v>19</v>
          </cell>
        </row>
        <row r="10">
          <cell r="E10">
            <v>1596000</v>
          </cell>
          <cell r="F10">
            <v>1117200</v>
          </cell>
          <cell r="H10">
            <v>29</v>
          </cell>
          <cell r="I10">
            <v>29</v>
          </cell>
        </row>
        <row r="11">
          <cell r="E11">
            <v>190000</v>
          </cell>
          <cell r="F11">
            <v>133000</v>
          </cell>
          <cell r="H11">
            <v>1</v>
          </cell>
          <cell r="I11">
            <v>1</v>
          </cell>
        </row>
        <row r="12">
          <cell r="E12">
            <v>515000</v>
          </cell>
          <cell r="F12">
            <v>360500</v>
          </cell>
          <cell r="H12">
            <v>1</v>
          </cell>
          <cell r="I12">
            <v>1</v>
          </cell>
        </row>
        <row r="13">
          <cell r="E13">
            <v>623106.16</v>
          </cell>
          <cell r="F13">
            <v>436174.29</v>
          </cell>
          <cell r="H13">
            <v>7</v>
          </cell>
          <cell r="I13">
            <v>7</v>
          </cell>
        </row>
        <row r="14">
          <cell r="E14">
            <v>2458242.17</v>
          </cell>
          <cell r="F14">
            <v>1720769.51</v>
          </cell>
          <cell r="H14">
            <v>2</v>
          </cell>
          <cell r="I14">
            <v>1</v>
          </cell>
        </row>
        <row r="15">
          <cell r="E15">
            <v>82500</v>
          </cell>
          <cell r="F15">
            <v>57750</v>
          </cell>
          <cell r="H15">
            <v>4</v>
          </cell>
          <cell r="I15">
            <v>4</v>
          </cell>
        </row>
        <row r="16">
          <cell r="E16">
            <v>4817030</v>
          </cell>
          <cell r="F16">
            <v>3371921</v>
          </cell>
          <cell r="H16">
            <v>4</v>
          </cell>
          <cell r="I16">
            <v>4</v>
          </cell>
        </row>
      </sheetData>
      <sheetData sheetId="24">
        <row r="3">
          <cell r="F3">
            <v>4979893.1100000003</v>
          </cell>
          <cell r="G3">
            <v>3485925.17</v>
          </cell>
          <cell r="I3">
            <v>2</v>
          </cell>
          <cell r="J3">
            <v>2</v>
          </cell>
        </row>
        <row r="4">
          <cell r="F4">
            <v>3150444.84</v>
          </cell>
          <cell r="G4">
            <v>2205311.38</v>
          </cell>
          <cell r="I4">
            <v>2</v>
          </cell>
          <cell r="J4">
            <v>2</v>
          </cell>
        </row>
        <row r="5">
          <cell r="F5">
            <v>550000</v>
          </cell>
          <cell r="G5">
            <v>385000</v>
          </cell>
          <cell r="I5">
            <v>2</v>
          </cell>
          <cell r="J5">
            <v>2</v>
          </cell>
        </row>
        <row r="7">
          <cell r="F7">
            <v>6000000</v>
          </cell>
          <cell r="G7">
            <v>4200000</v>
          </cell>
          <cell r="I7">
            <v>1</v>
          </cell>
          <cell r="J7">
            <v>1</v>
          </cell>
        </row>
        <row r="8">
          <cell r="F8">
            <v>2670000</v>
          </cell>
          <cell r="G8">
            <v>1869000</v>
          </cell>
          <cell r="I8">
            <v>1</v>
          </cell>
          <cell r="J8">
            <v>1</v>
          </cell>
        </row>
        <row r="12">
          <cell r="F12">
            <v>190000</v>
          </cell>
          <cell r="G12">
            <v>133000</v>
          </cell>
          <cell r="I12">
            <v>1</v>
          </cell>
          <cell r="J12">
            <v>1</v>
          </cell>
        </row>
        <row r="13">
          <cell r="F13">
            <v>515000</v>
          </cell>
          <cell r="G13">
            <v>360500</v>
          </cell>
          <cell r="I13">
            <v>1</v>
          </cell>
          <cell r="J13">
            <v>1</v>
          </cell>
        </row>
        <row r="14">
          <cell r="F14">
            <v>623106.16</v>
          </cell>
          <cell r="G14">
            <v>436174.29</v>
          </cell>
          <cell r="I14">
            <v>7</v>
          </cell>
          <cell r="J14">
            <v>7</v>
          </cell>
        </row>
        <row r="15">
          <cell r="F15">
            <v>2458242.17</v>
          </cell>
          <cell r="G15">
            <v>1720769.51</v>
          </cell>
          <cell r="I15">
            <v>2</v>
          </cell>
          <cell r="J15">
            <v>1</v>
          </cell>
        </row>
      </sheetData>
      <sheetData sheetId="25">
        <row r="2">
          <cell r="C2">
            <v>2</v>
          </cell>
          <cell r="J2">
            <v>2</v>
          </cell>
        </row>
        <row r="3">
          <cell r="C3">
            <v>2</v>
          </cell>
          <cell r="J3">
            <v>2</v>
          </cell>
        </row>
        <row r="4">
          <cell r="C4">
            <v>4</v>
          </cell>
          <cell r="J4">
            <v>2</v>
          </cell>
        </row>
        <row r="5">
          <cell r="C5">
            <v>28</v>
          </cell>
          <cell r="J5">
            <v>2</v>
          </cell>
        </row>
        <row r="6">
          <cell r="C6">
            <v>30</v>
          </cell>
          <cell r="J6">
            <v>28</v>
          </cell>
        </row>
        <row r="7">
          <cell r="C7">
            <v>13</v>
          </cell>
          <cell r="J7">
            <v>29</v>
          </cell>
        </row>
        <row r="8">
          <cell r="C8">
            <v>4</v>
          </cell>
          <cell r="J8">
            <v>1</v>
          </cell>
        </row>
        <row r="9">
          <cell r="J9">
            <v>9</v>
          </cell>
        </row>
        <row r="10">
          <cell r="J10">
            <v>4</v>
          </cell>
        </row>
        <row r="11">
          <cell r="J1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tabColor rgb="FF00B0F0"/>
  </sheetPr>
  <dimension ref="A1:HB330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P21" sqref="P21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22.28515625" style="3" customWidth="1"/>
    <col min="6" max="6" width="35.5703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4.7109375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10" s="33" customFormat="1" ht="20.25" x14ac:dyDescent="0.25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  <c r="X1" s="41"/>
      <c r="Y1" s="41"/>
      <c r="Z1" s="41"/>
      <c r="AA1" s="41"/>
      <c r="AB1" s="41"/>
      <c r="AC1" s="41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</row>
    <row r="2" spans="1:210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  <c r="X2" s="41"/>
      <c r="Y2" s="41"/>
      <c r="Z2" s="41"/>
      <c r="AA2" s="41"/>
      <c r="AB2" s="41"/>
      <c r="AC2" s="41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</row>
    <row r="3" spans="1:210" s="33" customFormat="1" ht="54" customHeight="1" thickBot="1" x14ac:dyDescent="0.4">
      <c r="B3" s="81" t="s">
        <v>17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  <c r="X3" s="41"/>
      <c r="Y3" s="41"/>
      <c r="Z3" s="41"/>
      <c r="AA3" s="41"/>
      <c r="AB3" s="41"/>
      <c r="AC3" s="41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</row>
    <row r="4" spans="1:210" s="41" customFormat="1" ht="51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</row>
    <row r="5" spans="1:210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  <c r="X5" s="41"/>
      <c r="Y5" s="41"/>
      <c r="Z5" s="41"/>
      <c r="AA5" s="41"/>
      <c r="AB5" s="41"/>
      <c r="AC5" s="4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</row>
    <row r="6" spans="1:210" s="43" customFormat="1" ht="75.75" thickBot="1" x14ac:dyDescent="0.3">
      <c r="A6" s="102"/>
      <c r="B6" s="267" t="s">
        <v>58</v>
      </c>
      <c r="C6" s="104">
        <f>SUM(C7:C17)</f>
        <v>3</v>
      </c>
      <c r="D6" s="197">
        <f t="shared" ref="D6:W6" si="0">SUM(D7:D17)</f>
        <v>238226.02000000002</v>
      </c>
      <c r="E6" s="104">
        <f t="shared" si="0"/>
        <v>0</v>
      </c>
      <c r="F6" s="201">
        <f>SUM(F7:F17)</f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  <c r="X6" s="41"/>
      <c r="Y6" s="41"/>
      <c r="Z6" s="41"/>
      <c r="AA6" s="41"/>
      <c r="AB6" s="41"/>
      <c r="AC6" s="4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</row>
    <row r="7" spans="1:210" s="270" customFormat="1" ht="18.75" x14ac:dyDescent="0.25">
      <c r="A7" s="44"/>
      <c r="B7" s="268" t="s">
        <v>59</v>
      </c>
      <c r="C7" s="121">
        <v>2</v>
      </c>
      <c r="D7" s="199">
        <v>71560.02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  <c r="X7" s="269"/>
      <c r="Y7" s="269"/>
      <c r="Z7" s="269"/>
      <c r="AA7" s="269"/>
      <c r="AB7" s="269"/>
      <c r="AC7" s="269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</row>
    <row r="8" spans="1:210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  <c r="X8" s="41"/>
      <c r="Y8" s="41"/>
      <c r="Z8" s="41"/>
      <c r="AA8" s="41"/>
      <c r="AB8" s="41"/>
      <c r="AC8" s="41"/>
    </row>
    <row r="9" spans="1:210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  <c r="X9" s="41"/>
      <c r="Y9" s="41"/>
      <c r="Z9" s="41"/>
      <c r="AA9" s="41"/>
      <c r="AB9" s="41"/>
      <c r="AC9" s="41"/>
    </row>
    <row r="10" spans="1:210" ht="37.5" x14ac:dyDescent="0.25">
      <c r="A10" s="44"/>
      <c r="B10" s="170" t="s">
        <v>62</v>
      </c>
      <c r="C10" s="110">
        <v>1</v>
      </c>
      <c r="D10" s="114">
        <v>166666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  <c r="X10" s="41"/>
      <c r="Y10" s="41"/>
      <c r="Z10" s="41"/>
      <c r="AA10" s="41"/>
      <c r="AB10" s="41"/>
      <c r="AC10" s="41"/>
    </row>
    <row r="11" spans="1:210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  <c r="X11" s="41"/>
      <c r="Y11" s="41"/>
      <c r="Z11" s="41"/>
      <c r="AA11" s="41"/>
      <c r="AB11" s="41"/>
      <c r="AC11" s="41"/>
    </row>
    <row r="12" spans="1:210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  <c r="X12" s="41"/>
      <c r="Y12" s="41"/>
      <c r="Z12" s="41"/>
      <c r="AA12" s="41"/>
      <c r="AB12" s="41"/>
      <c r="AC12" s="41"/>
    </row>
    <row r="13" spans="1:210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  <c r="X13" s="41"/>
      <c r="Y13" s="41"/>
      <c r="Z13" s="41"/>
      <c r="AA13" s="41"/>
      <c r="AB13" s="41"/>
      <c r="AC13" s="41"/>
    </row>
    <row r="14" spans="1:210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  <c r="X14" s="41"/>
      <c r="Y14" s="41"/>
      <c r="Z14" s="41"/>
      <c r="AA14" s="41"/>
      <c r="AB14" s="41"/>
      <c r="AC14" s="41"/>
    </row>
    <row r="15" spans="1:210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  <c r="X15" s="41"/>
      <c r="Y15" s="41"/>
      <c r="Z15" s="41"/>
      <c r="AA15" s="41"/>
      <c r="AB15" s="41"/>
      <c r="AC15" s="41"/>
    </row>
    <row r="16" spans="1:210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  <c r="X16" s="41"/>
      <c r="Y16" s="41"/>
      <c r="Z16" s="41"/>
      <c r="AA16" s="41"/>
      <c r="AB16" s="41"/>
      <c r="AC16" s="41"/>
    </row>
    <row r="17" spans="1:34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  <c r="X17" s="41"/>
      <c r="Y17" s="41"/>
      <c r="Z17" s="41"/>
      <c r="AA17" s="41"/>
      <c r="AB17" s="41"/>
      <c r="AC17" s="41"/>
    </row>
    <row r="18" spans="1:34" s="92" customFormat="1" ht="132" thickBot="1" x14ac:dyDescent="0.3">
      <c r="A18" s="76"/>
      <c r="B18" s="267" t="s">
        <v>51</v>
      </c>
      <c r="C18" s="104">
        <f>SUM(C19:C26)</f>
        <v>50</v>
      </c>
      <c r="D18" s="197">
        <f t="shared" ref="D18:W18" si="1">SUM(D19:D26)</f>
        <v>60461589.670000002</v>
      </c>
      <c r="E18" s="104">
        <f t="shared" si="1"/>
        <v>33</v>
      </c>
      <c r="F18" s="201">
        <f t="shared" si="1"/>
        <v>53791058.350000001</v>
      </c>
      <c r="G18" s="104">
        <f t="shared" si="1"/>
        <v>4</v>
      </c>
      <c r="H18" s="197">
        <f t="shared" si="1"/>
        <v>70455.100000000006</v>
      </c>
      <c r="I18" s="104">
        <f t="shared" si="1"/>
        <v>31</v>
      </c>
      <c r="J18" s="194">
        <f t="shared" si="1"/>
        <v>53675853.400000006</v>
      </c>
      <c r="K18" s="194">
        <f t="shared" si="1"/>
        <v>37573097.310000002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31</v>
      </c>
      <c r="P18" s="194">
        <f t="shared" si="1"/>
        <v>53675853.400000006</v>
      </c>
      <c r="Q18" s="197">
        <f t="shared" si="1"/>
        <v>37573097.310000002</v>
      </c>
      <c r="R18" s="104">
        <f t="shared" si="1"/>
        <v>10</v>
      </c>
      <c r="S18" s="197">
        <f t="shared" si="1"/>
        <v>1304575.69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  <c r="X18" s="101"/>
      <c r="Y18" s="101"/>
      <c r="Z18" s="101"/>
      <c r="AA18" s="101"/>
      <c r="AB18" s="101"/>
      <c r="AC18" s="101"/>
    </row>
    <row r="19" spans="1:34" s="43" customFormat="1" ht="18.75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  <c r="X19" s="41"/>
      <c r="Y19" s="41"/>
      <c r="Z19" s="41"/>
      <c r="AA19" s="41"/>
      <c r="AB19" s="41"/>
      <c r="AC19" s="41"/>
      <c r="AD19" s="1"/>
      <c r="AE19" s="1"/>
      <c r="AF19" s="1"/>
      <c r="AG19" s="1"/>
      <c r="AH19" s="1"/>
    </row>
    <row r="20" spans="1:34" ht="37.5" x14ac:dyDescent="0.25">
      <c r="A20" s="76"/>
      <c r="B20" s="170" t="s">
        <v>70</v>
      </c>
      <c r="C20" s="110">
        <v>13</v>
      </c>
      <c r="D20" s="114">
        <v>6600076.2199999997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  <c r="X20" s="41"/>
      <c r="Y20" s="41"/>
      <c r="Z20" s="41"/>
      <c r="AA20" s="41"/>
      <c r="AB20" s="41"/>
      <c r="AC20" s="41"/>
    </row>
    <row r="21" spans="1:34" ht="18.75" x14ac:dyDescent="0.25">
      <c r="A21" s="76"/>
      <c r="B21" s="170" t="s">
        <v>57</v>
      </c>
      <c r="C21" s="110">
        <v>37</v>
      </c>
      <c r="D21" s="114">
        <v>53861513.450000003</v>
      </c>
      <c r="E21" s="141">
        <v>33</v>
      </c>
      <c r="F21" s="115">
        <v>53791058.350000001</v>
      </c>
      <c r="G21" s="141">
        <v>4</v>
      </c>
      <c r="H21" s="115">
        <v>70455.100000000006</v>
      </c>
      <c r="I21" s="142">
        <v>31</v>
      </c>
      <c r="J21" s="111">
        <v>53675853.400000006</v>
      </c>
      <c r="K21" s="111">
        <v>37573097.310000002</v>
      </c>
      <c r="L21" s="113">
        <v>0</v>
      </c>
      <c r="M21" s="111">
        <v>0</v>
      </c>
      <c r="N21" s="114">
        <v>0</v>
      </c>
      <c r="O21" s="110">
        <v>31</v>
      </c>
      <c r="P21" s="111">
        <v>53675853.400000006</v>
      </c>
      <c r="Q21" s="111">
        <v>37573097.310000002</v>
      </c>
      <c r="R21" s="110">
        <v>10</v>
      </c>
      <c r="S21" s="115">
        <v>1304575.69</v>
      </c>
      <c r="T21" s="220">
        <v>0</v>
      </c>
      <c r="U21" s="113">
        <v>0</v>
      </c>
      <c r="V21" s="111">
        <v>0</v>
      </c>
      <c r="W21" s="115">
        <v>0</v>
      </c>
      <c r="X21" s="41"/>
      <c r="Y21" s="41"/>
      <c r="Z21" s="41"/>
      <c r="AA21" s="41"/>
      <c r="AB21" s="41"/>
      <c r="AC21" s="41"/>
    </row>
    <row r="22" spans="1:34" ht="18.75" x14ac:dyDescent="0.25">
      <c r="A22" s="76"/>
      <c r="B22" s="170" t="s">
        <v>56</v>
      </c>
      <c r="C22" s="110"/>
      <c r="D22" s="114"/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  <c r="X22" s="41"/>
      <c r="Y22" s="41"/>
      <c r="Z22" s="41"/>
      <c r="AA22" s="41"/>
      <c r="AB22" s="41"/>
      <c r="AC22" s="41"/>
    </row>
    <row r="23" spans="1:34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  <c r="X23" s="41"/>
      <c r="Y23" s="41"/>
      <c r="Z23" s="41"/>
      <c r="AA23" s="41"/>
      <c r="AB23" s="41"/>
      <c r="AC23" s="41"/>
    </row>
    <row r="24" spans="1:34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  <c r="X24" s="41"/>
      <c r="Y24" s="41"/>
      <c r="Z24" s="41"/>
      <c r="AA24" s="41"/>
      <c r="AB24" s="41"/>
      <c r="AC24" s="41"/>
    </row>
    <row r="25" spans="1:34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  <c r="X25" s="41"/>
      <c r="Y25" s="41"/>
      <c r="Z25" s="41"/>
      <c r="AA25" s="41"/>
      <c r="AB25" s="41"/>
      <c r="AC25" s="41"/>
    </row>
    <row r="26" spans="1:34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  <c r="X26" s="41"/>
      <c r="Y26" s="41"/>
      <c r="Z26" s="41"/>
      <c r="AA26" s="41"/>
      <c r="AB26" s="41"/>
      <c r="AC26" s="41"/>
    </row>
    <row r="27" spans="1:34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25000.000199999999</v>
      </c>
      <c r="K27" s="194">
        <f t="shared" si="2"/>
        <v>17500.000100000001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25000.000199999999</v>
      </c>
      <c r="Q27" s="197">
        <f t="shared" si="2"/>
        <v>17500.000100000001</v>
      </c>
      <c r="R27" s="104">
        <f t="shared" si="2"/>
        <v>2</v>
      </c>
      <c r="S27" s="197">
        <f t="shared" si="2"/>
        <v>50000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  <c r="X27" s="101"/>
      <c r="Y27" s="101"/>
      <c r="Z27" s="101"/>
      <c r="AA27" s="101"/>
      <c r="AB27" s="101"/>
      <c r="AC27" s="101"/>
    </row>
    <row r="28" spans="1:34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  <c r="X28" s="101"/>
      <c r="Y28" s="101"/>
      <c r="Z28" s="101"/>
      <c r="AA28" s="101"/>
      <c r="AB28" s="101"/>
      <c r="AC28" s="101"/>
    </row>
    <row r="29" spans="1:34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25000.000199999999</v>
      </c>
      <c r="K29" s="111">
        <v>17500.000100000001</v>
      </c>
      <c r="L29" s="113">
        <v>0</v>
      </c>
      <c r="M29" s="111">
        <v>0</v>
      </c>
      <c r="N29" s="114">
        <v>0</v>
      </c>
      <c r="O29" s="141">
        <v>1</v>
      </c>
      <c r="P29" s="111">
        <v>25000.000199999999</v>
      </c>
      <c r="Q29" s="111">
        <v>17500.000100000001</v>
      </c>
      <c r="R29" s="141">
        <v>2</v>
      </c>
      <c r="S29" s="115">
        <v>50000</v>
      </c>
      <c r="T29" s="219">
        <v>0</v>
      </c>
      <c r="U29" s="143">
        <v>0</v>
      </c>
      <c r="V29" s="111">
        <v>0</v>
      </c>
      <c r="W29" s="115">
        <v>0</v>
      </c>
      <c r="X29" s="41"/>
      <c r="Y29" s="41"/>
      <c r="Z29" s="41"/>
      <c r="AA29" s="41"/>
      <c r="AB29" s="41"/>
      <c r="AC29" s="41"/>
    </row>
    <row r="30" spans="1:34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  <c r="X30" s="41"/>
      <c r="Y30" s="41"/>
      <c r="Z30" s="41"/>
      <c r="AA30" s="41"/>
      <c r="AB30" s="41"/>
      <c r="AC30" s="41"/>
    </row>
    <row r="31" spans="1:34" ht="132" thickBot="1" x14ac:dyDescent="0.3">
      <c r="A31" s="76"/>
      <c r="B31" s="267" t="s">
        <v>44</v>
      </c>
      <c r="C31" s="104">
        <v>0</v>
      </c>
      <c r="D31" s="197">
        <f>SUM(D32:D33)</f>
        <v>0</v>
      </c>
      <c r="E31" s="104">
        <f t="shared" ref="E31:W31" si="3">SUM(E32:E33)</f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  <c r="X31" s="41"/>
      <c r="Y31" s="41"/>
      <c r="Z31" s="41"/>
      <c r="AA31" s="41"/>
      <c r="AB31" s="41"/>
      <c r="AC31" s="41"/>
    </row>
    <row r="32" spans="1:34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  <c r="X32" s="41"/>
      <c r="Y32" s="41"/>
      <c r="Z32" s="41"/>
      <c r="AA32" s="41"/>
      <c r="AB32" s="41"/>
      <c r="AC32" s="41"/>
    </row>
    <row r="33" spans="1:29" ht="31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  <c r="X33" s="41"/>
      <c r="Y33" s="41"/>
      <c r="Z33" s="41"/>
      <c r="AA33" s="41"/>
      <c r="AB33" s="41"/>
      <c r="AC33" s="41"/>
    </row>
    <row r="34" spans="1:29" s="92" customFormat="1" ht="48" customHeight="1" thickBot="1" x14ac:dyDescent="0.3">
      <c r="A34" s="76"/>
      <c r="B34" s="267" t="s">
        <v>40</v>
      </c>
      <c r="C34" s="104">
        <f>SUM(C35)</f>
        <v>1</v>
      </c>
      <c r="D34" s="197">
        <f t="shared" ref="D34:W34" si="4">SUM(D35)</f>
        <v>63000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  <c r="X34" s="101"/>
      <c r="Y34" s="101"/>
      <c r="Z34" s="101"/>
      <c r="AA34" s="101"/>
      <c r="AB34" s="101"/>
      <c r="AC34" s="101"/>
    </row>
    <row r="35" spans="1:29" ht="94.5" thickBot="1" x14ac:dyDescent="0.3">
      <c r="A35" s="238"/>
      <c r="B35" s="175" t="s">
        <v>73</v>
      </c>
      <c r="C35" s="121">
        <v>1</v>
      </c>
      <c r="D35" s="199">
        <v>63000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  <c r="X35" s="41"/>
      <c r="Y35" s="41"/>
      <c r="Z35" s="41"/>
      <c r="AA35" s="41"/>
      <c r="AB35" s="41"/>
      <c r="AC35" s="41"/>
    </row>
    <row r="36" spans="1:29" ht="75.75" hidden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  <c r="X36" s="41"/>
      <c r="Y36" s="41"/>
      <c r="Z36" s="41"/>
      <c r="AA36" s="41"/>
      <c r="AB36" s="41"/>
      <c r="AC36" s="41"/>
    </row>
    <row r="37" spans="1:29" s="92" customFormat="1" ht="39" customHeight="1" thickBot="1" x14ac:dyDescent="0.3">
      <c r="A37" s="76"/>
      <c r="B37" s="267" t="s">
        <v>43</v>
      </c>
      <c r="C37" s="104">
        <f t="shared" ref="C37:F37" si="5">SUM(C6,C18,C27,C31,C34)</f>
        <v>55</v>
      </c>
      <c r="D37" s="197">
        <f>SUM(D6,D18,D27,D31,D34)</f>
        <v>60787815.690000005</v>
      </c>
      <c r="E37" s="104">
        <f t="shared" si="5"/>
        <v>34</v>
      </c>
      <c r="F37" s="201">
        <f t="shared" si="5"/>
        <v>53816058.350000001</v>
      </c>
      <c r="G37" s="104">
        <f>SUM(G6,G18,G27,G31,G34)</f>
        <v>4</v>
      </c>
      <c r="H37" s="197">
        <f t="shared" ref="H37:W37" si="6">SUM(H6,H18,H27,H31,H34)</f>
        <v>70455.100000000006</v>
      </c>
      <c r="I37" s="104">
        <f t="shared" si="6"/>
        <v>32</v>
      </c>
      <c r="J37" s="194">
        <f t="shared" si="6"/>
        <v>53700853.400200009</v>
      </c>
      <c r="K37" s="194">
        <f t="shared" si="6"/>
        <v>37590597.310100004</v>
      </c>
      <c r="L37" s="105">
        <f t="shared" si="6"/>
        <v>0</v>
      </c>
      <c r="M37" s="194">
        <f t="shared" si="6"/>
        <v>0</v>
      </c>
      <c r="N37" s="197">
        <f t="shared" si="6"/>
        <v>0</v>
      </c>
      <c r="O37" s="104">
        <f t="shared" si="6"/>
        <v>32</v>
      </c>
      <c r="P37" s="194">
        <f t="shared" si="6"/>
        <v>53700853.400200009</v>
      </c>
      <c r="Q37" s="197">
        <f t="shared" si="6"/>
        <v>37590597.310100004</v>
      </c>
      <c r="R37" s="104">
        <f t="shared" si="6"/>
        <v>12</v>
      </c>
      <c r="S37" s="197">
        <f t="shared" si="6"/>
        <v>1354575.69</v>
      </c>
      <c r="T37" s="104">
        <f t="shared" si="6"/>
        <v>0</v>
      </c>
      <c r="U37" s="105">
        <f t="shared" si="6"/>
        <v>0</v>
      </c>
      <c r="V37" s="194">
        <f t="shared" si="6"/>
        <v>0</v>
      </c>
      <c r="W37" s="201">
        <f t="shared" si="6"/>
        <v>0</v>
      </c>
      <c r="X37" s="41"/>
      <c r="Y37" s="41"/>
      <c r="Z37" s="41"/>
      <c r="AA37" s="41"/>
      <c r="AB37" s="41"/>
      <c r="AC37" s="41"/>
    </row>
    <row r="38" spans="1:29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  <c r="X38" s="41"/>
      <c r="Y38" s="41"/>
      <c r="Z38" s="41"/>
      <c r="AA38" s="41"/>
      <c r="AB38" s="41"/>
      <c r="AC38" s="41"/>
    </row>
    <row r="39" spans="1:29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  <c r="X39" s="41"/>
      <c r="Y39" s="41"/>
      <c r="Z39" s="41"/>
      <c r="AA39" s="41"/>
      <c r="AB39" s="41"/>
      <c r="AC39" s="41"/>
    </row>
    <row r="40" spans="1:29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7"/>
      <c r="T40" s="7"/>
      <c r="U40" s="73"/>
      <c r="V40" s="26"/>
      <c r="W40" s="26"/>
      <c r="X40" s="41"/>
      <c r="Y40" s="41"/>
      <c r="Z40" s="41"/>
      <c r="AA40" s="41"/>
      <c r="AB40" s="41"/>
      <c r="AC40" s="41"/>
    </row>
    <row r="41" spans="1:29" ht="24.75" customHeight="1" x14ac:dyDescent="0.35">
      <c r="A41" s="76"/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7"/>
      <c r="T41" s="27"/>
      <c r="U41" s="73"/>
      <c r="V41" s="26"/>
      <c r="W41" s="26"/>
      <c r="X41" s="41"/>
      <c r="Y41" s="41"/>
      <c r="Z41" s="41"/>
      <c r="AA41" s="41"/>
      <c r="AB41" s="41"/>
      <c r="AC41" s="41"/>
    </row>
    <row r="42" spans="1:29" ht="24.75" customHeight="1" x14ac:dyDescent="0.35">
      <c r="A42" s="76"/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  <c r="X42" s="41"/>
      <c r="Y42" s="41"/>
      <c r="Z42" s="41"/>
      <c r="AA42" s="41"/>
      <c r="AB42" s="41"/>
      <c r="AC42" s="41"/>
    </row>
    <row r="43" spans="1:29" ht="24.75" customHeight="1" x14ac:dyDescent="0.3">
      <c r="A43" s="76"/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  <c r="X43" s="41"/>
      <c r="Y43" s="41"/>
      <c r="Z43" s="41"/>
      <c r="AA43" s="41"/>
      <c r="AB43" s="41"/>
      <c r="AC43" s="41"/>
    </row>
    <row r="44" spans="1:29" ht="24.75" customHeight="1" x14ac:dyDescent="0.3">
      <c r="A44" s="76"/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  <c r="X44" s="41"/>
      <c r="Y44" s="41"/>
      <c r="Z44" s="41"/>
      <c r="AA44" s="41"/>
      <c r="AB44" s="41"/>
      <c r="AC44" s="41"/>
    </row>
    <row r="45" spans="1:29" ht="24.75" customHeight="1" x14ac:dyDescent="0.3">
      <c r="A45" s="76"/>
      <c r="B45" s="28"/>
      <c r="C45" s="2"/>
      <c r="D45" s="28"/>
      <c r="E45" s="2"/>
      <c r="F45" s="2"/>
      <c r="G45" s="32"/>
      <c r="H45" s="31"/>
      <c r="X45" s="41"/>
      <c r="Y45" s="41"/>
      <c r="Z45" s="41"/>
      <c r="AA45" s="41"/>
      <c r="AB45" s="41"/>
      <c r="AC45" s="41"/>
    </row>
    <row r="46" spans="1:29" ht="24.75" customHeight="1" x14ac:dyDescent="0.3">
      <c r="A46" s="76"/>
      <c r="C46" s="2"/>
      <c r="D46" s="28"/>
      <c r="E46" s="2"/>
      <c r="F46" s="2"/>
      <c r="G46" s="32"/>
      <c r="H46" s="31"/>
      <c r="X46" s="41"/>
      <c r="Y46" s="41"/>
      <c r="Z46" s="41"/>
      <c r="AA46" s="41"/>
      <c r="AB46" s="41"/>
      <c r="AC46" s="41"/>
    </row>
    <row r="47" spans="1:29" ht="27.75" customHeight="1" x14ac:dyDescent="0.3">
      <c r="C47" s="5"/>
      <c r="E47" s="4"/>
      <c r="F47" s="4"/>
      <c r="G47" s="32"/>
      <c r="H47" s="31"/>
      <c r="S47" s="35"/>
      <c r="T47" s="35"/>
      <c r="X47" s="41"/>
      <c r="Y47" s="41"/>
      <c r="Z47" s="41"/>
      <c r="AA47" s="41"/>
      <c r="AB47" s="41"/>
      <c r="AC47" s="41"/>
    </row>
    <row r="48" spans="1:29" ht="21.75" customHeight="1" x14ac:dyDescent="0.3">
      <c r="C48" s="5"/>
      <c r="E48" s="4"/>
      <c r="F48" s="4"/>
      <c r="G48" s="32"/>
      <c r="H48" s="32"/>
      <c r="I48" s="9"/>
      <c r="J48" s="28"/>
      <c r="K48" s="28"/>
      <c r="X48" s="41"/>
      <c r="Y48" s="41"/>
      <c r="Z48" s="41"/>
      <c r="AA48" s="41"/>
      <c r="AB48" s="41"/>
      <c r="AC48" s="41"/>
    </row>
    <row r="49" spans="3:29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  <c r="X49" s="41"/>
      <c r="Y49" s="41"/>
      <c r="Z49" s="41"/>
      <c r="AA49" s="41"/>
      <c r="AB49" s="41"/>
      <c r="AC49" s="41"/>
    </row>
    <row r="50" spans="3:29" ht="26.25" customHeight="1" x14ac:dyDescent="0.3">
      <c r="C50" s="5"/>
      <c r="E50" s="4"/>
      <c r="F50" s="4"/>
      <c r="G50" s="32"/>
      <c r="H50" s="32"/>
      <c r="I50" s="9"/>
      <c r="J50" s="28"/>
      <c r="K50" s="28"/>
      <c r="X50" s="41"/>
      <c r="Y50" s="41"/>
      <c r="Z50" s="41"/>
      <c r="AA50" s="41"/>
      <c r="AB50" s="41"/>
      <c r="AC50" s="41"/>
    </row>
    <row r="51" spans="3:29" ht="26.25" customHeight="1" x14ac:dyDescent="0.25">
      <c r="C51" s="5"/>
      <c r="E51" s="4"/>
      <c r="F51" s="4"/>
      <c r="I51" s="9"/>
      <c r="J51" s="28"/>
      <c r="K51" s="28"/>
      <c r="X51" s="41"/>
      <c r="Y51" s="41"/>
      <c r="Z51" s="41"/>
      <c r="AA51" s="41"/>
      <c r="AB51" s="41"/>
      <c r="AC51" s="41"/>
    </row>
    <row r="52" spans="3:29" ht="15.75" x14ac:dyDescent="0.25">
      <c r="C52" s="5"/>
      <c r="E52" s="4"/>
      <c r="F52" s="4"/>
      <c r="I52" s="9"/>
      <c r="J52" s="28"/>
      <c r="K52" s="28"/>
      <c r="M52" s="8"/>
      <c r="X52" s="41"/>
      <c r="Y52" s="41"/>
      <c r="Z52" s="41"/>
      <c r="AA52" s="41"/>
      <c r="AB52" s="41"/>
      <c r="AC52" s="41"/>
    </row>
    <row r="53" spans="3:29" ht="15.75" x14ac:dyDescent="0.25">
      <c r="C53" s="5"/>
      <c r="E53" s="4"/>
      <c r="F53" s="4"/>
      <c r="I53" s="9"/>
      <c r="J53" s="28"/>
      <c r="K53" s="28"/>
      <c r="X53" s="41"/>
      <c r="Y53" s="41"/>
      <c r="Z53" s="41"/>
      <c r="AA53" s="41"/>
      <c r="AB53" s="41"/>
      <c r="AC53" s="41"/>
    </row>
    <row r="54" spans="3:29" x14ac:dyDescent="0.25">
      <c r="C54" s="5"/>
      <c r="E54" s="4"/>
      <c r="F54" s="4"/>
      <c r="L54" s="7"/>
      <c r="X54" s="41"/>
      <c r="Y54" s="41"/>
      <c r="Z54" s="41"/>
      <c r="AA54" s="41"/>
      <c r="AB54" s="41"/>
      <c r="AC54" s="41"/>
    </row>
    <row r="55" spans="3:29" x14ac:dyDescent="0.25">
      <c r="C55" s="5"/>
      <c r="E55" s="4"/>
      <c r="F55" s="4"/>
      <c r="X55" s="41"/>
      <c r="Y55" s="41"/>
      <c r="Z55" s="41"/>
      <c r="AA55" s="41"/>
      <c r="AB55" s="41"/>
      <c r="AC55" s="41"/>
    </row>
    <row r="56" spans="3:29" x14ac:dyDescent="0.25">
      <c r="C56" s="5"/>
      <c r="E56" s="4"/>
      <c r="F56" s="4"/>
      <c r="X56" s="41"/>
      <c r="Y56" s="41"/>
      <c r="Z56" s="41"/>
      <c r="AA56" s="41"/>
      <c r="AB56" s="41"/>
      <c r="AC56" s="41"/>
    </row>
    <row r="57" spans="3:29" x14ac:dyDescent="0.25">
      <c r="C57" s="5"/>
      <c r="E57" s="4"/>
      <c r="F57" s="4"/>
      <c r="X57" s="41"/>
      <c r="Y57" s="41"/>
      <c r="Z57" s="41"/>
      <c r="AA57" s="41"/>
      <c r="AB57" s="41"/>
      <c r="AC57" s="41"/>
    </row>
    <row r="58" spans="3:29" x14ac:dyDescent="0.25">
      <c r="C58" s="5"/>
      <c r="E58" s="4"/>
      <c r="F58" s="4"/>
      <c r="X58" s="41"/>
      <c r="Y58" s="41"/>
      <c r="Z58" s="41"/>
      <c r="AA58" s="41"/>
      <c r="AB58" s="41"/>
      <c r="AC58" s="41"/>
    </row>
    <row r="59" spans="3:29" x14ac:dyDescent="0.25">
      <c r="C59" s="5"/>
      <c r="E59" s="4"/>
      <c r="F59" s="4"/>
      <c r="X59" s="41"/>
      <c r="Y59" s="41"/>
      <c r="Z59" s="41"/>
      <c r="AA59" s="41"/>
      <c r="AB59" s="41"/>
      <c r="AC59" s="41"/>
    </row>
    <row r="60" spans="3:29" x14ac:dyDescent="0.25">
      <c r="C60" s="5"/>
      <c r="E60" s="4"/>
      <c r="F60" s="4"/>
      <c r="X60" s="41"/>
      <c r="Y60" s="41"/>
      <c r="Z60" s="41"/>
      <c r="AA60" s="41"/>
      <c r="AB60" s="41"/>
      <c r="AC60" s="41"/>
    </row>
    <row r="61" spans="3:29" x14ac:dyDescent="0.25">
      <c r="C61" s="5"/>
      <c r="E61" s="4"/>
      <c r="F61" s="4"/>
      <c r="X61" s="41"/>
      <c r="Y61" s="41"/>
      <c r="Z61" s="41"/>
      <c r="AA61" s="41"/>
      <c r="AB61" s="41"/>
      <c r="AC61" s="41"/>
    </row>
    <row r="62" spans="3:29" x14ac:dyDescent="0.25">
      <c r="X62" s="41"/>
      <c r="Y62" s="41"/>
      <c r="Z62" s="41"/>
      <c r="AA62" s="41"/>
      <c r="AB62" s="41"/>
      <c r="AC62" s="41"/>
    </row>
    <row r="63" spans="3:29" x14ac:dyDescent="0.25">
      <c r="X63" s="41"/>
      <c r="Y63" s="41"/>
      <c r="Z63" s="41"/>
      <c r="AA63" s="41"/>
      <c r="AB63" s="41"/>
      <c r="AC63" s="41"/>
    </row>
    <row r="64" spans="3:29" x14ac:dyDescent="0.25">
      <c r="X64" s="41"/>
      <c r="Y64" s="41"/>
      <c r="Z64" s="41"/>
      <c r="AA64" s="41"/>
      <c r="AB64" s="41"/>
      <c r="AC64" s="41"/>
    </row>
    <row r="65" spans="24:29" x14ac:dyDescent="0.25">
      <c r="X65" s="41"/>
      <c r="Y65" s="41"/>
      <c r="Z65" s="41"/>
      <c r="AA65" s="41"/>
      <c r="AB65" s="41"/>
      <c r="AC65" s="41"/>
    </row>
    <row r="66" spans="24:29" x14ac:dyDescent="0.25">
      <c r="X66" s="41"/>
      <c r="Y66" s="41"/>
      <c r="Z66" s="41"/>
      <c r="AA66" s="41"/>
      <c r="AB66" s="41"/>
      <c r="AC66" s="41"/>
    </row>
    <row r="67" spans="24:29" x14ac:dyDescent="0.25">
      <c r="X67" s="41"/>
      <c r="Y67" s="41"/>
      <c r="Z67" s="41"/>
      <c r="AA67" s="41"/>
      <c r="AB67" s="41"/>
      <c r="AC67" s="41"/>
    </row>
    <row r="68" spans="24:29" x14ac:dyDescent="0.25">
      <c r="X68" s="41"/>
      <c r="Y68" s="41"/>
      <c r="Z68" s="41"/>
      <c r="AA68" s="41"/>
      <c r="AB68" s="41"/>
      <c r="AC68" s="41"/>
    </row>
    <row r="69" spans="24:29" x14ac:dyDescent="0.25">
      <c r="X69" s="41"/>
      <c r="Y69" s="41"/>
      <c r="Z69" s="41"/>
      <c r="AA69" s="41"/>
      <c r="AB69" s="41"/>
      <c r="AC69" s="41"/>
    </row>
    <row r="70" spans="24:29" x14ac:dyDescent="0.25">
      <c r="X70" s="41"/>
      <c r="Y70" s="41"/>
      <c r="Z70" s="41"/>
      <c r="AA70" s="41"/>
      <c r="AB70" s="41"/>
      <c r="AC70" s="41"/>
    </row>
    <row r="71" spans="24:29" x14ac:dyDescent="0.25">
      <c r="X71" s="41"/>
      <c r="Y71" s="41"/>
      <c r="Z71" s="41"/>
      <c r="AA71" s="41"/>
      <c r="AB71" s="41"/>
      <c r="AC71" s="41"/>
    </row>
    <row r="72" spans="24:29" x14ac:dyDescent="0.25">
      <c r="X72" s="41"/>
      <c r="Y72" s="41"/>
      <c r="Z72" s="41"/>
      <c r="AA72" s="41"/>
      <c r="AB72" s="41"/>
      <c r="AC72" s="41"/>
    </row>
    <row r="73" spans="24:29" x14ac:dyDescent="0.25">
      <c r="X73" s="41"/>
      <c r="Y73" s="41"/>
      <c r="Z73" s="41"/>
      <c r="AA73" s="41"/>
      <c r="AB73" s="41"/>
      <c r="AC73" s="41"/>
    </row>
    <row r="74" spans="24:29" x14ac:dyDescent="0.25">
      <c r="X74" s="41"/>
      <c r="Y74" s="41"/>
      <c r="Z74" s="41"/>
      <c r="AA74" s="41"/>
      <c r="AB74" s="41"/>
      <c r="AC74" s="41"/>
    </row>
    <row r="75" spans="24:29" x14ac:dyDescent="0.25">
      <c r="X75" s="41"/>
      <c r="Y75" s="41"/>
      <c r="Z75" s="41"/>
      <c r="AA75" s="41"/>
      <c r="AB75" s="41"/>
      <c r="AC75" s="41"/>
    </row>
    <row r="76" spans="24:29" x14ac:dyDescent="0.25">
      <c r="X76" s="41"/>
      <c r="Y76" s="41"/>
      <c r="Z76" s="41"/>
      <c r="AA76" s="41"/>
      <c r="AB76" s="41"/>
      <c r="AC76" s="41"/>
    </row>
    <row r="77" spans="24:29" x14ac:dyDescent="0.25">
      <c r="X77" s="41"/>
      <c r="Y77" s="41"/>
      <c r="Z77" s="41"/>
      <c r="AA77" s="41"/>
      <c r="AB77" s="41"/>
      <c r="AC77" s="41"/>
    </row>
    <row r="78" spans="24:29" x14ac:dyDescent="0.25">
      <c r="X78" s="41"/>
      <c r="Y78" s="41"/>
      <c r="Z78" s="41"/>
      <c r="AA78" s="41"/>
      <c r="AB78" s="41"/>
      <c r="AC78" s="41"/>
    </row>
    <row r="79" spans="24:29" x14ac:dyDescent="0.25">
      <c r="X79" s="41"/>
      <c r="Y79" s="41"/>
      <c r="Z79" s="41"/>
      <c r="AA79" s="41"/>
      <c r="AB79" s="41"/>
      <c r="AC79" s="41"/>
    </row>
    <row r="80" spans="24:29" x14ac:dyDescent="0.25">
      <c r="X80" s="41"/>
      <c r="Y80" s="41"/>
      <c r="Z80" s="41"/>
      <c r="AA80" s="41"/>
      <c r="AB80" s="41"/>
      <c r="AC80" s="41"/>
    </row>
    <row r="81" spans="24:29" x14ac:dyDescent="0.25">
      <c r="X81" s="41"/>
      <c r="Y81" s="41"/>
      <c r="Z81" s="41"/>
      <c r="AA81" s="41"/>
      <c r="AB81" s="41"/>
      <c r="AC81" s="41"/>
    </row>
    <row r="82" spans="24:29" x14ac:dyDescent="0.25">
      <c r="X82" s="41"/>
      <c r="Y82" s="41"/>
      <c r="Z82" s="41"/>
      <c r="AA82" s="41"/>
      <c r="AB82" s="41"/>
      <c r="AC82" s="41"/>
    </row>
    <row r="83" spans="24:29" x14ac:dyDescent="0.25">
      <c r="X83" s="41"/>
      <c r="Y83" s="41"/>
      <c r="Z83" s="41"/>
      <c r="AA83" s="41"/>
      <c r="AB83" s="41"/>
      <c r="AC83" s="41"/>
    </row>
    <row r="84" spans="24:29" x14ac:dyDescent="0.25">
      <c r="X84" s="41"/>
      <c r="Y84" s="41"/>
      <c r="Z84" s="41"/>
      <c r="AA84" s="41"/>
      <c r="AB84" s="41"/>
      <c r="AC84" s="41"/>
    </row>
    <row r="85" spans="24:29" x14ac:dyDescent="0.25">
      <c r="X85" s="41"/>
      <c r="Y85" s="41"/>
      <c r="Z85" s="41"/>
      <c r="AA85" s="41"/>
      <c r="AB85" s="41"/>
      <c r="AC85" s="41"/>
    </row>
    <row r="86" spans="24:29" x14ac:dyDescent="0.25">
      <c r="X86" s="41"/>
      <c r="Y86" s="41"/>
      <c r="Z86" s="41"/>
      <c r="AA86" s="41"/>
      <c r="AB86" s="41"/>
      <c r="AC86" s="41"/>
    </row>
    <row r="87" spans="24:29" x14ac:dyDescent="0.25">
      <c r="X87" s="41"/>
      <c r="Y87" s="41"/>
      <c r="Z87" s="41"/>
      <c r="AA87" s="41"/>
      <c r="AB87" s="41"/>
      <c r="AC87" s="41"/>
    </row>
    <row r="88" spans="24:29" x14ac:dyDescent="0.25">
      <c r="X88" s="41"/>
      <c r="Y88" s="41"/>
      <c r="Z88" s="41"/>
      <c r="AA88" s="41"/>
      <c r="AB88" s="41"/>
      <c r="AC88" s="41"/>
    </row>
    <row r="89" spans="24:29" x14ac:dyDescent="0.25">
      <c r="X89" s="41"/>
      <c r="Y89" s="41"/>
      <c r="Z89" s="41"/>
      <c r="AA89" s="41"/>
      <c r="AB89" s="41"/>
      <c r="AC89" s="41"/>
    </row>
    <row r="90" spans="24:29" x14ac:dyDescent="0.25">
      <c r="X90" s="41"/>
      <c r="Y90" s="41"/>
      <c r="Z90" s="41"/>
      <c r="AA90" s="41"/>
      <c r="AB90" s="41"/>
      <c r="AC90" s="41"/>
    </row>
    <row r="91" spans="24:29" x14ac:dyDescent="0.25">
      <c r="X91" s="41"/>
      <c r="Y91" s="41"/>
      <c r="Z91" s="41"/>
      <c r="AA91" s="41"/>
      <c r="AB91" s="41"/>
      <c r="AC91" s="41"/>
    </row>
    <row r="92" spans="24:29" x14ac:dyDescent="0.25">
      <c r="X92" s="41"/>
      <c r="Y92" s="41"/>
      <c r="Z92" s="41"/>
      <c r="AA92" s="41"/>
      <c r="AB92" s="41"/>
      <c r="AC92" s="41"/>
    </row>
    <row r="93" spans="24:29" x14ac:dyDescent="0.25">
      <c r="X93" s="41"/>
      <c r="Y93" s="41"/>
      <c r="Z93" s="41"/>
      <c r="AA93" s="41"/>
      <c r="AB93" s="41"/>
      <c r="AC93" s="41"/>
    </row>
    <row r="94" spans="24:29" x14ac:dyDescent="0.25">
      <c r="X94" s="41"/>
      <c r="Y94" s="41"/>
      <c r="Z94" s="41"/>
      <c r="AA94" s="41"/>
      <c r="AB94" s="41"/>
      <c r="AC94" s="41"/>
    </row>
    <row r="95" spans="24:29" x14ac:dyDescent="0.25">
      <c r="X95" s="41"/>
      <c r="Y95" s="41"/>
      <c r="Z95" s="41"/>
      <c r="AA95" s="41"/>
      <c r="AB95" s="41"/>
      <c r="AC95" s="41"/>
    </row>
    <row r="96" spans="24:29" x14ac:dyDescent="0.25">
      <c r="X96" s="41"/>
      <c r="Y96" s="41"/>
      <c r="Z96" s="41"/>
      <c r="AA96" s="41"/>
      <c r="AB96" s="41"/>
      <c r="AC96" s="41"/>
    </row>
    <row r="97" spans="24:29" x14ac:dyDescent="0.25">
      <c r="X97" s="41"/>
      <c r="Y97" s="41"/>
      <c r="Z97" s="41"/>
      <c r="AA97" s="41"/>
      <c r="AB97" s="41"/>
      <c r="AC97" s="41"/>
    </row>
    <row r="98" spans="24:29" x14ac:dyDescent="0.25">
      <c r="X98" s="41"/>
      <c r="Y98" s="41"/>
      <c r="Z98" s="41"/>
      <c r="AA98" s="41"/>
      <c r="AB98" s="41"/>
      <c r="AC98" s="41"/>
    </row>
    <row r="99" spans="24:29" x14ac:dyDescent="0.25">
      <c r="X99" s="41"/>
      <c r="Y99" s="41"/>
      <c r="Z99" s="41"/>
      <c r="AA99" s="41"/>
      <c r="AB99" s="41"/>
      <c r="AC99" s="41"/>
    </row>
    <row r="100" spans="24:29" x14ac:dyDescent="0.25">
      <c r="X100" s="41"/>
      <c r="Y100" s="41"/>
      <c r="Z100" s="41"/>
      <c r="AA100" s="41"/>
      <c r="AB100" s="41"/>
      <c r="AC100" s="41"/>
    </row>
    <row r="101" spans="24:29" x14ac:dyDescent="0.25">
      <c r="X101" s="41"/>
      <c r="Y101" s="41"/>
      <c r="Z101" s="41"/>
      <c r="AA101" s="41"/>
      <c r="AB101" s="41"/>
      <c r="AC101" s="41"/>
    </row>
    <row r="102" spans="24:29" x14ac:dyDescent="0.25">
      <c r="X102" s="41"/>
      <c r="Y102" s="41"/>
      <c r="Z102" s="41"/>
      <c r="AA102" s="41"/>
      <c r="AB102" s="41"/>
      <c r="AC102" s="41"/>
    </row>
    <row r="103" spans="24:29" x14ac:dyDescent="0.25">
      <c r="X103" s="41"/>
      <c r="Y103" s="41"/>
      <c r="Z103" s="41"/>
      <c r="AA103" s="41"/>
      <c r="AB103" s="41"/>
      <c r="AC103" s="41"/>
    </row>
    <row r="104" spans="24:29" x14ac:dyDescent="0.25">
      <c r="X104" s="41"/>
      <c r="Y104" s="41"/>
      <c r="Z104" s="41"/>
      <c r="AA104" s="41"/>
      <c r="AB104" s="41"/>
      <c r="AC104" s="41"/>
    </row>
    <row r="105" spans="24:29" x14ac:dyDescent="0.25">
      <c r="X105" s="41"/>
      <c r="Y105" s="41"/>
      <c r="Z105" s="41"/>
      <c r="AA105" s="41"/>
      <c r="AB105" s="41"/>
      <c r="AC105" s="41"/>
    </row>
    <row r="106" spans="24:29" x14ac:dyDescent="0.25">
      <c r="X106" s="41"/>
      <c r="Y106" s="41"/>
      <c r="Z106" s="41"/>
      <c r="AA106" s="41"/>
      <c r="AB106" s="41"/>
      <c r="AC106" s="41"/>
    </row>
    <row r="107" spans="24:29" x14ac:dyDescent="0.25">
      <c r="X107" s="41"/>
      <c r="Y107" s="41"/>
      <c r="Z107" s="41"/>
      <c r="AA107" s="41"/>
      <c r="AB107" s="41"/>
      <c r="AC107" s="41"/>
    </row>
    <row r="108" spans="24:29" x14ac:dyDescent="0.25">
      <c r="X108" s="41"/>
      <c r="Y108" s="41"/>
      <c r="Z108" s="41"/>
      <c r="AA108" s="41"/>
      <c r="AB108" s="41"/>
      <c r="AC108" s="41"/>
    </row>
    <row r="109" spans="24:29" x14ac:dyDescent="0.25">
      <c r="X109" s="41"/>
      <c r="Y109" s="41"/>
      <c r="Z109" s="41"/>
      <c r="AA109" s="41"/>
      <c r="AB109" s="41"/>
      <c r="AC109" s="41"/>
    </row>
    <row r="110" spans="24:29" x14ac:dyDescent="0.25">
      <c r="X110" s="41"/>
      <c r="Y110" s="41"/>
      <c r="Z110" s="41"/>
      <c r="AA110" s="41"/>
      <c r="AB110" s="41"/>
      <c r="AC110" s="41"/>
    </row>
    <row r="111" spans="24:29" x14ac:dyDescent="0.25">
      <c r="X111" s="41"/>
      <c r="Y111" s="41"/>
      <c r="Z111" s="41"/>
      <c r="AA111" s="41"/>
      <c r="AB111" s="41"/>
      <c r="AC111" s="41"/>
    </row>
    <row r="112" spans="24:29" x14ac:dyDescent="0.25">
      <c r="X112" s="41"/>
      <c r="Y112" s="41"/>
      <c r="Z112" s="41"/>
      <c r="AA112" s="41"/>
      <c r="AB112" s="41"/>
      <c r="AC112" s="41"/>
    </row>
    <row r="113" spans="24:29" x14ac:dyDescent="0.25">
      <c r="X113" s="41"/>
      <c r="Y113" s="41"/>
      <c r="Z113" s="41"/>
      <c r="AA113" s="41"/>
      <c r="AB113" s="41"/>
      <c r="AC113" s="41"/>
    </row>
    <row r="114" spans="24:29" x14ac:dyDescent="0.25">
      <c r="X114" s="41"/>
      <c r="Y114" s="41"/>
      <c r="Z114" s="41"/>
      <c r="AA114" s="41"/>
      <c r="AB114" s="41"/>
      <c r="AC114" s="41"/>
    </row>
    <row r="115" spans="24:29" x14ac:dyDescent="0.25">
      <c r="X115" s="41"/>
      <c r="Y115" s="41"/>
      <c r="Z115" s="41"/>
      <c r="AA115" s="41"/>
      <c r="AB115" s="41"/>
      <c r="AC115" s="41"/>
    </row>
    <row r="116" spans="24:29" x14ac:dyDescent="0.25">
      <c r="X116" s="41"/>
      <c r="Y116" s="41"/>
      <c r="Z116" s="41"/>
      <c r="AA116" s="41"/>
      <c r="AB116" s="41"/>
      <c r="AC116" s="41"/>
    </row>
    <row r="117" spans="24:29" x14ac:dyDescent="0.25">
      <c r="X117" s="41"/>
      <c r="Y117" s="41"/>
      <c r="Z117" s="41"/>
      <c r="AA117" s="41"/>
      <c r="AB117" s="41"/>
      <c r="AC117" s="41"/>
    </row>
    <row r="118" spans="24:29" x14ac:dyDescent="0.25">
      <c r="X118" s="41"/>
      <c r="Y118" s="41"/>
      <c r="Z118" s="41"/>
      <c r="AA118" s="41"/>
      <c r="AB118" s="41"/>
      <c r="AC118" s="41"/>
    </row>
    <row r="119" spans="24:29" x14ac:dyDescent="0.25">
      <c r="X119" s="41"/>
      <c r="Y119" s="41"/>
      <c r="Z119" s="41"/>
      <c r="AA119" s="41"/>
      <c r="AB119" s="41"/>
      <c r="AC119" s="41"/>
    </row>
    <row r="120" spans="24:29" x14ac:dyDescent="0.25">
      <c r="X120" s="41"/>
      <c r="Y120" s="41"/>
      <c r="Z120" s="41"/>
      <c r="AA120" s="41"/>
      <c r="AB120" s="41"/>
      <c r="AC120" s="41"/>
    </row>
    <row r="121" spans="24:29" x14ac:dyDescent="0.25">
      <c r="X121" s="41"/>
      <c r="Y121" s="41"/>
      <c r="Z121" s="41"/>
      <c r="AA121" s="41"/>
      <c r="AB121" s="41"/>
      <c r="AC121" s="41"/>
    </row>
    <row r="122" spans="24:29" x14ac:dyDescent="0.25">
      <c r="X122" s="41"/>
      <c r="Y122" s="41"/>
      <c r="Z122" s="41"/>
      <c r="AA122" s="41"/>
      <c r="AB122" s="41"/>
      <c r="AC122" s="41"/>
    </row>
    <row r="123" spans="24:29" x14ac:dyDescent="0.25">
      <c r="X123" s="41"/>
      <c r="Y123" s="41"/>
      <c r="Z123" s="41"/>
      <c r="AA123" s="41"/>
      <c r="AB123" s="41"/>
      <c r="AC123" s="41"/>
    </row>
    <row r="124" spans="24:29" x14ac:dyDescent="0.25">
      <c r="X124" s="41"/>
      <c r="Y124" s="41"/>
      <c r="Z124" s="41"/>
      <c r="AA124" s="41"/>
      <c r="AB124" s="41"/>
      <c r="AC124" s="41"/>
    </row>
    <row r="125" spans="24:29" x14ac:dyDescent="0.25">
      <c r="X125" s="41"/>
      <c r="Y125" s="41"/>
      <c r="Z125" s="41"/>
      <c r="AA125" s="41"/>
      <c r="AB125" s="41"/>
      <c r="AC125" s="41"/>
    </row>
    <row r="126" spans="24:29" x14ac:dyDescent="0.25">
      <c r="X126" s="41"/>
      <c r="Y126" s="41"/>
      <c r="Z126" s="41"/>
      <c r="AA126" s="41"/>
      <c r="AB126" s="41"/>
      <c r="AC126" s="41"/>
    </row>
    <row r="127" spans="24:29" x14ac:dyDescent="0.25">
      <c r="X127" s="41"/>
      <c r="Y127" s="41"/>
      <c r="Z127" s="41"/>
      <c r="AA127" s="41"/>
      <c r="AB127" s="41"/>
      <c r="AC127" s="41"/>
    </row>
    <row r="128" spans="24:29" x14ac:dyDescent="0.25">
      <c r="X128" s="41"/>
      <c r="Y128" s="41"/>
      <c r="Z128" s="41"/>
      <c r="AA128" s="41"/>
      <c r="AB128" s="41"/>
      <c r="AC128" s="41"/>
    </row>
    <row r="129" spans="24:29" x14ac:dyDescent="0.25">
      <c r="X129" s="41"/>
      <c r="Y129" s="41"/>
      <c r="Z129" s="41"/>
      <c r="AA129" s="41"/>
      <c r="AB129" s="41"/>
      <c r="AC129" s="41"/>
    </row>
    <row r="130" spans="24:29" x14ac:dyDescent="0.25">
      <c r="X130" s="41"/>
      <c r="Y130" s="41"/>
      <c r="Z130" s="41"/>
      <c r="AA130" s="41"/>
      <c r="AB130" s="41"/>
      <c r="AC130" s="41"/>
    </row>
    <row r="131" spans="24:29" x14ac:dyDescent="0.25">
      <c r="X131" s="41"/>
      <c r="Y131" s="41"/>
      <c r="Z131" s="41"/>
      <c r="AA131" s="41"/>
      <c r="AB131" s="41"/>
      <c r="AC131" s="41"/>
    </row>
    <row r="132" spans="24:29" x14ac:dyDescent="0.25">
      <c r="X132" s="41"/>
      <c r="Y132" s="41"/>
      <c r="Z132" s="41"/>
      <c r="AA132" s="41"/>
      <c r="AB132" s="41"/>
      <c r="AC132" s="41"/>
    </row>
    <row r="133" spans="24:29" x14ac:dyDescent="0.25">
      <c r="X133" s="41"/>
      <c r="Y133" s="41"/>
      <c r="Z133" s="41"/>
      <c r="AA133" s="41"/>
      <c r="AB133" s="41"/>
      <c r="AC133" s="41"/>
    </row>
    <row r="134" spans="24:29" x14ac:dyDescent="0.25">
      <c r="X134" s="41"/>
      <c r="Y134" s="41"/>
      <c r="Z134" s="41"/>
      <c r="AA134" s="41"/>
      <c r="AB134" s="41"/>
      <c r="AC134" s="41"/>
    </row>
    <row r="135" spans="24:29" x14ac:dyDescent="0.25">
      <c r="X135" s="41"/>
      <c r="Y135" s="41"/>
      <c r="Z135" s="41"/>
      <c r="AA135" s="41"/>
      <c r="AB135" s="41"/>
      <c r="AC135" s="41"/>
    </row>
    <row r="136" spans="24:29" x14ac:dyDescent="0.25">
      <c r="X136" s="41"/>
      <c r="Y136" s="41"/>
      <c r="Z136" s="41"/>
      <c r="AA136" s="41"/>
      <c r="AB136" s="41"/>
      <c r="AC136" s="41"/>
    </row>
    <row r="137" spans="24:29" x14ac:dyDescent="0.25">
      <c r="X137" s="41"/>
      <c r="Y137" s="41"/>
      <c r="Z137" s="41"/>
      <c r="AA137" s="41"/>
      <c r="AB137" s="41"/>
      <c r="AC137" s="41"/>
    </row>
    <row r="138" spans="24:29" x14ac:dyDescent="0.25">
      <c r="X138" s="41"/>
      <c r="Y138" s="41"/>
      <c r="Z138" s="41"/>
      <c r="AA138" s="41"/>
      <c r="AB138" s="41"/>
      <c r="AC138" s="41"/>
    </row>
    <row r="139" spans="24:29" x14ac:dyDescent="0.25">
      <c r="X139" s="41"/>
      <c r="Y139" s="41"/>
      <c r="Z139" s="41"/>
      <c r="AA139" s="41"/>
      <c r="AB139" s="41"/>
      <c r="AC139" s="41"/>
    </row>
    <row r="140" spans="24:29" x14ac:dyDescent="0.25">
      <c r="X140" s="41"/>
      <c r="Y140" s="41"/>
      <c r="Z140" s="41"/>
      <c r="AA140" s="41"/>
      <c r="AB140" s="41"/>
      <c r="AC140" s="41"/>
    </row>
    <row r="141" spans="24:29" x14ac:dyDescent="0.25">
      <c r="X141" s="41"/>
      <c r="Y141" s="41"/>
      <c r="Z141" s="41"/>
      <c r="AA141" s="41"/>
      <c r="AB141" s="41"/>
      <c r="AC141" s="41"/>
    </row>
    <row r="142" spans="24:29" x14ac:dyDescent="0.25">
      <c r="X142" s="41"/>
      <c r="Y142" s="41"/>
      <c r="Z142" s="41"/>
      <c r="AA142" s="41"/>
      <c r="AB142" s="41"/>
      <c r="AC142" s="41"/>
    </row>
    <row r="143" spans="24:29" x14ac:dyDescent="0.25">
      <c r="X143" s="41"/>
      <c r="Y143" s="41"/>
      <c r="Z143" s="41"/>
      <c r="AA143" s="41"/>
      <c r="AB143" s="41"/>
      <c r="AC143" s="41"/>
    </row>
    <row r="144" spans="24:29" x14ac:dyDescent="0.25">
      <c r="X144" s="41"/>
      <c r="Y144" s="41"/>
      <c r="Z144" s="41"/>
      <c r="AA144" s="41"/>
      <c r="AB144" s="41"/>
      <c r="AC144" s="41"/>
    </row>
    <row r="145" spans="24:29" x14ac:dyDescent="0.25">
      <c r="X145" s="41"/>
      <c r="Y145" s="41"/>
      <c r="Z145" s="41"/>
      <c r="AA145" s="41"/>
      <c r="AB145" s="41"/>
      <c r="AC145" s="41"/>
    </row>
    <row r="146" spans="24:29" x14ac:dyDescent="0.25">
      <c r="X146" s="41"/>
      <c r="Y146" s="41"/>
      <c r="Z146" s="41"/>
      <c r="AA146" s="41"/>
      <c r="AB146" s="41"/>
      <c r="AC146" s="41"/>
    </row>
    <row r="147" spans="24:29" x14ac:dyDescent="0.25">
      <c r="X147" s="41"/>
      <c r="Y147" s="41"/>
      <c r="Z147" s="41"/>
      <c r="AA147" s="41"/>
      <c r="AB147" s="41"/>
      <c r="AC147" s="41"/>
    </row>
    <row r="148" spans="24:29" x14ac:dyDescent="0.25">
      <c r="X148" s="41"/>
      <c r="Y148" s="41"/>
      <c r="Z148" s="41"/>
      <c r="AA148" s="41"/>
      <c r="AB148" s="41"/>
      <c r="AC148" s="41"/>
    </row>
    <row r="149" spans="24:29" x14ac:dyDescent="0.25">
      <c r="X149" s="41"/>
      <c r="Y149" s="41"/>
      <c r="Z149" s="41"/>
      <c r="AA149" s="41"/>
      <c r="AB149" s="41"/>
      <c r="AC149" s="41"/>
    </row>
    <row r="150" spans="24:29" x14ac:dyDescent="0.25">
      <c r="X150" s="41"/>
      <c r="Y150" s="41"/>
      <c r="Z150" s="41"/>
      <c r="AA150" s="41"/>
      <c r="AB150" s="41"/>
      <c r="AC150" s="41"/>
    </row>
    <row r="151" spans="24:29" x14ac:dyDescent="0.25">
      <c r="X151" s="41"/>
      <c r="Y151" s="41"/>
      <c r="Z151" s="41"/>
      <c r="AA151" s="41"/>
      <c r="AB151" s="41"/>
      <c r="AC151" s="41"/>
    </row>
    <row r="152" spans="24:29" x14ac:dyDescent="0.25">
      <c r="X152" s="41"/>
      <c r="Y152" s="41"/>
      <c r="Z152" s="41"/>
      <c r="AA152" s="41"/>
      <c r="AB152" s="41"/>
      <c r="AC152" s="41"/>
    </row>
    <row r="153" spans="24:29" x14ac:dyDescent="0.25">
      <c r="X153" s="41"/>
      <c r="Y153" s="41"/>
      <c r="Z153" s="41"/>
      <c r="AA153" s="41"/>
      <c r="AB153" s="41"/>
      <c r="AC153" s="41"/>
    </row>
    <row r="154" spans="24:29" x14ac:dyDescent="0.25">
      <c r="X154" s="41"/>
      <c r="Y154" s="41"/>
      <c r="Z154" s="41"/>
      <c r="AA154" s="41"/>
      <c r="AB154" s="41"/>
      <c r="AC154" s="41"/>
    </row>
    <row r="155" spans="24:29" x14ac:dyDescent="0.25">
      <c r="X155" s="41"/>
      <c r="Y155" s="41"/>
      <c r="Z155" s="41"/>
      <c r="AA155" s="41"/>
      <c r="AB155" s="41"/>
      <c r="AC155" s="41"/>
    </row>
    <row r="156" spans="24:29" x14ac:dyDescent="0.25">
      <c r="X156" s="41"/>
      <c r="Y156" s="41"/>
      <c r="Z156" s="41"/>
      <c r="AA156" s="41"/>
      <c r="AB156" s="41"/>
      <c r="AC156" s="41"/>
    </row>
    <row r="157" spans="24:29" x14ac:dyDescent="0.25">
      <c r="X157" s="41"/>
      <c r="Y157" s="41"/>
      <c r="Z157" s="41"/>
      <c r="AA157" s="41"/>
      <c r="AB157" s="41"/>
      <c r="AC157" s="41"/>
    </row>
    <row r="158" spans="24:29" x14ac:dyDescent="0.25">
      <c r="X158" s="41"/>
      <c r="Y158" s="41"/>
      <c r="Z158" s="41"/>
      <c r="AA158" s="41"/>
      <c r="AB158" s="41"/>
      <c r="AC158" s="41"/>
    </row>
    <row r="159" spans="24:29" x14ac:dyDescent="0.25">
      <c r="X159" s="41"/>
      <c r="Y159" s="41"/>
      <c r="Z159" s="41"/>
      <c r="AA159" s="41"/>
      <c r="AB159" s="41"/>
      <c r="AC159" s="41"/>
    </row>
    <row r="160" spans="24:29" x14ac:dyDescent="0.25">
      <c r="X160" s="41"/>
      <c r="Y160" s="41"/>
      <c r="Z160" s="41"/>
      <c r="AA160" s="41"/>
      <c r="AB160" s="41"/>
      <c r="AC160" s="41"/>
    </row>
    <row r="161" spans="24:29" x14ac:dyDescent="0.25">
      <c r="X161" s="41"/>
      <c r="Y161" s="41"/>
      <c r="Z161" s="41"/>
      <c r="AA161" s="41"/>
      <c r="AB161" s="41"/>
      <c r="AC161" s="41"/>
    </row>
    <row r="162" spans="24:29" x14ac:dyDescent="0.25">
      <c r="X162" s="41"/>
      <c r="Y162" s="41"/>
      <c r="Z162" s="41"/>
      <c r="AA162" s="41"/>
      <c r="AB162" s="41"/>
      <c r="AC162" s="41"/>
    </row>
    <row r="163" spans="24:29" x14ac:dyDescent="0.25">
      <c r="X163" s="41"/>
      <c r="Y163" s="41"/>
      <c r="Z163" s="41"/>
      <c r="AA163" s="41"/>
      <c r="AB163" s="41"/>
      <c r="AC163" s="41"/>
    </row>
    <row r="164" spans="24:29" x14ac:dyDescent="0.25">
      <c r="X164" s="41"/>
      <c r="Y164" s="41"/>
      <c r="Z164" s="41"/>
      <c r="AA164" s="41"/>
      <c r="AB164" s="41"/>
      <c r="AC164" s="41"/>
    </row>
    <row r="165" spans="24:29" x14ac:dyDescent="0.25">
      <c r="X165" s="41"/>
      <c r="Y165" s="41"/>
      <c r="Z165" s="41"/>
      <c r="AA165" s="41"/>
      <c r="AB165" s="41"/>
      <c r="AC165" s="41"/>
    </row>
    <row r="166" spans="24:29" x14ac:dyDescent="0.25">
      <c r="X166" s="41"/>
      <c r="Y166" s="41"/>
      <c r="Z166" s="41"/>
      <c r="AA166" s="41"/>
      <c r="AB166" s="41"/>
      <c r="AC166" s="41"/>
    </row>
    <row r="167" spans="24:29" x14ac:dyDescent="0.25">
      <c r="X167" s="41"/>
      <c r="Y167" s="41"/>
      <c r="Z167" s="41"/>
      <c r="AA167" s="41"/>
      <c r="AB167" s="41"/>
      <c r="AC167" s="41"/>
    </row>
    <row r="168" spans="24:29" x14ac:dyDescent="0.25">
      <c r="X168" s="41"/>
      <c r="Y168" s="41"/>
      <c r="Z168" s="41"/>
      <c r="AA168" s="41"/>
      <c r="AB168" s="41"/>
      <c r="AC168" s="41"/>
    </row>
    <row r="169" spans="24:29" x14ac:dyDescent="0.25">
      <c r="X169" s="41"/>
      <c r="Y169" s="41"/>
      <c r="Z169" s="41"/>
      <c r="AA169" s="41"/>
      <c r="AB169" s="41"/>
      <c r="AC169" s="41"/>
    </row>
    <row r="170" spans="24:29" x14ac:dyDescent="0.25">
      <c r="X170" s="41"/>
      <c r="Y170" s="41"/>
      <c r="Z170" s="41"/>
      <c r="AA170" s="41"/>
      <c r="AB170" s="41"/>
      <c r="AC170" s="41"/>
    </row>
    <row r="171" spans="24:29" x14ac:dyDescent="0.25">
      <c r="X171" s="41"/>
      <c r="Y171" s="41"/>
      <c r="Z171" s="41"/>
      <c r="AA171" s="41"/>
      <c r="AB171" s="41"/>
      <c r="AC171" s="41"/>
    </row>
    <row r="172" spans="24:29" x14ac:dyDescent="0.25">
      <c r="X172" s="41"/>
      <c r="Y172" s="41"/>
      <c r="Z172" s="41"/>
      <c r="AA172" s="41"/>
      <c r="AB172" s="41"/>
      <c r="AC172" s="41"/>
    </row>
    <row r="173" spans="24:29" x14ac:dyDescent="0.25">
      <c r="X173" s="41"/>
      <c r="Y173" s="41"/>
      <c r="Z173" s="41"/>
      <c r="AA173" s="41"/>
      <c r="AB173" s="41"/>
      <c r="AC173" s="41"/>
    </row>
    <row r="174" spans="24:29" x14ac:dyDescent="0.25">
      <c r="X174" s="41"/>
      <c r="Y174" s="41"/>
      <c r="Z174" s="41"/>
      <c r="AA174" s="41"/>
      <c r="AB174" s="41"/>
      <c r="AC174" s="41"/>
    </row>
    <row r="175" spans="24:29" x14ac:dyDescent="0.25">
      <c r="X175" s="41"/>
      <c r="Y175" s="41"/>
      <c r="Z175" s="41"/>
      <c r="AA175" s="41"/>
      <c r="AB175" s="41"/>
      <c r="AC175" s="41"/>
    </row>
    <row r="176" spans="24:29" x14ac:dyDescent="0.25">
      <c r="X176" s="41"/>
      <c r="Y176" s="41"/>
      <c r="Z176" s="41"/>
      <c r="AA176" s="41"/>
      <c r="AB176" s="41"/>
      <c r="AC176" s="41"/>
    </row>
    <row r="177" spans="24:29" x14ac:dyDescent="0.25">
      <c r="X177" s="41"/>
      <c r="Y177" s="41"/>
      <c r="Z177" s="41"/>
      <c r="AA177" s="41"/>
      <c r="AB177" s="41"/>
      <c r="AC177" s="41"/>
    </row>
    <row r="178" spans="24:29" x14ac:dyDescent="0.25">
      <c r="X178" s="41"/>
      <c r="Y178" s="41"/>
      <c r="Z178" s="41"/>
      <c r="AA178" s="41"/>
      <c r="AB178" s="41"/>
      <c r="AC178" s="41"/>
    </row>
    <row r="179" spans="24:29" x14ac:dyDescent="0.25">
      <c r="X179" s="41"/>
      <c r="Y179" s="41"/>
      <c r="Z179" s="41"/>
      <c r="AA179" s="41"/>
      <c r="AB179" s="41"/>
      <c r="AC179" s="41"/>
    </row>
    <row r="180" spans="24:29" x14ac:dyDescent="0.25">
      <c r="X180" s="41"/>
      <c r="Y180" s="41"/>
      <c r="Z180" s="41"/>
      <c r="AA180" s="41"/>
      <c r="AB180" s="41"/>
      <c r="AC180" s="41"/>
    </row>
    <row r="181" spans="24:29" x14ac:dyDescent="0.25">
      <c r="X181" s="41"/>
      <c r="Y181" s="41"/>
      <c r="Z181" s="41"/>
      <c r="AA181" s="41"/>
      <c r="AB181" s="41"/>
      <c r="AC181" s="41"/>
    </row>
    <row r="182" spans="24:29" x14ac:dyDescent="0.25">
      <c r="X182" s="41"/>
      <c r="Y182" s="41"/>
      <c r="Z182" s="41"/>
      <c r="AA182" s="41"/>
      <c r="AB182" s="41"/>
      <c r="AC182" s="41"/>
    </row>
    <row r="183" spans="24:29" x14ac:dyDescent="0.25">
      <c r="X183" s="41"/>
      <c r="Y183" s="41"/>
      <c r="Z183" s="41"/>
      <c r="AA183" s="41"/>
      <c r="AB183" s="41"/>
      <c r="AC183" s="41"/>
    </row>
    <row r="184" spans="24:29" x14ac:dyDescent="0.25">
      <c r="X184" s="41"/>
      <c r="Y184" s="41"/>
      <c r="Z184" s="41"/>
      <c r="AA184" s="41"/>
      <c r="AB184" s="41"/>
      <c r="AC184" s="41"/>
    </row>
    <row r="185" spans="24:29" x14ac:dyDescent="0.25">
      <c r="X185" s="41"/>
      <c r="Y185" s="41"/>
      <c r="Z185" s="41"/>
      <c r="AA185" s="41"/>
      <c r="AB185" s="41"/>
      <c r="AC185" s="41"/>
    </row>
    <row r="186" spans="24:29" x14ac:dyDescent="0.25">
      <c r="X186" s="41"/>
      <c r="Y186" s="41"/>
      <c r="Z186" s="41"/>
      <c r="AA186" s="41"/>
      <c r="AB186" s="41"/>
      <c r="AC186" s="41"/>
    </row>
    <row r="187" spans="24:29" x14ac:dyDescent="0.25">
      <c r="X187" s="41"/>
      <c r="Y187" s="41"/>
      <c r="Z187" s="41"/>
      <c r="AA187" s="41"/>
      <c r="AB187" s="41"/>
      <c r="AC187" s="41"/>
    </row>
    <row r="188" spans="24:29" x14ac:dyDescent="0.25">
      <c r="X188" s="41"/>
      <c r="Y188" s="41"/>
      <c r="Z188" s="41"/>
      <c r="AA188" s="41"/>
      <c r="AB188" s="41"/>
      <c r="AC188" s="41"/>
    </row>
    <row r="189" spans="24:29" x14ac:dyDescent="0.25">
      <c r="X189" s="41"/>
      <c r="Y189" s="41"/>
      <c r="Z189" s="41"/>
      <c r="AA189" s="41"/>
      <c r="AB189" s="41"/>
      <c r="AC189" s="41"/>
    </row>
    <row r="190" spans="24:29" x14ac:dyDescent="0.25">
      <c r="X190" s="41"/>
      <c r="Y190" s="41"/>
      <c r="Z190" s="41"/>
      <c r="AA190" s="41"/>
      <c r="AB190" s="41"/>
      <c r="AC190" s="41"/>
    </row>
    <row r="191" spans="24:29" x14ac:dyDescent="0.25">
      <c r="X191" s="41"/>
      <c r="Y191" s="41"/>
      <c r="Z191" s="41"/>
      <c r="AA191" s="41"/>
      <c r="AB191" s="41"/>
      <c r="AC191" s="41"/>
    </row>
    <row r="192" spans="24:29" x14ac:dyDescent="0.25">
      <c r="X192" s="41"/>
      <c r="Y192" s="41"/>
      <c r="Z192" s="41"/>
      <c r="AA192" s="41"/>
      <c r="AB192" s="41"/>
      <c r="AC192" s="41"/>
    </row>
    <row r="193" spans="24:29" x14ac:dyDescent="0.25">
      <c r="X193" s="41"/>
      <c r="Y193" s="41"/>
      <c r="Z193" s="41"/>
      <c r="AA193" s="41"/>
      <c r="AB193" s="41"/>
      <c r="AC193" s="41"/>
    </row>
    <row r="194" spans="24:29" x14ac:dyDescent="0.25">
      <c r="X194" s="41"/>
      <c r="Y194" s="41"/>
      <c r="Z194" s="41"/>
      <c r="AA194" s="41"/>
      <c r="AB194" s="41"/>
      <c r="AC194" s="41"/>
    </row>
    <row r="195" spans="24:29" x14ac:dyDescent="0.25">
      <c r="X195" s="41"/>
      <c r="Y195" s="41"/>
      <c r="Z195" s="41"/>
      <c r="AA195" s="41"/>
      <c r="AB195" s="41"/>
      <c r="AC195" s="41"/>
    </row>
    <row r="196" spans="24:29" x14ac:dyDescent="0.25">
      <c r="X196" s="41"/>
      <c r="Y196" s="41"/>
      <c r="Z196" s="41"/>
      <c r="AA196" s="41"/>
      <c r="AB196" s="41"/>
      <c r="AC196" s="41"/>
    </row>
    <row r="197" spans="24:29" x14ac:dyDescent="0.25">
      <c r="X197" s="41"/>
      <c r="Y197" s="41"/>
      <c r="Z197" s="41"/>
      <c r="AA197" s="41"/>
      <c r="AB197" s="41"/>
      <c r="AC197" s="41"/>
    </row>
    <row r="198" spans="24:29" x14ac:dyDescent="0.25">
      <c r="X198" s="41"/>
      <c r="Y198" s="41"/>
      <c r="Z198" s="41"/>
      <c r="AA198" s="41"/>
      <c r="AB198" s="41"/>
      <c r="AC198" s="41"/>
    </row>
    <row r="199" spans="24:29" x14ac:dyDescent="0.25">
      <c r="X199" s="41"/>
      <c r="Y199" s="41"/>
      <c r="Z199" s="41"/>
      <c r="AA199" s="41"/>
      <c r="AB199" s="41"/>
      <c r="AC199" s="41"/>
    </row>
    <row r="200" spans="24:29" x14ac:dyDescent="0.25">
      <c r="X200" s="41"/>
      <c r="Y200" s="41"/>
      <c r="Z200" s="41"/>
      <c r="AA200" s="41"/>
      <c r="AB200" s="41"/>
      <c r="AC200" s="41"/>
    </row>
    <row r="201" spans="24:29" x14ac:dyDescent="0.25">
      <c r="X201" s="41"/>
      <c r="Y201" s="41"/>
      <c r="Z201" s="41"/>
      <c r="AA201" s="41"/>
      <c r="AB201" s="41"/>
      <c r="AC201" s="41"/>
    </row>
    <row r="202" spans="24:29" x14ac:dyDescent="0.25">
      <c r="X202" s="41"/>
      <c r="Y202" s="41"/>
      <c r="Z202" s="41"/>
      <c r="AA202" s="41"/>
      <c r="AB202" s="41"/>
      <c r="AC202" s="41"/>
    </row>
    <row r="203" spans="24:29" x14ac:dyDescent="0.25">
      <c r="X203" s="41"/>
      <c r="Y203" s="41"/>
      <c r="Z203" s="41"/>
      <c r="AA203" s="41"/>
      <c r="AB203" s="41"/>
      <c r="AC203" s="41"/>
    </row>
    <row r="204" spans="24:29" x14ac:dyDescent="0.25">
      <c r="X204" s="41"/>
      <c r="Y204" s="41"/>
      <c r="Z204" s="41"/>
      <c r="AA204" s="41"/>
      <c r="AB204" s="41"/>
      <c r="AC204" s="41"/>
    </row>
    <row r="205" spans="24:29" x14ac:dyDescent="0.25">
      <c r="X205" s="41"/>
      <c r="Y205" s="41"/>
      <c r="Z205" s="41"/>
      <c r="AA205" s="41"/>
      <c r="AB205" s="41"/>
      <c r="AC205" s="41"/>
    </row>
    <row r="206" spans="24:29" x14ac:dyDescent="0.25">
      <c r="X206" s="41"/>
      <c r="Y206" s="41"/>
      <c r="Z206" s="41"/>
      <c r="AA206" s="41"/>
      <c r="AB206" s="41"/>
      <c r="AC206" s="41"/>
    </row>
    <row r="207" spans="24:29" x14ac:dyDescent="0.25">
      <c r="X207" s="41"/>
      <c r="Y207" s="41"/>
      <c r="Z207" s="41"/>
      <c r="AA207" s="41"/>
      <c r="AB207" s="41"/>
      <c r="AC207" s="41"/>
    </row>
    <row r="208" spans="24:29" x14ac:dyDescent="0.25">
      <c r="X208" s="41"/>
      <c r="Y208" s="41"/>
      <c r="Z208" s="41"/>
      <c r="AA208" s="41"/>
      <c r="AB208" s="41"/>
      <c r="AC208" s="41"/>
    </row>
    <row r="209" spans="24:29" x14ac:dyDescent="0.25">
      <c r="X209" s="41"/>
      <c r="Y209" s="41"/>
      <c r="Z209" s="41"/>
      <c r="AA209" s="41"/>
      <c r="AB209" s="41"/>
      <c r="AC209" s="41"/>
    </row>
    <row r="210" spans="24:29" x14ac:dyDescent="0.25">
      <c r="X210" s="41"/>
      <c r="Y210" s="41"/>
      <c r="Z210" s="41"/>
      <c r="AA210" s="41"/>
      <c r="AB210" s="41"/>
      <c r="AC210" s="41"/>
    </row>
    <row r="211" spans="24:29" x14ac:dyDescent="0.25">
      <c r="X211" s="41"/>
      <c r="Y211" s="41"/>
      <c r="Z211" s="41"/>
      <c r="AA211" s="41"/>
      <c r="AB211" s="41"/>
      <c r="AC211" s="41"/>
    </row>
    <row r="212" spans="24:29" x14ac:dyDescent="0.25">
      <c r="X212" s="41"/>
      <c r="Y212" s="41"/>
      <c r="Z212" s="41"/>
      <c r="AA212" s="41"/>
      <c r="AB212" s="41"/>
      <c r="AC212" s="41"/>
    </row>
    <row r="213" spans="24:29" x14ac:dyDescent="0.25">
      <c r="X213" s="41"/>
      <c r="Y213" s="41"/>
      <c r="Z213" s="41"/>
      <c r="AA213" s="41"/>
      <c r="AB213" s="41"/>
      <c r="AC213" s="41"/>
    </row>
    <row r="214" spans="24:29" x14ac:dyDescent="0.25">
      <c r="X214" s="41"/>
      <c r="Y214" s="41"/>
      <c r="Z214" s="41"/>
      <c r="AA214" s="41"/>
      <c r="AB214" s="41"/>
      <c r="AC214" s="41"/>
    </row>
    <row r="215" spans="24:29" x14ac:dyDescent="0.25">
      <c r="X215" s="41"/>
      <c r="Y215" s="41"/>
      <c r="Z215" s="41"/>
      <c r="AA215" s="41"/>
      <c r="AB215" s="41"/>
      <c r="AC215" s="41"/>
    </row>
    <row r="216" spans="24:29" x14ac:dyDescent="0.25">
      <c r="X216" s="41"/>
      <c r="Y216" s="41"/>
      <c r="Z216" s="41"/>
      <c r="AA216" s="41"/>
      <c r="AB216" s="41"/>
      <c r="AC216" s="41"/>
    </row>
    <row r="217" spans="24:29" x14ac:dyDescent="0.25">
      <c r="X217" s="41"/>
      <c r="Y217" s="41"/>
      <c r="Z217" s="41"/>
      <c r="AA217" s="41"/>
      <c r="AB217" s="41"/>
      <c r="AC217" s="41"/>
    </row>
    <row r="218" spans="24:29" x14ac:dyDescent="0.25">
      <c r="X218" s="41"/>
      <c r="Y218" s="41"/>
      <c r="Z218" s="41"/>
      <c r="AA218" s="41"/>
      <c r="AB218" s="41"/>
      <c r="AC218" s="41"/>
    </row>
    <row r="219" spans="24:29" x14ac:dyDescent="0.25">
      <c r="X219" s="41"/>
      <c r="Y219" s="41"/>
      <c r="Z219" s="41"/>
      <c r="AA219" s="41"/>
      <c r="AB219" s="41"/>
      <c r="AC219" s="41"/>
    </row>
    <row r="220" spans="24:29" x14ac:dyDescent="0.25">
      <c r="X220" s="41"/>
      <c r="Y220" s="41"/>
      <c r="Z220" s="41"/>
      <c r="AA220" s="41"/>
      <c r="AB220" s="41"/>
      <c r="AC220" s="41"/>
    </row>
    <row r="221" spans="24:29" x14ac:dyDescent="0.25">
      <c r="X221" s="41"/>
      <c r="Y221" s="41"/>
      <c r="Z221" s="41"/>
      <c r="AA221" s="41"/>
      <c r="AB221" s="41"/>
      <c r="AC221" s="41"/>
    </row>
    <row r="222" spans="24:29" x14ac:dyDescent="0.25">
      <c r="X222" s="41"/>
      <c r="Y222" s="41"/>
      <c r="Z222" s="41"/>
      <c r="AA222" s="41"/>
      <c r="AB222" s="41"/>
      <c r="AC222" s="41"/>
    </row>
    <row r="223" spans="24:29" x14ac:dyDescent="0.25">
      <c r="X223" s="41"/>
      <c r="Y223" s="41"/>
      <c r="Z223" s="41"/>
      <c r="AA223" s="41"/>
      <c r="AB223" s="41"/>
      <c r="AC223" s="41"/>
    </row>
    <row r="224" spans="24:29" x14ac:dyDescent="0.25">
      <c r="X224" s="41"/>
      <c r="Y224" s="41"/>
      <c r="Z224" s="41"/>
      <c r="AA224" s="41"/>
      <c r="AB224" s="41"/>
      <c r="AC224" s="41"/>
    </row>
    <row r="225" spans="24:29" x14ac:dyDescent="0.25">
      <c r="X225" s="41"/>
      <c r="Y225" s="41"/>
      <c r="Z225" s="41"/>
      <c r="AA225" s="41"/>
      <c r="AB225" s="41"/>
      <c r="AC225" s="41"/>
    </row>
    <row r="226" spans="24:29" x14ac:dyDescent="0.25">
      <c r="X226" s="41"/>
      <c r="Y226" s="41"/>
      <c r="Z226" s="41"/>
      <c r="AA226" s="41"/>
      <c r="AB226" s="41"/>
      <c r="AC226" s="41"/>
    </row>
    <row r="227" spans="24:29" x14ac:dyDescent="0.25">
      <c r="X227" s="41"/>
      <c r="Y227" s="41"/>
      <c r="Z227" s="41"/>
      <c r="AA227" s="41"/>
      <c r="AB227" s="41"/>
      <c r="AC227" s="41"/>
    </row>
    <row r="228" spans="24:29" x14ac:dyDescent="0.25">
      <c r="X228" s="41"/>
      <c r="Y228" s="41"/>
      <c r="Z228" s="41"/>
      <c r="AA228" s="41"/>
      <c r="AB228" s="41"/>
      <c r="AC228" s="41"/>
    </row>
    <row r="229" spans="24:29" x14ac:dyDescent="0.25">
      <c r="X229" s="41"/>
      <c r="Y229" s="41"/>
      <c r="Z229" s="41"/>
      <c r="AA229" s="41"/>
      <c r="AB229" s="41"/>
      <c r="AC229" s="41"/>
    </row>
    <row r="230" spans="24:29" x14ac:dyDescent="0.25">
      <c r="X230" s="41"/>
      <c r="Y230" s="41"/>
      <c r="Z230" s="41"/>
      <c r="AA230" s="41"/>
      <c r="AB230" s="41"/>
      <c r="AC230" s="41"/>
    </row>
    <row r="231" spans="24:29" x14ac:dyDescent="0.25">
      <c r="X231" s="41"/>
      <c r="Y231" s="41"/>
      <c r="Z231" s="41"/>
      <c r="AA231" s="41"/>
      <c r="AB231" s="41"/>
      <c r="AC231" s="41"/>
    </row>
    <row r="232" spans="24:29" x14ac:dyDescent="0.25">
      <c r="X232" s="41"/>
      <c r="Y232" s="41"/>
      <c r="Z232" s="41"/>
      <c r="AA232" s="41"/>
      <c r="AB232" s="41"/>
      <c r="AC232" s="41"/>
    </row>
    <row r="233" spans="24:29" x14ac:dyDescent="0.25">
      <c r="X233" s="41"/>
      <c r="Y233" s="41"/>
      <c r="Z233" s="41"/>
      <c r="AA233" s="41"/>
      <c r="AB233" s="41"/>
      <c r="AC233" s="41"/>
    </row>
    <row r="234" spans="24:29" x14ac:dyDescent="0.25">
      <c r="X234" s="41"/>
      <c r="Y234" s="41"/>
      <c r="Z234" s="41"/>
      <c r="AA234" s="41"/>
      <c r="AB234" s="41"/>
      <c r="AC234" s="41"/>
    </row>
    <row r="235" spans="24:29" x14ac:dyDescent="0.25">
      <c r="X235" s="41"/>
      <c r="Y235" s="41"/>
      <c r="Z235" s="41"/>
      <c r="AA235" s="41"/>
      <c r="AB235" s="41"/>
      <c r="AC235" s="41"/>
    </row>
    <row r="236" spans="24:29" x14ac:dyDescent="0.25">
      <c r="X236" s="41"/>
      <c r="Y236" s="41"/>
      <c r="Z236" s="41"/>
      <c r="AA236" s="41"/>
      <c r="AB236" s="41"/>
      <c r="AC236" s="41"/>
    </row>
    <row r="237" spans="24:29" x14ac:dyDescent="0.25">
      <c r="X237" s="41"/>
      <c r="Y237" s="41"/>
      <c r="Z237" s="41"/>
      <c r="AA237" s="41"/>
      <c r="AB237" s="41"/>
      <c r="AC237" s="41"/>
    </row>
    <row r="238" spans="24:29" x14ac:dyDescent="0.25">
      <c r="X238" s="41"/>
      <c r="Y238" s="41"/>
      <c r="Z238" s="41"/>
      <c r="AA238" s="41"/>
      <c r="AB238" s="41"/>
      <c r="AC238" s="41"/>
    </row>
    <row r="239" spans="24:29" x14ac:dyDescent="0.25">
      <c r="X239" s="41"/>
      <c r="Y239" s="41"/>
      <c r="Z239" s="41"/>
      <c r="AA239" s="41"/>
      <c r="AB239" s="41"/>
      <c r="AC239" s="41"/>
    </row>
    <row r="240" spans="24:29" x14ac:dyDescent="0.25">
      <c r="X240" s="41"/>
      <c r="Y240" s="41"/>
      <c r="Z240" s="41"/>
      <c r="AA240" s="41"/>
      <c r="AB240" s="41"/>
      <c r="AC240" s="41"/>
    </row>
    <row r="241" spans="24:29" x14ac:dyDescent="0.25">
      <c r="X241" s="41"/>
      <c r="Y241" s="41"/>
      <c r="Z241" s="41"/>
      <c r="AA241" s="41"/>
      <c r="AB241" s="41"/>
      <c r="AC241" s="41"/>
    </row>
    <row r="242" spans="24:29" x14ac:dyDescent="0.25">
      <c r="X242" s="41"/>
      <c r="Y242" s="41"/>
      <c r="Z242" s="41"/>
      <c r="AA242" s="41"/>
      <c r="AB242" s="41"/>
      <c r="AC242" s="41"/>
    </row>
    <row r="243" spans="24:29" x14ac:dyDescent="0.25">
      <c r="X243" s="41"/>
      <c r="Y243" s="41"/>
      <c r="Z243" s="41"/>
      <c r="AA243" s="41"/>
      <c r="AB243" s="41"/>
      <c r="AC243" s="41"/>
    </row>
    <row r="244" spans="24:29" x14ac:dyDescent="0.25">
      <c r="X244" s="41"/>
      <c r="Y244" s="41"/>
      <c r="Z244" s="41"/>
      <c r="AA244" s="41"/>
      <c r="AB244" s="41"/>
      <c r="AC244" s="41"/>
    </row>
    <row r="245" spans="24:29" x14ac:dyDescent="0.25">
      <c r="X245" s="41"/>
      <c r="Y245" s="41"/>
      <c r="Z245" s="41"/>
      <c r="AA245" s="41"/>
      <c r="AB245" s="41"/>
      <c r="AC245" s="41"/>
    </row>
    <row r="246" spans="24:29" x14ac:dyDescent="0.25">
      <c r="X246" s="41"/>
      <c r="Y246" s="41"/>
      <c r="Z246" s="41"/>
      <c r="AA246" s="41"/>
      <c r="AB246" s="41"/>
      <c r="AC246" s="41"/>
    </row>
    <row r="247" spans="24:29" x14ac:dyDescent="0.25">
      <c r="X247" s="41"/>
      <c r="Y247" s="41"/>
      <c r="Z247" s="41"/>
      <c r="AA247" s="41"/>
      <c r="AB247" s="41"/>
      <c r="AC247" s="41"/>
    </row>
    <row r="248" spans="24:29" x14ac:dyDescent="0.25">
      <c r="X248" s="41"/>
      <c r="Y248" s="41"/>
      <c r="Z248" s="41"/>
      <c r="AA248" s="41"/>
      <c r="AB248" s="41"/>
      <c r="AC248" s="41"/>
    </row>
    <row r="249" spans="24:29" x14ac:dyDescent="0.25">
      <c r="X249" s="41"/>
      <c r="Y249" s="41"/>
      <c r="Z249" s="41"/>
      <c r="AA249" s="41"/>
      <c r="AB249" s="41"/>
      <c r="AC249" s="41"/>
    </row>
    <row r="250" spans="24:29" x14ac:dyDescent="0.25">
      <c r="X250" s="41"/>
      <c r="Y250" s="41"/>
      <c r="Z250" s="41"/>
      <c r="AA250" s="41"/>
      <c r="AB250" s="41"/>
      <c r="AC250" s="41"/>
    </row>
    <row r="251" spans="24:29" x14ac:dyDescent="0.25">
      <c r="X251" s="41"/>
      <c r="Y251" s="41"/>
      <c r="Z251" s="41"/>
      <c r="AA251" s="41"/>
      <c r="AB251" s="41"/>
      <c r="AC251" s="41"/>
    </row>
    <row r="252" spans="24:29" x14ac:dyDescent="0.25">
      <c r="X252" s="41"/>
      <c r="Y252" s="41"/>
      <c r="Z252" s="41"/>
      <c r="AA252" s="41"/>
      <c r="AB252" s="41"/>
      <c r="AC252" s="41"/>
    </row>
    <row r="253" spans="24:29" x14ac:dyDescent="0.25">
      <c r="X253" s="41"/>
      <c r="Y253" s="41"/>
      <c r="Z253" s="41"/>
      <c r="AA253" s="41"/>
      <c r="AB253" s="41"/>
      <c r="AC253" s="41"/>
    </row>
    <row r="254" spans="24:29" x14ac:dyDescent="0.25">
      <c r="X254" s="41"/>
      <c r="Y254" s="41"/>
      <c r="Z254" s="41"/>
      <c r="AA254" s="41"/>
      <c r="AB254" s="41"/>
      <c r="AC254" s="41"/>
    </row>
    <row r="255" spans="24:29" x14ac:dyDescent="0.25">
      <c r="X255" s="41"/>
      <c r="Y255" s="41"/>
      <c r="Z255" s="41"/>
      <c r="AA255" s="41"/>
      <c r="AB255" s="41"/>
      <c r="AC255" s="41"/>
    </row>
    <row r="256" spans="24:29" x14ac:dyDescent="0.25">
      <c r="X256" s="41"/>
      <c r="Y256" s="41"/>
      <c r="Z256" s="41"/>
      <c r="AA256" s="41"/>
      <c r="AB256" s="41"/>
      <c r="AC256" s="41"/>
    </row>
    <row r="257" spans="24:29" x14ac:dyDescent="0.25">
      <c r="X257" s="41"/>
      <c r="Y257" s="41"/>
      <c r="Z257" s="41"/>
      <c r="AA257" s="41"/>
      <c r="AB257" s="41"/>
      <c r="AC257" s="41"/>
    </row>
    <row r="258" spans="24:29" x14ac:dyDescent="0.25">
      <c r="X258" s="41"/>
      <c r="Y258" s="41"/>
      <c r="Z258" s="41"/>
      <c r="AA258" s="41"/>
      <c r="AB258" s="41"/>
      <c r="AC258" s="41"/>
    </row>
    <row r="259" spans="24:29" x14ac:dyDescent="0.25">
      <c r="X259" s="41"/>
      <c r="Y259" s="41"/>
      <c r="Z259" s="41"/>
      <c r="AA259" s="41"/>
      <c r="AB259" s="41"/>
      <c r="AC259" s="41"/>
    </row>
    <row r="260" spans="24:29" x14ac:dyDescent="0.25">
      <c r="X260" s="41"/>
      <c r="Y260" s="41"/>
      <c r="Z260" s="41"/>
      <c r="AA260" s="41"/>
      <c r="AB260" s="41"/>
      <c r="AC260" s="41"/>
    </row>
    <row r="261" spans="24:29" x14ac:dyDescent="0.25">
      <c r="X261" s="41"/>
      <c r="Y261" s="41"/>
      <c r="Z261" s="41"/>
      <c r="AA261" s="41"/>
      <c r="AB261" s="41"/>
      <c r="AC261" s="41"/>
    </row>
    <row r="262" spans="24:29" x14ac:dyDescent="0.25">
      <c r="X262" s="41"/>
      <c r="Y262" s="41"/>
      <c r="Z262" s="41"/>
      <c r="AA262" s="41"/>
      <c r="AB262" s="41"/>
      <c r="AC262" s="41"/>
    </row>
    <row r="263" spans="24:29" x14ac:dyDescent="0.25">
      <c r="X263" s="41"/>
      <c r="Y263" s="41"/>
      <c r="Z263" s="41"/>
      <c r="AA263" s="41"/>
      <c r="AB263" s="41"/>
      <c r="AC263" s="41"/>
    </row>
    <row r="264" spans="24:29" x14ac:dyDescent="0.25">
      <c r="X264" s="41"/>
      <c r="Y264" s="41"/>
      <c r="Z264" s="41"/>
      <c r="AA264" s="41"/>
      <c r="AB264" s="41"/>
      <c r="AC264" s="41"/>
    </row>
    <row r="265" spans="24:29" x14ac:dyDescent="0.25">
      <c r="X265" s="41"/>
      <c r="Y265" s="41"/>
      <c r="Z265" s="41"/>
      <c r="AA265" s="41"/>
      <c r="AB265" s="41"/>
      <c r="AC265" s="41"/>
    </row>
    <row r="266" spans="24:29" x14ac:dyDescent="0.25">
      <c r="X266" s="41"/>
      <c r="Y266" s="41"/>
      <c r="Z266" s="41"/>
      <c r="AA266" s="41"/>
      <c r="AB266" s="41"/>
      <c r="AC266" s="41"/>
    </row>
    <row r="267" spans="24:29" x14ac:dyDescent="0.25">
      <c r="X267" s="41"/>
      <c r="Y267" s="41"/>
      <c r="Z267" s="41"/>
      <c r="AA267" s="41"/>
      <c r="AB267" s="41"/>
      <c r="AC267" s="41"/>
    </row>
    <row r="268" spans="24:29" x14ac:dyDescent="0.25">
      <c r="X268" s="41"/>
      <c r="Y268" s="41"/>
      <c r="Z268" s="41"/>
      <c r="AA268" s="41"/>
      <c r="AB268" s="41"/>
      <c r="AC268" s="41"/>
    </row>
    <row r="269" spans="24:29" x14ac:dyDescent="0.25">
      <c r="X269" s="41"/>
      <c r="Y269" s="41"/>
      <c r="Z269" s="41"/>
      <c r="AA269" s="41"/>
      <c r="AB269" s="41"/>
      <c r="AC269" s="41"/>
    </row>
    <row r="270" spans="24:29" x14ac:dyDescent="0.25">
      <c r="X270" s="41"/>
      <c r="Y270" s="41"/>
      <c r="Z270" s="41"/>
      <c r="AA270" s="41"/>
      <c r="AB270" s="41"/>
      <c r="AC270" s="41"/>
    </row>
    <row r="271" spans="24:29" x14ac:dyDescent="0.25">
      <c r="X271" s="41"/>
      <c r="Y271" s="41"/>
      <c r="Z271" s="41"/>
      <c r="AA271" s="41"/>
      <c r="AB271" s="41"/>
      <c r="AC271" s="41"/>
    </row>
    <row r="272" spans="24:29" x14ac:dyDescent="0.25">
      <c r="X272" s="41"/>
      <c r="Y272" s="41"/>
      <c r="Z272" s="41"/>
      <c r="AA272" s="41"/>
      <c r="AB272" s="41"/>
      <c r="AC272" s="41"/>
    </row>
    <row r="273" spans="24:29" x14ac:dyDescent="0.25">
      <c r="X273" s="41"/>
      <c r="Y273" s="41"/>
      <c r="Z273" s="41"/>
      <c r="AA273" s="41"/>
      <c r="AB273" s="41"/>
      <c r="AC273" s="41"/>
    </row>
    <row r="274" spans="24:29" x14ac:dyDescent="0.25">
      <c r="X274" s="41"/>
      <c r="Y274" s="41"/>
      <c r="Z274" s="41"/>
      <c r="AA274" s="41"/>
      <c r="AB274" s="41"/>
      <c r="AC274" s="41"/>
    </row>
    <row r="275" spans="24:29" x14ac:dyDescent="0.25">
      <c r="X275" s="41"/>
      <c r="Y275" s="41"/>
      <c r="Z275" s="41"/>
      <c r="AA275" s="41"/>
      <c r="AB275" s="41"/>
      <c r="AC275" s="41"/>
    </row>
    <row r="276" spans="24:29" x14ac:dyDescent="0.25">
      <c r="X276" s="41"/>
      <c r="Y276" s="41"/>
      <c r="Z276" s="41"/>
      <c r="AA276" s="41"/>
      <c r="AB276" s="41"/>
      <c r="AC276" s="41"/>
    </row>
    <row r="277" spans="24:29" x14ac:dyDescent="0.25">
      <c r="X277" s="41"/>
      <c r="Y277" s="41"/>
      <c r="Z277" s="41"/>
      <c r="AA277" s="41"/>
      <c r="AB277" s="41"/>
      <c r="AC277" s="41"/>
    </row>
    <row r="278" spans="24:29" x14ac:dyDescent="0.25">
      <c r="X278" s="41"/>
      <c r="Y278" s="41"/>
      <c r="Z278" s="41"/>
      <c r="AA278" s="41"/>
      <c r="AB278" s="41"/>
      <c r="AC278" s="41"/>
    </row>
    <row r="279" spans="24:29" x14ac:dyDescent="0.25">
      <c r="X279" s="41"/>
      <c r="Y279" s="41"/>
      <c r="Z279" s="41"/>
      <c r="AA279" s="41"/>
      <c r="AB279" s="41"/>
      <c r="AC279" s="41"/>
    </row>
    <row r="280" spans="24:29" x14ac:dyDescent="0.25">
      <c r="X280" s="41"/>
      <c r="Y280" s="41"/>
      <c r="Z280" s="41"/>
      <c r="AA280" s="41"/>
      <c r="AB280" s="41"/>
      <c r="AC280" s="41"/>
    </row>
    <row r="281" spans="24:29" x14ac:dyDescent="0.25">
      <c r="X281" s="41"/>
      <c r="Y281" s="41"/>
      <c r="Z281" s="41"/>
      <c r="AA281" s="41"/>
      <c r="AB281" s="41"/>
      <c r="AC281" s="41"/>
    </row>
    <row r="282" spans="24:29" x14ac:dyDescent="0.25">
      <c r="X282" s="41"/>
      <c r="Y282" s="41"/>
      <c r="Z282" s="41"/>
      <c r="AA282" s="41"/>
      <c r="AB282" s="41"/>
      <c r="AC282" s="41"/>
    </row>
    <row r="283" spans="24:29" x14ac:dyDescent="0.25">
      <c r="X283" s="41"/>
      <c r="Y283" s="41"/>
      <c r="Z283" s="41"/>
      <c r="AA283" s="41"/>
      <c r="AB283" s="41"/>
      <c r="AC283" s="41"/>
    </row>
    <row r="284" spans="24:29" x14ac:dyDescent="0.25">
      <c r="X284" s="41"/>
      <c r="Y284" s="41"/>
      <c r="Z284" s="41"/>
      <c r="AA284" s="41"/>
      <c r="AB284" s="41"/>
      <c r="AC284" s="41"/>
    </row>
    <row r="285" spans="24:29" x14ac:dyDescent="0.25">
      <c r="X285" s="41"/>
      <c r="Y285" s="41"/>
      <c r="Z285" s="41"/>
      <c r="AA285" s="41"/>
      <c r="AB285" s="41"/>
      <c r="AC285" s="41"/>
    </row>
    <row r="286" spans="24:29" x14ac:dyDescent="0.25">
      <c r="X286" s="41"/>
      <c r="Y286" s="41"/>
      <c r="Z286" s="41"/>
      <c r="AA286" s="41"/>
      <c r="AB286" s="41"/>
      <c r="AC286" s="41"/>
    </row>
    <row r="287" spans="24:29" x14ac:dyDescent="0.25">
      <c r="X287" s="41"/>
      <c r="Y287" s="41"/>
      <c r="Z287" s="41"/>
      <c r="AA287" s="41"/>
      <c r="AB287" s="41"/>
      <c r="AC287" s="41"/>
    </row>
    <row r="288" spans="24:29" x14ac:dyDescent="0.25">
      <c r="X288" s="41"/>
      <c r="Y288" s="41"/>
      <c r="Z288" s="41"/>
      <c r="AA288" s="41"/>
      <c r="AB288" s="41"/>
      <c r="AC288" s="41"/>
    </row>
    <row r="289" spans="24:29" x14ac:dyDescent="0.25">
      <c r="X289" s="41"/>
      <c r="Y289" s="41"/>
      <c r="Z289" s="41"/>
      <c r="AA289" s="41"/>
      <c r="AB289" s="41"/>
      <c r="AC289" s="41"/>
    </row>
    <row r="290" spans="24:29" x14ac:dyDescent="0.25">
      <c r="X290" s="41"/>
      <c r="Y290" s="41"/>
      <c r="Z290" s="41"/>
      <c r="AA290" s="41"/>
      <c r="AB290" s="41"/>
      <c r="AC290" s="41"/>
    </row>
    <row r="291" spans="24:29" x14ac:dyDescent="0.25">
      <c r="X291" s="41"/>
      <c r="Y291" s="41"/>
      <c r="Z291" s="41"/>
      <c r="AA291" s="41"/>
      <c r="AB291" s="41"/>
      <c r="AC291" s="41"/>
    </row>
    <row r="292" spans="24:29" x14ac:dyDescent="0.25">
      <c r="X292" s="41"/>
      <c r="Y292" s="41"/>
      <c r="Z292" s="41"/>
      <c r="AA292" s="41"/>
      <c r="AB292" s="41"/>
      <c r="AC292" s="41"/>
    </row>
    <row r="293" spans="24:29" x14ac:dyDescent="0.25">
      <c r="X293" s="41"/>
      <c r="Y293" s="41"/>
      <c r="Z293" s="41"/>
      <c r="AA293" s="41"/>
      <c r="AB293" s="41"/>
      <c r="AC293" s="41"/>
    </row>
    <row r="294" spans="24:29" x14ac:dyDescent="0.25">
      <c r="X294" s="41"/>
      <c r="Y294" s="41"/>
      <c r="Z294" s="41"/>
      <c r="AA294" s="41"/>
      <c r="AB294" s="41"/>
      <c r="AC294" s="41"/>
    </row>
    <row r="295" spans="24:29" x14ac:dyDescent="0.25">
      <c r="X295" s="41"/>
      <c r="Y295" s="41"/>
      <c r="Z295" s="41"/>
      <c r="AA295" s="41"/>
      <c r="AB295" s="41"/>
      <c r="AC295" s="41"/>
    </row>
    <row r="296" spans="24:29" x14ac:dyDescent="0.25">
      <c r="X296" s="41"/>
      <c r="Y296" s="41"/>
      <c r="Z296" s="41"/>
      <c r="AA296" s="41"/>
      <c r="AB296" s="41"/>
      <c r="AC296" s="41"/>
    </row>
    <row r="297" spans="24:29" x14ac:dyDescent="0.25">
      <c r="X297" s="41"/>
      <c r="Y297" s="41"/>
      <c r="Z297" s="41"/>
      <c r="AA297" s="41"/>
      <c r="AB297" s="41"/>
      <c r="AC297" s="41"/>
    </row>
    <row r="298" spans="24:29" x14ac:dyDescent="0.25">
      <c r="X298" s="41"/>
      <c r="Y298" s="41"/>
      <c r="Z298" s="41"/>
      <c r="AA298" s="41"/>
      <c r="AB298" s="41"/>
      <c r="AC298" s="41"/>
    </row>
    <row r="299" spans="24:29" x14ac:dyDescent="0.25">
      <c r="X299" s="41"/>
      <c r="Y299" s="41"/>
      <c r="Z299" s="41"/>
      <c r="AA299" s="41"/>
      <c r="AB299" s="41"/>
      <c r="AC299" s="41"/>
    </row>
    <row r="300" spans="24:29" x14ac:dyDescent="0.25">
      <c r="X300" s="41"/>
      <c r="Y300" s="41"/>
      <c r="Z300" s="41"/>
      <c r="AA300" s="41"/>
      <c r="AB300" s="41"/>
      <c r="AC300" s="41"/>
    </row>
    <row r="301" spans="24:29" x14ac:dyDescent="0.25">
      <c r="X301" s="41"/>
      <c r="Y301" s="41"/>
      <c r="Z301" s="41"/>
      <c r="AA301" s="41"/>
      <c r="AB301" s="41"/>
      <c r="AC301" s="41"/>
    </row>
    <row r="302" spans="24:29" x14ac:dyDescent="0.25">
      <c r="X302" s="41"/>
      <c r="Y302" s="41"/>
      <c r="Z302" s="41"/>
      <c r="AA302" s="41"/>
      <c r="AB302" s="41"/>
      <c r="AC302" s="41"/>
    </row>
    <row r="303" spans="24:29" x14ac:dyDescent="0.25">
      <c r="X303" s="41"/>
      <c r="Y303" s="41"/>
      <c r="Z303" s="41"/>
      <c r="AA303" s="41"/>
      <c r="AB303" s="41"/>
      <c r="AC303" s="41"/>
    </row>
    <row r="304" spans="24:29" x14ac:dyDescent="0.25">
      <c r="X304" s="41"/>
      <c r="Y304" s="41"/>
      <c r="Z304" s="41"/>
      <c r="AA304" s="41"/>
      <c r="AB304" s="41"/>
      <c r="AC304" s="41"/>
    </row>
    <row r="305" spans="24:29" x14ac:dyDescent="0.25">
      <c r="X305" s="41"/>
      <c r="Y305" s="41"/>
      <c r="Z305" s="41"/>
      <c r="AA305" s="41"/>
      <c r="AB305" s="41"/>
      <c r="AC305" s="41"/>
    </row>
    <row r="306" spans="24:29" x14ac:dyDescent="0.25">
      <c r="X306" s="41"/>
      <c r="Y306" s="41"/>
      <c r="Z306" s="41"/>
      <c r="AA306" s="41"/>
      <c r="AB306" s="41"/>
      <c r="AC306" s="41"/>
    </row>
    <row r="307" spans="24:29" x14ac:dyDescent="0.25">
      <c r="X307" s="41"/>
      <c r="Y307" s="41"/>
      <c r="Z307" s="41"/>
      <c r="AA307" s="41"/>
      <c r="AB307" s="41"/>
      <c r="AC307" s="41"/>
    </row>
    <row r="308" spans="24:29" x14ac:dyDescent="0.25">
      <c r="X308" s="41"/>
      <c r="Y308" s="41"/>
      <c r="Z308" s="41"/>
      <c r="AA308" s="41"/>
      <c r="AB308" s="41"/>
      <c r="AC308" s="41"/>
    </row>
    <row r="309" spans="24:29" x14ac:dyDescent="0.25">
      <c r="X309" s="41"/>
      <c r="Y309" s="41"/>
      <c r="Z309" s="41"/>
      <c r="AA309" s="41"/>
      <c r="AB309" s="41"/>
      <c r="AC309" s="41"/>
    </row>
    <row r="310" spans="24:29" x14ac:dyDescent="0.25">
      <c r="X310" s="41"/>
      <c r="Y310" s="41"/>
      <c r="Z310" s="41"/>
      <c r="AA310" s="41"/>
      <c r="AB310" s="41"/>
      <c r="AC310" s="41"/>
    </row>
    <row r="311" spans="24:29" x14ac:dyDescent="0.25">
      <c r="X311" s="41"/>
      <c r="Y311" s="41"/>
      <c r="Z311" s="41"/>
      <c r="AA311" s="41"/>
      <c r="AB311" s="41"/>
      <c r="AC311" s="41"/>
    </row>
    <row r="312" spans="24:29" x14ac:dyDescent="0.25">
      <c r="X312" s="41"/>
      <c r="Y312" s="41"/>
      <c r="Z312" s="41"/>
      <c r="AA312" s="41"/>
      <c r="AB312" s="41"/>
      <c r="AC312" s="41"/>
    </row>
    <row r="313" spans="24:29" x14ac:dyDescent="0.25">
      <c r="X313" s="41"/>
      <c r="Y313" s="41"/>
      <c r="Z313" s="41"/>
      <c r="AA313" s="41"/>
      <c r="AB313" s="41"/>
      <c r="AC313" s="41"/>
    </row>
    <row r="314" spans="24:29" x14ac:dyDescent="0.25">
      <c r="X314" s="41"/>
      <c r="Y314" s="41"/>
      <c r="Z314" s="41"/>
      <c r="AA314" s="41"/>
      <c r="AB314" s="41"/>
      <c r="AC314" s="41"/>
    </row>
    <row r="315" spans="24:29" x14ac:dyDescent="0.25">
      <c r="X315" s="41"/>
      <c r="Y315" s="41"/>
      <c r="Z315" s="41"/>
      <c r="AA315" s="41"/>
      <c r="AB315" s="41"/>
      <c r="AC315" s="41"/>
    </row>
    <row r="316" spans="24:29" x14ac:dyDescent="0.25">
      <c r="X316" s="41"/>
      <c r="Y316" s="41"/>
      <c r="Z316" s="41"/>
      <c r="AA316" s="41"/>
      <c r="AB316" s="41"/>
      <c r="AC316" s="41"/>
    </row>
    <row r="317" spans="24:29" x14ac:dyDescent="0.25">
      <c r="X317" s="41"/>
      <c r="Y317" s="41"/>
      <c r="Z317" s="41"/>
      <c r="AA317" s="41"/>
      <c r="AB317" s="41"/>
      <c r="AC317" s="41"/>
    </row>
    <row r="318" spans="24:29" x14ac:dyDescent="0.25">
      <c r="X318" s="41"/>
      <c r="Y318" s="41"/>
      <c r="Z318" s="41"/>
      <c r="AA318" s="41"/>
      <c r="AB318" s="41"/>
      <c r="AC318" s="41"/>
    </row>
    <row r="319" spans="24:29" x14ac:dyDescent="0.25">
      <c r="X319" s="41"/>
      <c r="Y319" s="41"/>
      <c r="Z319" s="41"/>
      <c r="AA319" s="41"/>
      <c r="AB319" s="41"/>
      <c r="AC319" s="41"/>
    </row>
    <row r="320" spans="24:29" x14ac:dyDescent="0.25">
      <c r="X320" s="41"/>
      <c r="Y320" s="41"/>
      <c r="Z320" s="41"/>
      <c r="AA320" s="41"/>
      <c r="AB320" s="41"/>
      <c r="AC320" s="41"/>
    </row>
    <row r="321" spans="24:29" x14ac:dyDescent="0.25">
      <c r="X321" s="41"/>
      <c r="Y321" s="41"/>
      <c r="Z321" s="41"/>
      <c r="AA321" s="41"/>
      <c r="AB321" s="41"/>
      <c r="AC321" s="41"/>
    </row>
    <row r="322" spans="24:29" x14ac:dyDescent="0.25">
      <c r="X322" s="41"/>
      <c r="Y322" s="41"/>
      <c r="Z322" s="41"/>
      <c r="AA322" s="41"/>
      <c r="AB322" s="41"/>
      <c r="AC322" s="41"/>
    </row>
    <row r="323" spans="24:29" x14ac:dyDescent="0.25">
      <c r="X323" s="41"/>
      <c r="Y323" s="41"/>
      <c r="Z323" s="41"/>
      <c r="AA323" s="41"/>
      <c r="AB323" s="41"/>
      <c r="AC323" s="41"/>
    </row>
    <row r="324" spans="24:29" x14ac:dyDescent="0.25">
      <c r="X324" s="41"/>
      <c r="Y324" s="41"/>
      <c r="Z324" s="41"/>
      <c r="AA324" s="41"/>
      <c r="AB324" s="41"/>
      <c r="AC324" s="41"/>
    </row>
    <row r="325" spans="24:29" x14ac:dyDescent="0.25">
      <c r="X325" s="41"/>
      <c r="Y325" s="41"/>
      <c r="Z325" s="41"/>
      <c r="AA325" s="41"/>
      <c r="AB325" s="41"/>
      <c r="AC325" s="41"/>
    </row>
    <row r="326" spans="24:29" x14ac:dyDescent="0.25">
      <c r="X326" s="41"/>
      <c r="Y326" s="41"/>
      <c r="Z326" s="41"/>
      <c r="AA326" s="41"/>
      <c r="AB326" s="41"/>
      <c r="AC326" s="41"/>
    </row>
    <row r="327" spans="24:29" x14ac:dyDescent="0.25">
      <c r="X327" s="41"/>
      <c r="Y327" s="41"/>
      <c r="Z327" s="41"/>
      <c r="AA327" s="41"/>
      <c r="AB327" s="41"/>
      <c r="AC327" s="41"/>
    </row>
    <row r="328" spans="24:29" x14ac:dyDescent="0.25">
      <c r="X328" s="41"/>
      <c r="Y328" s="41"/>
      <c r="Z328" s="41"/>
      <c r="AA328" s="41"/>
      <c r="AB328" s="41"/>
      <c r="AC328" s="41"/>
    </row>
    <row r="329" spans="24:29" x14ac:dyDescent="0.25">
      <c r="X329" s="41"/>
      <c r="Y329" s="41"/>
      <c r="Z329" s="41"/>
      <c r="AA329" s="41"/>
      <c r="AB329" s="41"/>
      <c r="AC329" s="41"/>
    </row>
    <row r="330" spans="24:29" x14ac:dyDescent="0.25">
      <c r="X330" s="41"/>
      <c r="Y330" s="41"/>
      <c r="Z330" s="41"/>
      <c r="AA330" s="41"/>
      <c r="AB330" s="41"/>
      <c r="AC330" s="41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X37" sqref="X37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5" bestFit="1" customWidth="1"/>
    <col min="4" max="4" width="26.28515625" style="1" bestFit="1" customWidth="1"/>
    <col min="5" max="5" width="22.28515625" style="4" customWidth="1"/>
    <col min="6" max="6" width="25.42578125" style="3" customWidth="1"/>
    <col min="7" max="7" width="23.7109375" style="5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73" customWidth="1"/>
    <col min="22" max="22" width="19.42578125" style="26" bestFit="1" customWidth="1"/>
    <col min="23" max="23" width="25" style="26" bestFit="1" customWidth="1"/>
    <col min="24" max="16384" width="9.28515625" style="1"/>
  </cols>
  <sheetData>
    <row r="1" spans="1:23" s="33" customFormat="1" ht="20.25" x14ac:dyDescent="0.3">
      <c r="B1" s="77"/>
      <c r="C1" s="94"/>
      <c r="D1" s="78"/>
      <c r="E1" s="94"/>
      <c r="F1" s="78"/>
      <c r="G1" s="471"/>
      <c r="H1" s="471"/>
      <c r="I1" s="89"/>
      <c r="O1" s="74"/>
      <c r="P1" s="98"/>
      <c r="R1" s="74"/>
      <c r="U1" s="74"/>
    </row>
    <row r="2" spans="1:23" s="33" customFormat="1" ht="20.25" x14ac:dyDescent="0.3">
      <c r="B2" s="80"/>
      <c r="C2" s="94"/>
      <c r="D2" s="78"/>
      <c r="E2" s="94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25</v>
      </c>
      <c r="C3" s="473"/>
      <c r="D3" s="473"/>
      <c r="E3" s="474"/>
      <c r="F3" s="474"/>
      <c r="G3" s="99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33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1</v>
      </c>
      <c r="D6" s="197">
        <f t="shared" ref="D6:W6" si="0">SUM(D7:D17)</f>
        <v>62120.65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93" customFormat="1" ht="18.75" x14ac:dyDescent="0.25">
      <c r="A7" s="44"/>
      <c r="B7" s="268" t="s">
        <v>59</v>
      </c>
      <c r="C7" s="121">
        <v>1</v>
      </c>
      <c r="D7" s="199">
        <v>62120.65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13</v>
      </c>
      <c r="D18" s="197">
        <f t="shared" ref="D18:W18" si="1">SUM(D19:D26)</f>
        <v>13316745.66</v>
      </c>
      <c r="E18" s="104">
        <f t="shared" si="1"/>
        <v>7</v>
      </c>
      <c r="F18" s="201">
        <f t="shared" si="1"/>
        <v>3107745.9499999997</v>
      </c>
      <c r="G18" s="104">
        <f t="shared" si="1"/>
        <v>1</v>
      </c>
      <c r="H18" s="197">
        <f t="shared" si="1"/>
        <v>144770.79999999999</v>
      </c>
      <c r="I18" s="104">
        <f t="shared" si="1"/>
        <v>7</v>
      </c>
      <c r="J18" s="194">
        <f t="shared" si="1"/>
        <v>3107745.95</v>
      </c>
      <c r="K18" s="194">
        <f t="shared" si="1"/>
        <v>2175422.15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7</v>
      </c>
      <c r="P18" s="194">
        <f t="shared" si="1"/>
        <v>3107745.95</v>
      </c>
      <c r="Q18" s="197">
        <f t="shared" si="1"/>
        <v>2175422.15</v>
      </c>
      <c r="R18" s="104">
        <f t="shared" si="1"/>
        <v>0</v>
      </c>
      <c r="S18" s="197">
        <f t="shared" si="1"/>
        <v>0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8.75" x14ac:dyDescent="0.25">
      <c r="A19" s="76"/>
      <c r="B19" s="175" t="s">
        <v>69</v>
      </c>
      <c r="C19" s="121">
        <v>1</v>
      </c>
      <c r="D19" s="199">
        <v>199830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4</v>
      </c>
      <c r="D20" s="114">
        <v>9864398.9100000001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8</v>
      </c>
      <c r="D21" s="114">
        <v>3252516.7499999995</v>
      </c>
      <c r="E21" s="141">
        <v>7</v>
      </c>
      <c r="F21" s="115">
        <v>3107745.9499999997</v>
      </c>
      <c r="G21" s="141">
        <v>1</v>
      </c>
      <c r="H21" s="115">
        <v>144770.79999999999</v>
      </c>
      <c r="I21" s="142">
        <v>7</v>
      </c>
      <c r="J21" s="111">
        <v>3107745.95</v>
      </c>
      <c r="K21" s="111">
        <v>2175422.15</v>
      </c>
      <c r="L21" s="113">
        <v>0</v>
      </c>
      <c r="M21" s="111">
        <v>0</v>
      </c>
      <c r="N21" s="114">
        <v>0</v>
      </c>
      <c r="O21" s="141">
        <f>I21-L21</f>
        <v>7</v>
      </c>
      <c r="P21" s="111">
        <f>J21-M21</f>
        <v>3107745.95</v>
      </c>
      <c r="Q21" s="111">
        <f>K21-N21</f>
        <v>2175422.15</v>
      </c>
      <c r="R21" s="110">
        <v>0</v>
      </c>
      <c r="S21" s="115">
        <v>0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0</v>
      </c>
      <c r="D27" s="197">
        <f t="shared" ref="D27:W27" si="2">SUM(D28:D30)</f>
        <v>0</v>
      </c>
      <c r="E27" s="104">
        <f t="shared" si="2"/>
        <v>0</v>
      </c>
      <c r="F27" s="201">
        <f t="shared" si="2"/>
        <v>0</v>
      </c>
      <c r="G27" s="104">
        <f t="shared" si="2"/>
        <v>0</v>
      </c>
      <c r="H27" s="197">
        <f t="shared" si="2"/>
        <v>0</v>
      </c>
      <c r="I27" s="104">
        <f t="shared" si="2"/>
        <v>0</v>
      </c>
      <c r="J27" s="194">
        <f t="shared" si="2"/>
        <v>0</v>
      </c>
      <c r="K27" s="194">
        <f t="shared" si="2"/>
        <v>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0</v>
      </c>
      <c r="P27" s="194">
        <f t="shared" si="2"/>
        <v>0</v>
      </c>
      <c r="Q27" s="197">
        <f t="shared" si="2"/>
        <v>0</v>
      </c>
      <c r="R27" s="104">
        <f t="shared" si="2"/>
        <v>0</v>
      </c>
      <c r="S27" s="197">
        <f t="shared" si="2"/>
        <v>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0</v>
      </c>
      <c r="D29" s="114">
        <v>0</v>
      </c>
      <c r="E29" s="141">
        <v>0</v>
      </c>
      <c r="F29" s="115">
        <v>0</v>
      </c>
      <c r="G29" s="141">
        <v>0</v>
      </c>
      <c r="H29" s="115">
        <v>0</v>
      </c>
      <c r="I29" s="142">
        <v>0</v>
      </c>
      <c r="J29" s="111">
        <v>0</v>
      </c>
      <c r="K29" s="111">
        <v>0</v>
      </c>
      <c r="L29" s="113">
        <v>0</v>
      </c>
      <c r="M29" s="111">
        <v>0</v>
      </c>
      <c r="N29" s="114">
        <v>0</v>
      </c>
      <c r="O29" s="141">
        <v>0</v>
      </c>
      <c r="P29" s="111">
        <v>0</v>
      </c>
      <c r="Q29" s="111">
        <v>0</v>
      </c>
      <c r="R29" s="141">
        <v>0</v>
      </c>
      <c r="S29" s="115">
        <v>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E34" si="4">SUM(D35)</f>
        <v>0</v>
      </c>
      <c r="E34" s="104">
        <f t="shared" si="4"/>
        <v>0</v>
      </c>
      <c r="F34" s="201">
        <f t="shared" ref="F34:W34" si="5">SUM(F35)</f>
        <v>0</v>
      </c>
      <c r="G34" s="104">
        <f t="shared" si="5"/>
        <v>0</v>
      </c>
      <c r="H34" s="197">
        <f t="shared" si="5"/>
        <v>0</v>
      </c>
      <c r="I34" s="104">
        <f t="shared" si="5"/>
        <v>0</v>
      </c>
      <c r="J34" s="194">
        <f t="shared" si="5"/>
        <v>0</v>
      </c>
      <c r="K34" s="194">
        <f t="shared" si="5"/>
        <v>0</v>
      </c>
      <c r="L34" s="105">
        <f t="shared" si="5"/>
        <v>0</v>
      </c>
      <c r="M34" s="194">
        <f t="shared" si="5"/>
        <v>0</v>
      </c>
      <c r="N34" s="197">
        <f t="shared" si="5"/>
        <v>0</v>
      </c>
      <c r="O34" s="104">
        <f t="shared" si="5"/>
        <v>0</v>
      </c>
      <c r="P34" s="194">
        <f t="shared" si="5"/>
        <v>0</v>
      </c>
      <c r="Q34" s="197">
        <f t="shared" si="5"/>
        <v>0</v>
      </c>
      <c r="R34" s="104">
        <f t="shared" si="5"/>
        <v>0</v>
      </c>
      <c r="S34" s="197">
        <f t="shared" si="5"/>
        <v>0</v>
      </c>
      <c r="T34" s="104">
        <f t="shared" si="5"/>
        <v>0</v>
      </c>
      <c r="U34" s="105">
        <f t="shared" si="5"/>
        <v>0</v>
      </c>
      <c r="V34" s="194">
        <f t="shared" si="5"/>
        <v>0</v>
      </c>
      <c r="W34" s="201">
        <f t="shared" si="5"/>
        <v>0</v>
      </c>
    </row>
    <row r="35" spans="1:23" ht="94.5" thickBot="1" x14ac:dyDescent="0.3">
      <c r="A35" s="76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25.5" customHeight="1" thickBot="1" x14ac:dyDescent="0.3">
      <c r="A37" s="76"/>
      <c r="B37" s="267" t="s">
        <v>43</v>
      </c>
      <c r="C37" s="104">
        <f>SUM(C6,C18,C27,C31,C34)</f>
        <v>14</v>
      </c>
      <c r="D37" s="197">
        <f t="shared" ref="D37:W37" si="6">SUM(D6,D18,D27,D31,D34)</f>
        <v>13378866.310000001</v>
      </c>
      <c r="E37" s="104">
        <f t="shared" si="6"/>
        <v>7</v>
      </c>
      <c r="F37" s="201">
        <f t="shared" si="6"/>
        <v>3107745.9499999997</v>
      </c>
      <c r="G37" s="104">
        <f t="shared" si="6"/>
        <v>1</v>
      </c>
      <c r="H37" s="197">
        <f t="shared" si="6"/>
        <v>144770.79999999999</v>
      </c>
      <c r="I37" s="104">
        <f t="shared" si="6"/>
        <v>7</v>
      </c>
      <c r="J37" s="194">
        <f t="shared" si="6"/>
        <v>3107745.95</v>
      </c>
      <c r="K37" s="194">
        <f t="shared" si="6"/>
        <v>2175422.15</v>
      </c>
      <c r="L37" s="105">
        <f t="shared" si="6"/>
        <v>0</v>
      </c>
      <c r="M37" s="194">
        <f t="shared" si="6"/>
        <v>0</v>
      </c>
      <c r="N37" s="197">
        <f t="shared" si="6"/>
        <v>0</v>
      </c>
      <c r="O37" s="104">
        <f t="shared" si="6"/>
        <v>7</v>
      </c>
      <c r="P37" s="194">
        <f t="shared" si="6"/>
        <v>3107745.95</v>
      </c>
      <c r="Q37" s="197">
        <f t="shared" si="6"/>
        <v>2175422.15</v>
      </c>
      <c r="R37" s="104">
        <f t="shared" si="6"/>
        <v>0</v>
      </c>
      <c r="S37" s="197">
        <f t="shared" si="6"/>
        <v>0</v>
      </c>
      <c r="T37" s="104">
        <f t="shared" si="6"/>
        <v>0</v>
      </c>
      <c r="U37" s="105">
        <f t="shared" si="6"/>
        <v>0</v>
      </c>
      <c r="V37" s="194">
        <f t="shared" si="6"/>
        <v>0</v>
      </c>
      <c r="W37" s="201">
        <f t="shared" si="6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60"/>
      <c r="H38" s="29"/>
      <c r="I38" s="9"/>
      <c r="J38" s="28"/>
      <c r="K38" s="28"/>
      <c r="M38" s="3"/>
      <c r="S38" s="3"/>
      <c r="T38" s="3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60"/>
      <c r="H39" s="29"/>
      <c r="I39" s="9"/>
      <c r="J39" s="28"/>
      <c r="K39" s="28"/>
      <c r="M39" s="3"/>
      <c r="S39" s="3"/>
      <c r="T39" s="3"/>
    </row>
    <row r="40" spans="1:23" ht="31.5" customHeight="1" x14ac:dyDescent="0.25">
      <c r="A40" s="76"/>
      <c r="B40" s="28"/>
      <c r="C40" s="2"/>
      <c r="D40" s="6"/>
      <c r="E40" s="2"/>
      <c r="F40" s="2"/>
      <c r="G40" s="60"/>
      <c r="H40" s="29"/>
      <c r="I40" s="9"/>
      <c r="J40" s="28"/>
      <c r="K40" s="28"/>
      <c r="M40" s="3"/>
      <c r="S40" s="3"/>
      <c r="T40" s="3"/>
    </row>
    <row r="41" spans="1:23" ht="24.75" customHeight="1" x14ac:dyDescent="0.35">
      <c r="B41" s="28"/>
      <c r="C41" s="47"/>
      <c r="D41" s="48"/>
      <c r="F41" s="4"/>
      <c r="G41" s="30"/>
      <c r="H41" s="31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47"/>
      <c r="D42" s="48"/>
      <c r="F42" s="4"/>
      <c r="G42" s="30"/>
      <c r="H42" s="31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0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0"/>
      <c r="H44" s="31"/>
    </row>
    <row r="45" spans="1:23" ht="24.75" customHeight="1" x14ac:dyDescent="0.3">
      <c r="B45" s="28"/>
      <c r="C45" s="2"/>
      <c r="D45" s="28"/>
      <c r="E45" s="2"/>
      <c r="F45" s="2"/>
      <c r="G45" s="30"/>
      <c r="H45" s="31"/>
    </row>
    <row r="46" spans="1:23" ht="24.75" customHeight="1" x14ac:dyDescent="0.3">
      <c r="C46" s="2"/>
      <c r="D46" s="28"/>
      <c r="E46" s="2"/>
      <c r="F46" s="2"/>
      <c r="G46" s="30"/>
      <c r="H46" s="31"/>
    </row>
    <row r="47" spans="1:23" ht="27.75" customHeight="1" x14ac:dyDescent="0.3">
      <c r="F47" s="4"/>
      <c r="G47" s="30"/>
      <c r="H47" s="31"/>
    </row>
    <row r="48" spans="1:23" ht="21.75" customHeight="1" x14ac:dyDescent="0.3">
      <c r="F48" s="4"/>
      <c r="G48" s="30"/>
      <c r="H48" s="32"/>
      <c r="I48" s="9"/>
      <c r="J48" s="28"/>
      <c r="K48" s="28"/>
    </row>
    <row r="49" spans="6:13" ht="26.25" customHeight="1" x14ac:dyDescent="0.3">
      <c r="F49" s="4"/>
      <c r="G49" s="30"/>
      <c r="H49" s="32"/>
      <c r="I49" s="9"/>
      <c r="J49" s="28"/>
      <c r="K49" s="28"/>
      <c r="M49" s="8"/>
    </row>
    <row r="50" spans="6:13" ht="26.25" customHeight="1" x14ac:dyDescent="0.3">
      <c r="F50" s="4"/>
      <c r="G50" s="30"/>
      <c r="H50" s="32"/>
      <c r="I50" s="9"/>
      <c r="J50" s="28"/>
      <c r="K50" s="28"/>
    </row>
    <row r="51" spans="6:13" ht="26.25" customHeight="1" x14ac:dyDescent="0.25">
      <c r="F51" s="4"/>
      <c r="I51" s="9"/>
      <c r="J51" s="28"/>
      <c r="K51" s="28"/>
    </row>
    <row r="52" spans="6:13" ht="15.75" x14ac:dyDescent="0.25">
      <c r="F52" s="4"/>
      <c r="I52" s="9"/>
      <c r="J52" s="28"/>
      <c r="K52" s="28"/>
      <c r="M52" s="8"/>
    </row>
    <row r="53" spans="6:13" ht="15.75" x14ac:dyDescent="0.25">
      <c r="F53" s="4"/>
      <c r="I53" s="9"/>
      <c r="J53" s="28"/>
      <c r="K53" s="28"/>
    </row>
    <row r="54" spans="6:13" x14ac:dyDescent="0.25">
      <c r="F54" s="4"/>
      <c r="L54" s="7"/>
    </row>
    <row r="55" spans="6:13" x14ac:dyDescent="0.25">
      <c r="F55" s="4"/>
    </row>
    <row r="56" spans="6:13" x14ac:dyDescent="0.25">
      <c r="F56" s="4"/>
    </row>
    <row r="57" spans="6:13" x14ac:dyDescent="0.25">
      <c r="F57" s="4"/>
    </row>
    <row r="58" spans="6:13" x14ac:dyDescent="0.25">
      <c r="F58" s="4"/>
    </row>
    <row r="59" spans="6:13" x14ac:dyDescent="0.25">
      <c r="F59" s="4"/>
    </row>
    <row r="60" spans="6:13" x14ac:dyDescent="0.25">
      <c r="F60" s="4"/>
    </row>
    <row r="61" spans="6:13" x14ac:dyDescent="0.25"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>
    <tabColor rgb="FF00B0F0"/>
  </sheetPr>
  <dimension ref="A1:W53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U13" sqref="U13:U16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1" bestFit="1" customWidth="1"/>
    <col min="4" max="4" width="26.28515625" style="8" bestFit="1" customWidth="1"/>
    <col min="5" max="5" width="22.28515625" style="4" customWidth="1"/>
    <col min="6" max="6" width="27.7109375" style="7" customWidth="1"/>
    <col min="7" max="7" width="23.7109375" style="5" customWidth="1"/>
    <col min="8" max="8" width="29.7109375" style="8" customWidth="1"/>
    <col min="9" max="9" width="14.5703125" style="10" bestFit="1" customWidth="1"/>
    <col min="10" max="11" width="26.28515625" style="7" customWidth="1"/>
    <col min="12" max="12" width="19" style="4" customWidth="1"/>
    <col min="13" max="13" width="21.28515625" style="8" customWidth="1"/>
    <col min="14" max="14" width="18.42578125" style="8" customWidth="1"/>
    <col min="15" max="15" width="23.5703125" style="11" customWidth="1"/>
    <col min="16" max="17" width="23.5703125" style="8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4.7109375" style="73" customWidth="1"/>
    <col min="22" max="22" width="25.5703125" style="27" customWidth="1"/>
    <col min="23" max="23" width="25" style="27" bestFit="1" customWidth="1"/>
    <col min="24" max="16384" width="9.28515625" style="1"/>
  </cols>
  <sheetData>
    <row r="1" spans="1:23" s="33" customFormat="1" ht="20.25" x14ac:dyDescent="0.2">
      <c r="B1" s="77"/>
      <c r="C1" s="88"/>
      <c r="D1" s="78"/>
      <c r="E1" s="94"/>
      <c r="F1" s="78"/>
      <c r="G1" s="471"/>
      <c r="H1" s="471"/>
      <c r="I1" s="89"/>
      <c r="J1" s="40"/>
      <c r="K1" s="40"/>
      <c r="L1" s="95"/>
      <c r="M1" s="40"/>
      <c r="N1" s="40"/>
      <c r="O1" s="74"/>
      <c r="P1" s="40"/>
      <c r="Q1" s="40"/>
      <c r="R1" s="74"/>
      <c r="U1" s="74"/>
      <c r="V1" s="40"/>
      <c r="W1" s="40"/>
    </row>
    <row r="2" spans="1:23" s="33" customFormat="1" ht="20.25" x14ac:dyDescent="0.3">
      <c r="B2" s="80"/>
      <c r="C2" s="88"/>
      <c r="D2" s="96"/>
      <c r="E2" s="94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  <c r="V2" s="40"/>
      <c r="W2" s="40"/>
    </row>
    <row r="3" spans="1:23" s="33" customFormat="1" ht="54" customHeight="1" thickBot="1" x14ac:dyDescent="0.4">
      <c r="B3" s="81" t="s">
        <v>26</v>
      </c>
      <c r="C3" s="477"/>
      <c r="D3" s="477"/>
      <c r="E3" s="474"/>
      <c r="F3" s="474"/>
      <c r="G3" s="82"/>
      <c r="H3" s="82"/>
      <c r="I3" s="90"/>
      <c r="J3" s="97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  <c r="V3" s="40"/>
      <c r="W3" s="40"/>
    </row>
    <row r="4" spans="1:23" s="41" customFormat="1" ht="36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607</v>
      </c>
      <c r="D6" s="197">
        <f t="shared" ref="D6:S6" si="0">SUM(D7:D17)</f>
        <v>339858399.43000001</v>
      </c>
      <c r="E6" s="104">
        <f t="shared" si="0"/>
        <v>246</v>
      </c>
      <c r="F6" s="201">
        <f t="shared" si="0"/>
        <v>157849430.12</v>
      </c>
      <c r="G6" s="104">
        <f t="shared" si="0"/>
        <v>26</v>
      </c>
      <c r="H6" s="197">
        <f t="shared" si="0"/>
        <v>13488810</v>
      </c>
      <c r="I6" s="104">
        <f t="shared" si="0"/>
        <v>246</v>
      </c>
      <c r="J6" s="194">
        <f t="shared" si="0"/>
        <v>157849430.12</v>
      </c>
      <c r="K6" s="194">
        <f t="shared" si="0"/>
        <v>110494601.07000001</v>
      </c>
      <c r="L6" s="105">
        <f t="shared" si="0"/>
        <v>3</v>
      </c>
      <c r="M6" s="194">
        <f t="shared" si="0"/>
        <v>247000</v>
      </c>
      <c r="N6" s="197">
        <f t="shared" si="0"/>
        <v>172900</v>
      </c>
      <c r="O6" s="104">
        <f t="shared" si="0"/>
        <v>243</v>
      </c>
      <c r="P6" s="194">
        <f t="shared" si="0"/>
        <v>157602430.12</v>
      </c>
      <c r="Q6" s="197">
        <f t="shared" si="0"/>
        <v>110321701.07000001</v>
      </c>
      <c r="R6" s="104">
        <f t="shared" si="0"/>
        <v>110</v>
      </c>
      <c r="S6" s="197">
        <f t="shared" si="0"/>
        <v>75257796.530000001</v>
      </c>
      <c r="T6" s="104">
        <v>31</v>
      </c>
      <c r="U6" s="105">
        <v>28</v>
      </c>
      <c r="V6" s="194">
        <v>15729020</v>
      </c>
      <c r="W6" s="201">
        <v>11010314</v>
      </c>
    </row>
    <row r="7" spans="1:23" s="43" customFormat="1" ht="18.75" x14ac:dyDescent="0.25">
      <c r="A7" s="44"/>
      <c r="B7" s="268" t="s">
        <v>59</v>
      </c>
      <c r="C7" s="121">
        <v>8</v>
      </c>
      <c r="D7" s="199">
        <v>1609090.45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1</v>
      </c>
      <c r="D9" s="114">
        <v>191671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89</v>
      </c>
      <c r="D10" s="114">
        <v>18488473.48</v>
      </c>
      <c r="E10" s="141">
        <v>0</v>
      </c>
      <c r="F10" s="115">
        <v>0</v>
      </c>
      <c r="G10" s="141">
        <v>1</v>
      </c>
      <c r="H10" s="115">
        <v>400000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5</v>
      </c>
      <c r="D11" s="114">
        <v>100072449.45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235</v>
      </c>
      <c r="D13" s="114">
        <v>128838806</v>
      </c>
      <c r="E13" s="141">
        <v>214</v>
      </c>
      <c r="F13" s="115">
        <v>115947996</v>
      </c>
      <c r="G13" s="141">
        <v>21</v>
      </c>
      <c r="H13" s="115">
        <v>12890810</v>
      </c>
      <c r="I13" s="142">
        <v>214</v>
      </c>
      <c r="J13" s="111">
        <v>115947996</v>
      </c>
      <c r="K13" s="111">
        <v>81163597.200000003</v>
      </c>
      <c r="L13" s="113">
        <v>1</v>
      </c>
      <c r="M13" s="111">
        <v>163000</v>
      </c>
      <c r="N13" s="114">
        <v>114100</v>
      </c>
      <c r="O13" s="141">
        <f t="shared" ref="O13:Q14" si="1">I13-L13</f>
        <v>213</v>
      </c>
      <c r="P13" s="111">
        <f t="shared" si="1"/>
        <v>115784996</v>
      </c>
      <c r="Q13" s="111">
        <f t="shared" si="1"/>
        <v>81049497.200000003</v>
      </c>
      <c r="R13" s="141">
        <v>79</v>
      </c>
      <c r="S13" s="115">
        <v>43943310</v>
      </c>
      <c r="T13" s="219">
        <v>10</v>
      </c>
      <c r="U13" s="143">
        <v>9</v>
      </c>
      <c r="V13" s="111">
        <v>6177020</v>
      </c>
      <c r="W13" s="115">
        <v>4323914</v>
      </c>
    </row>
    <row r="14" spans="1:23" ht="37.5" x14ac:dyDescent="0.25">
      <c r="A14" s="44"/>
      <c r="B14" s="170" t="s">
        <v>65</v>
      </c>
      <c r="C14" s="110">
        <v>233</v>
      </c>
      <c r="D14" s="114">
        <v>14712000</v>
      </c>
      <c r="E14" s="141">
        <v>26</v>
      </c>
      <c r="F14" s="115">
        <v>1176000</v>
      </c>
      <c r="G14" s="141">
        <v>4</v>
      </c>
      <c r="H14" s="115">
        <v>198000</v>
      </c>
      <c r="I14" s="142">
        <v>26</v>
      </c>
      <c r="J14" s="111">
        <v>1176000</v>
      </c>
      <c r="K14" s="111">
        <v>823200</v>
      </c>
      <c r="L14" s="113">
        <v>2</v>
      </c>
      <c r="M14" s="111">
        <v>84000</v>
      </c>
      <c r="N14" s="114">
        <v>58800</v>
      </c>
      <c r="O14" s="141">
        <f t="shared" si="1"/>
        <v>24</v>
      </c>
      <c r="P14" s="111">
        <f t="shared" si="1"/>
        <v>1092000</v>
      </c>
      <c r="Q14" s="111">
        <f t="shared" si="1"/>
        <v>764400</v>
      </c>
      <c r="R14" s="141">
        <v>24</v>
      </c>
      <c r="S14" s="115">
        <v>1092000</v>
      </c>
      <c r="T14" s="219">
        <v>19</v>
      </c>
      <c r="U14" s="143">
        <v>19</v>
      </c>
      <c r="V14" s="111">
        <v>882000</v>
      </c>
      <c r="W14" s="115">
        <v>617400</v>
      </c>
    </row>
    <row r="15" spans="1:23" ht="37.5" x14ac:dyDescent="0.25">
      <c r="A15" s="44"/>
      <c r="B15" s="170" t="s">
        <v>66</v>
      </c>
      <c r="C15" s="110">
        <v>16</v>
      </c>
      <c r="D15" s="114">
        <v>9522091.4499999993</v>
      </c>
      <c r="E15" s="141">
        <v>4</v>
      </c>
      <c r="F15" s="115">
        <v>4726106.4399999995</v>
      </c>
      <c r="G15" s="141">
        <v>0</v>
      </c>
      <c r="H15" s="115">
        <v>0</v>
      </c>
      <c r="I15" s="142">
        <v>4</v>
      </c>
      <c r="J15" s="111">
        <v>4726106.4399999995</v>
      </c>
      <c r="K15" s="111">
        <v>3308274.5</v>
      </c>
      <c r="L15" s="113">
        <v>0</v>
      </c>
      <c r="M15" s="111">
        <v>0</v>
      </c>
      <c r="N15" s="114">
        <v>0</v>
      </c>
      <c r="O15" s="141">
        <f t="shared" ref="O15:O16" si="2">I15-L15</f>
        <v>4</v>
      </c>
      <c r="P15" s="111">
        <f t="shared" ref="P15:P16" si="3">J15-M15</f>
        <v>4726106.4399999995</v>
      </c>
      <c r="Q15" s="111">
        <f t="shared" ref="Q15:Q16" si="4">K15-N15</f>
        <v>3308274.5</v>
      </c>
      <c r="R15" s="110">
        <v>3</v>
      </c>
      <c r="S15" s="115">
        <v>3037769.33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3</v>
      </c>
      <c r="D16" s="114">
        <v>65985927.68</v>
      </c>
      <c r="E16" s="141">
        <v>2</v>
      </c>
      <c r="F16" s="115">
        <v>35999327.68</v>
      </c>
      <c r="G16" s="141">
        <v>0</v>
      </c>
      <c r="H16" s="115">
        <v>0</v>
      </c>
      <c r="I16" s="142">
        <v>2</v>
      </c>
      <c r="J16" s="111">
        <v>35999327.68</v>
      </c>
      <c r="K16" s="111">
        <v>25199529.370000001</v>
      </c>
      <c r="L16" s="113">
        <v>0</v>
      </c>
      <c r="M16" s="111">
        <v>0</v>
      </c>
      <c r="N16" s="114">
        <v>0</v>
      </c>
      <c r="O16" s="141">
        <f t="shared" si="2"/>
        <v>2</v>
      </c>
      <c r="P16" s="111">
        <f t="shared" si="3"/>
        <v>35999327.68</v>
      </c>
      <c r="Q16" s="111">
        <f t="shared" si="4"/>
        <v>25199529.370000001</v>
      </c>
      <c r="R16" s="110">
        <v>4</v>
      </c>
      <c r="S16" s="115">
        <v>27184717.199999999</v>
      </c>
      <c r="T16" s="220">
        <v>2</v>
      </c>
      <c r="U16" s="113">
        <v>1</v>
      </c>
      <c r="V16" s="111">
        <v>8670000</v>
      </c>
      <c r="W16" s="115">
        <v>6069000</v>
      </c>
    </row>
    <row r="17" spans="1:23" ht="57" thickBot="1" x14ac:dyDescent="0.3">
      <c r="A17" s="44"/>
      <c r="B17" s="176" t="s">
        <v>68</v>
      </c>
      <c r="C17" s="117">
        <v>17</v>
      </c>
      <c r="D17" s="125">
        <v>437889.92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65</v>
      </c>
      <c r="D18" s="197">
        <f t="shared" ref="D18:W18" si="5">SUM(D19:D26)</f>
        <v>116417628.60000001</v>
      </c>
      <c r="E18" s="104">
        <f t="shared" si="5"/>
        <v>9</v>
      </c>
      <c r="F18" s="201">
        <f t="shared" si="5"/>
        <v>44577781.660000004</v>
      </c>
      <c r="G18" s="104">
        <f t="shared" si="5"/>
        <v>3</v>
      </c>
      <c r="H18" s="197">
        <f t="shared" si="5"/>
        <v>2811922.69</v>
      </c>
      <c r="I18" s="104">
        <f t="shared" si="5"/>
        <v>8</v>
      </c>
      <c r="J18" s="194">
        <f t="shared" si="5"/>
        <v>33728038.189999998</v>
      </c>
      <c r="K18" s="194">
        <f t="shared" si="5"/>
        <v>23609626.700000003</v>
      </c>
      <c r="L18" s="105">
        <f t="shared" si="5"/>
        <v>0</v>
      </c>
      <c r="M18" s="194">
        <f t="shared" si="5"/>
        <v>0</v>
      </c>
      <c r="N18" s="197">
        <f t="shared" si="5"/>
        <v>0</v>
      </c>
      <c r="O18" s="104">
        <f t="shared" si="5"/>
        <v>4</v>
      </c>
      <c r="P18" s="194">
        <f t="shared" si="5"/>
        <v>3373902.5200000005</v>
      </c>
      <c r="Q18" s="197">
        <f t="shared" si="5"/>
        <v>2361731.75</v>
      </c>
      <c r="R18" s="104">
        <f t="shared" si="5"/>
        <v>3</v>
      </c>
      <c r="S18" s="197">
        <f t="shared" si="5"/>
        <v>578329.92999999993</v>
      </c>
      <c r="T18" s="104">
        <f t="shared" si="5"/>
        <v>0</v>
      </c>
      <c r="U18" s="105">
        <f t="shared" si="5"/>
        <v>0</v>
      </c>
      <c r="V18" s="194">
        <f t="shared" si="5"/>
        <v>0</v>
      </c>
      <c r="W18" s="201">
        <f t="shared" si="5"/>
        <v>0</v>
      </c>
    </row>
    <row r="19" spans="1:23" s="43" customFormat="1" ht="18.75" x14ac:dyDescent="0.25">
      <c r="A19" s="76"/>
      <c r="B19" s="175" t="s">
        <v>69</v>
      </c>
      <c r="C19" s="121">
        <v>2</v>
      </c>
      <c r="D19" s="199">
        <v>3843404.7199999997</v>
      </c>
      <c r="E19" s="147">
        <v>1</v>
      </c>
      <c r="F19" s="174">
        <v>2385478.52</v>
      </c>
      <c r="G19" s="147">
        <v>0</v>
      </c>
      <c r="H19" s="174">
        <v>0</v>
      </c>
      <c r="I19" s="149">
        <v>1</v>
      </c>
      <c r="J19" s="173">
        <v>2385478.52</v>
      </c>
      <c r="K19" s="173">
        <v>1669834.96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1</v>
      </c>
      <c r="S19" s="174">
        <v>329712.34999999998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52</v>
      </c>
      <c r="D20" s="114">
        <v>97808162.090000018</v>
      </c>
      <c r="E20" s="141">
        <v>4</v>
      </c>
      <c r="F20" s="115">
        <v>38818400.620000005</v>
      </c>
      <c r="G20" s="141">
        <v>0</v>
      </c>
      <c r="H20" s="115">
        <v>0</v>
      </c>
      <c r="I20" s="142">
        <v>3</v>
      </c>
      <c r="J20" s="111">
        <v>27968657.150000002</v>
      </c>
      <c r="K20" s="111">
        <v>19578059.990000002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2</v>
      </c>
      <c r="D21" s="114">
        <v>455790.05000000005</v>
      </c>
      <c r="E21" s="141">
        <v>2</v>
      </c>
      <c r="F21" s="115">
        <v>455790.05000000005</v>
      </c>
      <c r="G21" s="141">
        <v>0</v>
      </c>
      <c r="H21" s="115">
        <v>0</v>
      </c>
      <c r="I21" s="142">
        <v>2</v>
      </c>
      <c r="J21" s="111">
        <v>455790.05000000005</v>
      </c>
      <c r="K21" s="111">
        <v>319053.03000000003</v>
      </c>
      <c r="L21" s="113">
        <v>0</v>
      </c>
      <c r="M21" s="111">
        <v>0</v>
      </c>
      <c r="N21" s="114">
        <v>0</v>
      </c>
      <c r="O21" s="141">
        <f>I21-L21</f>
        <v>2</v>
      </c>
      <c r="P21" s="111">
        <f>J21-M21</f>
        <v>455790.05000000005</v>
      </c>
      <c r="Q21" s="111">
        <f>K21-N21</f>
        <v>319053.03000000003</v>
      </c>
      <c r="R21" s="110">
        <v>1</v>
      </c>
      <c r="S21" s="115">
        <v>63617.58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6</v>
      </c>
      <c r="D22" s="114">
        <v>10131071.800000001</v>
      </c>
      <c r="E22" s="141">
        <v>1</v>
      </c>
      <c r="F22" s="115">
        <v>2158112.4700000002</v>
      </c>
      <c r="G22" s="141">
        <v>2</v>
      </c>
      <c r="H22" s="115">
        <v>2238547.69</v>
      </c>
      <c r="I22" s="142">
        <v>1</v>
      </c>
      <c r="J22" s="111">
        <v>2158112.4700000002</v>
      </c>
      <c r="K22" s="111">
        <v>1510678.72</v>
      </c>
      <c r="L22" s="113">
        <v>0</v>
      </c>
      <c r="M22" s="111">
        <v>0</v>
      </c>
      <c r="N22" s="114">
        <v>0</v>
      </c>
      <c r="O22" s="141">
        <f t="shared" ref="O22:O25" si="6">I22-L22</f>
        <v>1</v>
      </c>
      <c r="P22" s="111">
        <f t="shared" ref="P22:P25" si="7">J22-M22</f>
        <v>2158112.4700000002</v>
      </c>
      <c r="Q22" s="111">
        <f t="shared" ref="Q22:Q25" si="8">K22-N22</f>
        <v>1510678.72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41">
        <f t="shared" si="6"/>
        <v>0</v>
      </c>
      <c r="P23" s="111">
        <f t="shared" si="7"/>
        <v>0</v>
      </c>
      <c r="Q23" s="111">
        <f t="shared" si="8"/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41">
        <f t="shared" si="6"/>
        <v>0</v>
      </c>
      <c r="P24" s="111">
        <f t="shared" si="7"/>
        <v>0</v>
      </c>
      <c r="Q24" s="111">
        <f t="shared" si="8"/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3</v>
      </c>
      <c r="D25" s="114">
        <v>4179199.94</v>
      </c>
      <c r="E25" s="141">
        <v>1</v>
      </c>
      <c r="F25" s="115">
        <v>760000</v>
      </c>
      <c r="G25" s="141">
        <v>1</v>
      </c>
      <c r="H25" s="115">
        <v>573375</v>
      </c>
      <c r="I25" s="142">
        <v>1</v>
      </c>
      <c r="J25" s="111">
        <v>760000</v>
      </c>
      <c r="K25" s="111">
        <v>532000</v>
      </c>
      <c r="L25" s="113">
        <v>0</v>
      </c>
      <c r="M25" s="111">
        <v>0</v>
      </c>
      <c r="N25" s="114">
        <v>0</v>
      </c>
      <c r="O25" s="141">
        <f t="shared" si="6"/>
        <v>1</v>
      </c>
      <c r="P25" s="111">
        <f t="shared" si="7"/>
        <v>760000</v>
      </c>
      <c r="Q25" s="111">
        <f t="shared" si="8"/>
        <v>532000</v>
      </c>
      <c r="R25" s="110">
        <v>1</v>
      </c>
      <c r="S25" s="115">
        <v>185000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3</v>
      </c>
      <c r="D27" s="197">
        <f t="shared" ref="D27:W27" si="9">SUM(D28:D30)</f>
        <v>75000</v>
      </c>
      <c r="E27" s="104">
        <f t="shared" si="9"/>
        <v>3</v>
      </c>
      <c r="F27" s="201">
        <f t="shared" si="9"/>
        <v>75000</v>
      </c>
      <c r="G27" s="104">
        <f t="shared" si="9"/>
        <v>0</v>
      </c>
      <c r="H27" s="197">
        <f t="shared" si="9"/>
        <v>0</v>
      </c>
      <c r="I27" s="104">
        <f t="shared" si="9"/>
        <v>3</v>
      </c>
      <c r="J27" s="194">
        <f t="shared" si="9"/>
        <v>75000.000499999995</v>
      </c>
      <c r="K27" s="194">
        <f t="shared" si="9"/>
        <v>52499.999899999995</v>
      </c>
      <c r="L27" s="105">
        <f t="shared" si="9"/>
        <v>0</v>
      </c>
      <c r="M27" s="194">
        <f t="shared" si="9"/>
        <v>0</v>
      </c>
      <c r="N27" s="197">
        <f t="shared" si="9"/>
        <v>0</v>
      </c>
      <c r="O27" s="104">
        <f t="shared" si="9"/>
        <v>3</v>
      </c>
      <c r="P27" s="194">
        <f t="shared" si="9"/>
        <v>52499.999899999995</v>
      </c>
      <c r="Q27" s="197">
        <f t="shared" si="9"/>
        <v>52499.999899999995</v>
      </c>
      <c r="R27" s="104">
        <f t="shared" si="9"/>
        <v>4</v>
      </c>
      <c r="S27" s="197">
        <f t="shared" si="9"/>
        <v>75000</v>
      </c>
      <c r="T27" s="104">
        <f t="shared" si="9"/>
        <v>0</v>
      </c>
      <c r="U27" s="105">
        <f t="shared" si="9"/>
        <v>0</v>
      </c>
      <c r="V27" s="194">
        <f t="shared" si="9"/>
        <v>0</v>
      </c>
      <c r="W27" s="201">
        <f t="shared" si="9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3</v>
      </c>
      <c r="D29" s="114">
        <v>75000</v>
      </c>
      <c r="E29" s="141">
        <v>3</v>
      </c>
      <c r="F29" s="115">
        <v>75000</v>
      </c>
      <c r="G29" s="141">
        <v>0</v>
      </c>
      <c r="H29" s="115">
        <v>0</v>
      </c>
      <c r="I29" s="142">
        <v>3</v>
      </c>
      <c r="J29" s="111">
        <v>75000.000499999995</v>
      </c>
      <c r="K29" s="111">
        <v>52499.999899999995</v>
      </c>
      <c r="L29" s="113">
        <v>0</v>
      </c>
      <c r="M29" s="111">
        <v>0</v>
      </c>
      <c r="N29" s="114">
        <v>0</v>
      </c>
      <c r="O29" s="141">
        <f>I29-L29</f>
        <v>3</v>
      </c>
      <c r="P29" s="111">
        <f>K29-M29</f>
        <v>52499.999899999995</v>
      </c>
      <c r="Q29" s="111">
        <f>K29-N29</f>
        <v>52499.999899999995</v>
      </c>
      <c r="R29" s="141">
        <v>4</v>
      </c>
      <c r="S29" s="115">
        <v>75000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10">SUM(D32:D33)</f>
        <v>0</v>
      </c>
      <c r="E31" s="104">
        <f t="shared" si="10"/>
        <v>0</v>
      </c>
      <c r="F31" s="201">
        <f t="shared" si="10"/>
        <v>0</v>
      </c>
      <c r="G31" s="104">
        <f t="shared" si="10"/>
        <v>0</v>
      </c>
      <c r="H31" s="197">
        <f t="shared" si="10"/>
        <v>0</v>
      </c>
      <c r="I31" s="104">
        <f t="shared" si="10"/>
        <v>0</v>
      </c>
      <c r="J31" s="194">
        <f t="shared" si="10"/>
        <v>0</v>
      </c>
      <c r="K31" s="194">
        <f t="shared" si="10"/>
        <v>0</v>
      </c>
      <c r="L31" s="105">
        <f t="shared" si="10"/>
        <v>0</v>
      </c>
      <c r="M31" s="194">
        <f t="shared" si="10"/>
        <v>0</v>
      </c>
      <c r="N31" s="197">
        <f t="shared" si="10"/>
        <v>0</v>
      </c>
      <c r="O31" s="104">
        <f t="shared" si="10"/>
        <v>0</v>
      </c>
      <c r="P31" s="194">
        <f t="shared" si="10"/>
        <v>0</v>
      </c>
      <c r="Q31" s="197">
        <f t="shared" si="10"/>
        <v>0</v>
      </c>
      <c r="R31" s="104">
        <f t="shared" si="10"/>
        <v>0</v>
      </c>
      <c r="S31" s="197">
        <f t="shared" si="10"/>
        <v>0</v>
      </c>
      <c r="T31" s="104">
        <f t="shared" si="10"/>
        <v>0</v>
      </c>
      <c r="U31" s="105">
        <f t="shared" si="10"/>
        <v>0</v>
      </c>
      <c r="V31" s="194">
        <f t="shared" si="10"/>
        <v>0</v>
      </c>
      <c r="W31" s="201">
        <f t="shared" si="10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1</v>
      </c>
      <c r="D34" s="197">
        <f t="shared" ref="D34:W34" si="11">SUM(D35)</f>
        <v>649746.05000000005</v>
      </c>
      <c r="E34" s="104">
        <f t="shared" si="11"/>
        <v>0</v>
      </c>
      <c r="F34" s="201">
        <f t="shared" si="11"/>
        <v>0</v>
      </c>
      <c r="G34" s="104">
        <f t="shared" si="11"/>
        <v>0</v>
      </c>
      <c r="H34" s="197">
        <f t="shared" si="11"/>
        <v>0</v>
      </c>
      <c r="I34" s="104">
        <f t="shared" si="11"/>
        <v>0</v>
      </c>
      <c r="J34" s="194">
        <f t="shared" si="11"/>
        <v>0</v>
      </c>
      <c r="K34" s="194">
        <f t="shared" si="11"/>
        <v>0</v>
      </c>
      <c r="L34" s="105">
        <f t="shared" si="11"/>
        <v>0</v>
      </c>
      <c r="M34" s="194">
        <f t="shared" si="11"/>
        <v>0</v>
      </c>
      <c r="N34" s="197">
        <f t="shared" si="11"/>
        <v>0</v>
      </c>
      <c r="O34" s="104">
        <f t="shared" si="11"/>
        <v>0</v>
      </c>
      <c r="P34" s="194">
        <f t="shared" si="11"/>
        <v>0</v>
      </c>
      <c r="Q34" s="197">
        <f t="shared" si="11"/>
        <v>0</v>
      </c>
      <c r="R34" s="104">
        <f t="shared" si="11"/>
        <v>0</v>
      </c>
      <c r="S34" s="197">
        <f t="shared" si="11"/>
        <v>0</v>
      </c>
      <c r="T34" s="104">
        <f t="shared" si="11"/>
        <v>0</v>
      </c>
      <c r="U34" s="105">
        <f t="shared" si="11"/>
        <v>0</v>
      </c>
      <c r="V34" s="194">
        <f t="shared" si="11"/>
        <v>0</v>
      </c>
      <c r="W34" s="201">
        <f t="shared" si="11"/>
        <v>0</v>
      </c>
    </row>
    <row r="35" spans="1:23" ht="94.5" thickBot="1" x14ac:dyDescent="0.3">
      <c r="A35" s="76"/>
      <c r="B35" s="175" t="s">
        <v>73</v>
      </c>
      <c r="C35" s="121">
        <v>1</v>
      </c>
      <c r="D35" s="199">
        <v>649746.05000000005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30" customHeight="1" thickBot="1" x14ac:dyDescent="0.3">
      <c r="A37" s="76"/>
      <c r="B37" s="267" t="s">
        <v>43</v>
      </c>
      <c r="C37" s="104">
        <f>SUM(C34,C31,C27,C18,C6)</f>
        <v>676</v>
      </c>
      <c r="D37" s="197">
        <f t="shared" ref="D37:W37" si="12">SUM(D34,D31,D27,D18,D6)</f>
        <v>457000774.08000004</v>
      </c>
      <c r="E37" s="104">
        <f t="shared" si="12"/>
        <v>258</v>
      </c>
      <c r="F37" s="201">
        <f t="shared" si="12"/>
        <v>202502211.78</v>
      </c>
      <c r="G37" s="104">
        <f t="shared" si="12"/>
        <v>29</v>
      </c>
      <c r="H37" s="197">
        <f t="shared" si="12"/>
        <v>16300732.689999999</v>
      </c>
      <c r="I37" s="104">
        <f t="shared" si="12"/>
        <v>257</v>
      </c>
      <c r="J37" s="194">
        <f t="shared" si="12"/>
        <v>191652468.3105</v>
      </c>
      <c r="K37" s="194">
        <f t="shared" si="12"/>
        <v>134156727.76990001</v>
      </c>
      <c r="L37" s="105">
        <f t="shared" si="12"/>
        <v>3</v>
      </c>
      <c r="M37" s="194">
        <f t="shared" si="12"/>
        <v>247000</v>
      </c>
      <c r="N37" s="197">
        <f t="shared" si="12"/>
        <v>172900</v>
      </c>
      <c r="O37" s="104">
        <f t="shared" si="12"/>
        <v>250</v>
      </c>
      <c r="P37" s="194">
        <f t="shared" si="12"/>
        <v>161028832.6399</v>
      </c>
      <c r="Q37" s="197">
        <f t="shared" si="12"/>
        <v>112735932.81990001</v>
      </c>
      <c r="R37" s="104">
        <f t="shared" si="12"/>
        <v>117</v>
      </c>
      <c r="S37" s="197">
        <f t="shared" si="12"/>
        <v>75911126.460000008</v>
      </c>
      <c r="T37" s="104">
        <f t="shared" si="12"/>
        <v>31</v>
      </c>
      <c r="U37" s="105">
        <f t="shared" si="12"/>
        <v>28</v>
      </c>
      <c r="V37" s="194">
        <f t="shared" si="12"/>
        <v>15729020</v>
      </c>
      <c r="W37" s="201">
        <f t="shared" si="12"/>
        <v>11010314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9"/>
      <c r="D38" s="68"/>
      <c r="E38" s="68"/>
      <c r="F38" s="68"/>
      <c r="G38" s="68"/>
      <c r="H38" s="61"/>
      <c r="I38" s="70"/>
      <c r="J38" s="61"/>
      <c r="K38" s="61"/>
      <c r="L38" s="61"/>
      <c r="M38" s="61"/>
      <c r="N38" s="61"/>
      <c r="O38" s="70"/>
      <c r="P38" s="61"/>
      <c r="Q38" s="61"/>
      <c r="R38" s="70"/>
      <c r="S38" s="61"/>
      <c r="T38" s="61"/>
      <c r="U38" s="70"/>
      <c r="V38" s="61"/>
      <c r="W38" s="61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9"/>
      <c r="D39" s="6"/>
      <c r="E39" s="2"/>
      <c r="F39" s="6"/>
      <c r="G39" s="62"/>
      <c r="H39" s="62"/>
      <c r="I39" s="9"/>
      <c r="J39" s="6"/>
      <c r="K39" s="6"/>
      <c r="M39" s="7"/>
      <c r="N39" s="27"/>
      <c r="O39" s="73"/>
      <c r="P39" s="27"/>
      <c r="Q39" s="27"/>
      <c r="R39" s="73"/>
      <c r="S39" s="3"/>
      <c r="T39" s="3"/>
    </row>
    <row r="40" spans="1:23" ht="31.5" customHeight="1" x14ac:dyDescent="0.25">
      <c r="A40" s="76"/>
      <c r="B40" s="28"/>
      <c r="C40" s="9"/>
      <c r="D40" s="6"/>
      <c r="E40" s="2"/>
      <c r="F40" s="6"/>
      <c r="G40" s="63"/>
      <c r="H40" s="52"/>
      <c r="I40" s="9"/>
      <c r="J40" s="6"/>
      <c r="K40" s="6"/>
      <c r="M40" s="7"/>
      <c r="N40" s="27"/>
      <c r="O40" s="73"/>
      <c r="P40" s="27"/>
      <c r="Q40" s="27"/>
      <c r="R40" s="73"/>
      <c r="S40" s="3"/>
      <c r="T40" s="3"/>
    </row>
    <row r="41" spans="1:23" ht="24.75" customHeight="1" x14ac:dyDescent="0.35">
      <c r="B41" s="28"/>
      <c r="C41" s="64"/>
      <c r="D41" s="57"/>
      <c r="G41" s="30"/>
      <c r="H41" s="31"/>
      <c r="M41" s="27"/>
      <c r="N41" s="27"/>
      <c r="O41" s="73"/>
      <c r="P41" s="27"/>
      <c r="Q41" s="27"/>
      <c r="R41" s="73"/>
      <c r="S41" s="26"/>
      <c r="T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64"/>
      <c r="D42" s="57"/>
      <c r="G42" s="30"/>
      <c r="H42" s="31"/>
      <c r="M42" s="27"/>
      <c r="N42" s="27"/>
      <c r="O42" s="73"/>
      <c r="P42" s="27"/>
      <c r="Q42" s="27"/>
      <c r="R42" s="73"/>
      <c r="S42" s="26"/>
      <c r="T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9"/>
      <c r="D43" s="6"/>
      <c r="E43" s="2"/>
      <c r="F43" s="6"/>
      <c r="G43" s="30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9"/>
      <c r="D44" s="6"/>
      <c r="E44" s="2"/>
      <c r="F44" s="6"/>
      <c r="G44" s="30"/>
      <c r="H44" s="31"/>
    </row>
    <row r="45" spans="1:23" ht="24.75" customHeight="1" x14ac:dyDescent="0.3">
      <c r="B45" s="28"/>
      <c r="C45" s="9"/>
      <c r="D45" s="6"/>
      <c r="E45" s="2"/>
      <c r="F45" s="6"/>
      <c r="G45" s="30"/>
      <c r="H45" s="31"/>
    </row>
    <row r="46" spans="1:23" ht="24.75" customHeight="1" x14ac:dyDescent="0.3">
      <c r="C46" s="9"/>
      <c r="D46" s="6"/>
      <c r="E46" s="2"/>
      <c r="F46" s="6"/>
      <c r="G46" s="30"/>
      <c r="H46" s="31"/>
    </row>
    <row r="47" spans="1:23" ht="27.75" customHeight="1" x14ac:dyDescent="0.3">
      <c r="G47" s="30"/>
      <c r="H47" s="31"/>
    </row>
    <row r="48" spans="1:23" ht="21.75" customHeight="1" x14ac:dyDescent="0.3">
      <c r="G48" s="30"/>
      <c r="H48" s="31"/>
      <c r="I48" s="9"/>
      <c r="J48" s="6"/>
      <c r="K48" s="6"/>
    </row>
    <row r="49" spans="7:11" ht="26.25" customHeight="1" x14ac:dyDescent="0.3">
      <c r="G49" s="30"/>
      <c r="H49" s="31"/>
      <c r="I49" s="9"/>
      <c r="J49" s="6"/>
      <c r="K49" s="6"/>
    </row>
    <row r="50" spans="7:11" ht="26.25" customHeight="1" x14ac:dyDescent="0.3">
      <c r="G50" s="30"/>
      <c r="H50" s="31"/>
      <c r="I50" s="9"/>
      <c r="J50" s="6"/>
      <c r="K50" s="6"/>
    </row>
    <row r="51" spans="7:11" ht="26.25" customHeight="1" x14ac:dyDescent="0.25">
      <c r="I51" s="9"/>
      <c r="J51" s="6"/>
      <c r="K51" s="6"/>
    </row>
    <row r="52" spans="7:11" ht="15.75" x14ac:dyDescent="0.25">
      <c r="I52" s="9"/>
      <c r="J52" s="6"/>
      <c r="K52" s="6"/>
    </row>
    <row r="53" spans="7:11" ht="15.75" x14ac:dyDescent="0.25">
      <c r="I53" s="9"/>
      <c r="J53" s="6"/>
      <c r="K53" s="6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>
    <tabColor rgb="FF00B0F0"/>
  </sheetPr>
  <dimension ref="A1:W61"/>
  <sheetViews>
    <sheetView zoomScale="50" zoomScaleNormal="50" workbookViewId="0">
      <pane xSplit="2" ySplit="5" topLeftCell="C15" activePane="bottomRight" state="frozen"/>
      <selection activeCell="E17" sqref="E17"/>
      <selection pane="topRight" activeCell="E17" sqref="E17"/>
      <selection pane="bottomLeft" activeCell="E17" sqref="E17"/>
      <selection pane="bottomRight" activeCell="R29" sqref="R29:S29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9" style="3" customWidth="1"/>
    <col min="6" max="6" width="35.5703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27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8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3</v>
      </c>
      <c r="D6" s="197">
        <f t="shared" ref="D6:W6" si="0">SUM(D7:D17)</f>
        <v>135264.5</v>
      </c>
      <c r="E6" s="104">
        <f t="shared" si="0"/>
        <v>0</v>
      </c>
      <c r="F6" s="201">
        <f t="shared" si="0"/>
        <v>0</v>
      </c>
      <c r="G6" s="104">
        <f t="shared" si="0"/>
        <v>1</v>
      </c>
      <c r="H6" s="197">
        <f t="shared" si="0"/>
        <v>59875.8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3</v>
      </c>
      <c r="D7" s="199">
        <v>135264.5</v>
      </c>
      <c r="E7" s="147">
        <v>0</v>
      </c>
      <c r="F7" s="174">
        <v>0</v>
      </c>
      <c r="G7" s="147">
        <v>1</v>
      </c>
      <c r="H7" s="174">
        <v>59875.8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ht="132" thickBot="1" x14ac:dyDescent="0.3">
      <c r="A18" s="76"/>
      <c r="B18" s="267" t="s">
        <v>51</v>
      </c>
      <c r="C18" s="104">
        <f>SUM(C19:C26)</f>
        <v>114</v>
      </c>
      <c r="D18" s="197">
        <f t="shared" ref="D18:W18" si="1">SUM(D19:D26)</f>
        <v>47223073.949999973</v>
      </c>
      <c r="E18" s="104">
        <f t="shared" si="1"/>
        <v>96</v>
      </c>
      <c r="F18" s="201">
        <f t="shared" si="1"/>
        <v>30336530.199999981</v>
      </c>
      <c r="G18" s="104">
        <f t="shared" si="1"/>
        <v>2</v>
      </c>
      <c r="H18" s="197">
        <f t="shared" si="1"/>
        <v>2424107.65</v>
      </c>
      <c r="I18" s="104">
        <f t="shared" si="1"/>
        <v>96</v>
      </c>
      <c r="J18" s="194">
        <f t="shared" si="1"/>
        <v>30336530.199899979</v>
      </c>
      <c r="K18" s="194">
        <f t="shared" si="1"/>
        <v>21235570.899899997</v>
      </c>
      <c r="L18" s="105">
        <f t="shared" si="1"/>
        <v>1</v>
      </c>
      <c r="M18" s="194">
        <f t="shared" si="1"/>
        <v>143751.25</v>
      </c>
      <c r="N18" s="197">
        <f t="shared" si="1"/>
        <v>100625.87</v>
      </c>
      <c r="O18" s="104">
        <f t="shared" si="1"/>
        <v>95</v>
      </c>
      <c r="P18" s="194">
        <f t="shared" si="1"/>
        <v>30192778.949899979</v>
      </c>
      <c r="Q18" s="197">
        <f t="shared" si="1"/>
        <v>21134945.029899996</v>
      </c>
      <c r="R18" s="104">
        <f t="shared" si="1"/>
        <v>4</v>
      </c>
      <c r="S18" s="197">
        <f t="shared" si="1"/>
        <v>702655.28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09.5" customHeight="1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16</v>
      </c>
      <c r="D20" s="114">
        <v>14462436.099999998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98</v>
      </c>
      <c r="D21" s="114">
        <v>32760637.849999979</v>
      </c>
      <c r="E21" s="141">
        <v>96</v>
      </c>
      <c r="F21" s="115">
        <v>30336530.199999981</v>
      </c>
      <c r="G21" s="141">
        <v>2</v>
      </c>
      <c r="H21" s="115">
        <v>2424107.65</v>
      </c>
      <c r="I21" s="142">
        <v>96</v>
      </c>
      <c r="J21" s="111">
        <v>30336530.199899979</v>
      </c>
      <c r="K21" s="111">
        <v>21235570.899899997</v>
      </c>
      <c r="L21" s="113">
        <v>1</v>
      </c>
      <c r="M21" s="111">
        <v>143751.25</v>
      </c>
      <c r="N21" s="114">
        <v>100625.87</v>
      </c>
      <c r="O21" s="141">
        <f>I21-L21</f>
        <v>95</v>
      </c>
      <c r="P21" s="111">
        <f>J21-M21</f>
        <v>30192778.949899979</v>
      </c>
      <c r="Q21" s="111">
        <f>K21-N21</f>
        <v>21134945.029899996</v>
      </c>
      <c r="R21" s="110">
        <v>4</v>
      </c>
      <c r="S21" s="115">
        <v>702655.28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24600</v>
      </c>
      <c r="E27" s="104">
        <f t="shared" si="2"/>
        <v>1</v>
      </c>
      <c r="F27" s="201">
        <f t="shared" si="2"/>
        <v>24600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24600</v>
      </c>
      <c r="K27" s="194">
        <f t="shared" si="2"/>
        <v>17220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24600</v>
      </c>
      <c r="Q27" s="197">
        <f t="shared" si="2"/>
        <v>17220</v>
      </c>
      <c r="R27" s="104">
        <f t="shared" si="2"/>
        <v>1</v>
      </c>
      <c r="S27" s="197">
        <f t="shared" si="2"/>
        <v>24600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24600</v>
      </c>
      <c r="E29" s="141">
        <v>1</v>
      </c>
      <c r="F29" s="115">
        <v>24600</v>
      </c>
      <c r="G29" s="141">
        <v>0</v>
      </c>
      <c r="H29" s="115">
        <v>0</v>
      </c>
      <c r="I29" s="142">
        <v>1</v>
      </c>
      <c r="J29" s="111">
        <v>24600</v>
      </c>
      <c r="K29" s="111">
        <v>17220</v>
      </c>
      <c r="L29" s="113">
        <v>0</v>
      </c>
      <c r="M29" s="111">
        <v>0</v>
      </c>
      <c r="N29" s="114">
        <v>0</v>
      </c>
      <c r="O29" s="141">
        <v>1</v>
      </c>
      <c r="P29" s="111">
        <v>24600</v>
      </c>
      <c r="Q29" s="111">
        <v>17220</v>
      </c>
      <c r="R29" s="141">
        <v>1</v>
      </c>
      <c r="S29" s="115">
        <v>24600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238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31.5" customHeight="1" thickBot="1" x14ac:dyDescent="0.3">
      <c r="A37" s="76"/>
      <c r="B37" s="267" t="s">
        <v>43</v>
      </c>
      <c r="C37" s="104">
        <f>SUM(C34,C31,C27,C18,C6)</f>
        <v>118</v>
      </c>
      <c r="D37" s="197">
        <f t="shared" ref="D37:W37" si="5">SUM(D34,D31,D27,D18,D6)</f>
        <v>47382938.449999973</v>
      </c>
      <c r="E37" s="104">
        <f t="shared" si="5"/>
        <v>97</v>
      </c>
      <c r="F37" s="201">
        <f t="shared" si="5"/>
        <v>30361130.199999981</v>
      </c>
      <c r="G37" s="104">
        <f t="shared" si="5"/>
        <v>3</v>
      </c>
      <c r="H37" s="197">
        <f t="shared" si="5"/>
        <v>2483983.4499999997</v>
      </c>
      <c r="I37" s="104">
        <f t="shared" si="5"/>
        <v>97</v>
      </c>
      <c r="J37" s="194">
        <f t="shared" si="5"/>
        <v>30361130.199899979</v>
      </c>
      <c r="K37" s="194">
        <f t="shared" si="5"/>
        <v>21252790.899899997</v>
      </c>
      <c r="L37" s="105">
        <f t="shared" si="5"/>
        <v>1</v>
      </c>
      <c r="M37" s="194">
        <f t="shared" si="5"/>
        <v>143751.25</v>
      </c>
      <c r="N37" s="197">
        <f t="shared" si="5"/>
        <v>100625.87</v>
      </c>
      <c r="O37" s="104">
        <f t="shared" si="5"/>
        <v>96</v>
      </c>
      <c r="P37" s="194">
        <f t="shared" si="5"/>
        <v>30217378.949899979</v>
      </c>
      <c r="Q37" s="197">
        <f t="shared" si="5"/>
        <v>21152165.029899996</v>
      </c>
      <c r="R37" s="104">
        <f t="shared" si="5"/>
        <v>5</v>
      </c>
      <c r="S37" s="197">
        <f t="shared" si="5"/>
        <v>727255.28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7"/>
      <c r="Q38" s="26"/>
      <c r="R38" s="73"/>
      <c r="S38" s="3"/>
      <c r="T38" s="3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6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7">
    <tabColor rgb="FF00B0F0"/>
  </sheetPr>
  <dimension ref="A1:W61"/>
  <sheetViews>
    <sheetView zoomScale="55" zoomScaleNormal="55" workbookViewId="0">
      <pane xSplit="2" ySplit="5" topLeftCell="C9" activePane="bottomRight" state="frozen"/>
      <selection activeCell="E17" sqref="E17"/>
      <selection pane="topRight" activeCell="E17" sqref="E17"/>
      <selection pane="bottomLeft" activeCell="E17" sqref="E17"/>
      <selection pane="bottomRight" activeCell="R37" sqref="R37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22.28515625" style="3" customWidth="1"/>
    <col min="6" max="6" width="27.710937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11" customWidth="1"/>
    <col min="22" max="22" width="25" style="1" bestFit="1" customWidth="1"/>
    <col min="23" max="23" width="25" style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28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4.25" customHeight="1" x14ac:dyDescent="0.25">
      <c r="A4" s="458"/>
      <c r="B4" s="464" t="s">
        <v>1</v>
      </c>
      <c r="C4" s="502" t="s">
        <v>2</v>
      </c>
      <c r="D4" s="503"/>
      <c r="E4" s="504" t="s">
        <v>80</v>
      </c>
      <c r="F4" s="505"/>
      <c r="G4" s="502" t="s">
        <v>3</v>
      </c>
      <c r="H4" s="506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0</v>
      </c>
      <c r="D6" s="197">
        <f t="shared" ref="D6:W6" si="0">SUM(D7:D17)</f>
        <v>0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0</v>
      </c>
      <c r="D7" s="199">
        <v>0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48</v>
      </c>
      <c r="D18" s="197">
        <f t="shared" ref="D18:W18" si="1">SUM(D19:D26)</f>
        <v>32101483.369999997</v>
      </c>
      <c r="E18" s="104">
        <f t="shared" si="1"/>
        <v>35</v>
      </c>
      <c r="F18" s="201">
        <f t="shared" si="1"/>
        <v>20870032.049999997</v>
      </c>
      <c r="G18" s="104">
        <f t="shared" si="1"/>
        <v>2</v>
      </c>
      <c r="H18" s="197">
        <f t="shared" si="1"/>
        <v>2454787.17</v>
      </c>
      <c r="I18" s="104">
        <f t="shared" si="1"/>
        <v>34</v>
      </c>
      <c r="J18" s="194">
        <f t="shared" si="1"/>
        <v>19924782.050000001</v>
      </c>
      <c r="K18" s="194">
        <f t="shared" si="1"/>
        <v>13947347.34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34</v>
      </c>
      <c r="P18" s="194">
        <f t="shared" si="1"/>
        <v>19924782.050000001</v>
      </c>
      <c r="Q18" s="197">
        <f t="shared" si="1"/>
        <v>13947347.34</v>
      </c>
      <c r="R18" s="104">
        <f t="shared" si="1"/>
        <v>12</v>
      </c>
      <c r="S18" s="197">
        <f t="shared" si="1"/>
        <v>1485682.65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09.5" customHeight="1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13</v>
      </c>
      <c r="D20" s="114">
        <v>11231451.32</v>
      </c>
      <c r="E20" s="141">
        <v>0</v>
      </c>
      <c r="F20" s="115">
        <v>0</v>
      </c>
      <c r="G20" s="141">
        <v>2</v>
      </c>
      <c r="H20" s="115">
        <v>2454787.17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34</v>
      </c>
      <c r="D21" s="114">
        <v>19924782.049999997</v>
      </c>
      <c r="E21" s="141">
        <v>34</v>
      </c>
      <c r="F21" s="115">
        <v>19924782.049999997</v>
      </c>
      <c r="G21" s="141">
        <v>0</v>
      </c>
      <c r="H21" s="115">
        <v>0</v>
      </c>
      <c r="I21" s="142">
        <v>34</v>
      </c>
      <c r="J21" s="111">
        <v>19924782.050000001</v>
      </c>
      <c r="K21" s="111">
        <v>13947347.34</v>
      </c>
      <c r="L21" s="113">
        <v>0</v>
      </c>
      <c r="M21" s="111">
        <v>0</v>
      </c>
      <c r="N21" s="114">
        <v>0</v>
      </c>
      <c r="O21" s="141">
        <f>I21-L21</f>
        <v>34</v>
      </c>
      <c r="P21" s="111">
        <f>J21-M21</f>
        <v>19924782.050000001</v>
      </c>
      <c r="Q21" s="111">
        <f>K21-N21</f>
        <v>13947347.34</v>
      </c>
      <c r="R21" s="110">
        <v>12</v>
      </c>
      <c r="S21" s="115">
        <v>1485682.65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1</v>
      </c>
      <c r="D25" s="114">
        <v>945250</v>
      </c>
      <c r="E25" s="141">
        <v>1</v>
      </c>
      <c r="F25" s="115">
        <v>945250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25000</v>
      </c>
      <c r="K27" s="194">
        <f t="shared" si="2"/>
        <v>17500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25000</v>
      </c>
      <c r="Q27" s="197">
        <f t="shared" si="2"/>
        <v>17500</v>
      </c>
      <c r="R27" s="104">
        <f t="shared" si="2"/>
        <v>0</v>
      </c>
      <c r="S27" s="197">
        <f t="shared" si="2"/>
        <v>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</v>
      </c>
      <c r="K29" s="111">
        <v>17500</v>
      </c>
      <c r="L29" s="113">
        <v>0</v>
      </c>
      <c r="M29" s="111">
        <v>0</v>
      </c>
      <c r="N29" s="114">
        <v>0</v>
      </c>
      <c r="O29" s="141">
        <v>1</v>
      </c>
      <c r="P29" s="111">
        <v>25000</v>
      </c>
      <c r="Q29" s="111">
        <v>17500</v>
      </c>
      <c r="R29" s="141">
        <v>0</v>
      </c>
      <c r="S29" s="115">
        <v>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238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19.5" thickBot="1" x14ac:dyDescent="0.3">
      <c r="A37" s="76"/>
      <c r="B37" s="267" t="s">
        <v>43</v>
      </c>
      <c r="C37" s="104">
        <f>SUM(C34,C31,C27,C18,C6)</f>
        <v>49</v>
      </c>
      <c r="D37" s="197">
        <f t="shared" ref="D37:W37" si="5">SUM(D34,D31,D27,D18,D6)</f>
        <v>32126483.369999997</v>
      </c>
      <c r="E37" s="104">
        <f t="shared" si="5"/>
        <v>36</v>
      </c>
      <c r="F37" s="201">
        <f t="shared" si="5"/>
        <v>20895032.049999997</v>
      </c>
      <c r="G37" s="104">
        <f t="shared" si="5"/>
        <v>2</v>
      </c>
      <c r="H37" s="197">
        <f t="shared" si="5"/>
        <v>2454787.17</v>
      </c>
      <c r="I37" s="104">
        <f t="shared" si="5"/>
        <v>35</v>
      </c>
      <c r="J37" s="194">
        <f t="shared" si="5"/>
        <v>19949782.050000001</v>
      </c>
      <c r="K37" s="194">
        <f t="shared" si="5"/>
        <v>13964847.34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35</v>
      </c>
      <c r="P37" s="194">
        <f t="shared" si="5"/>
        <v>19949782.050000001</v>
      </c>
      <c r="Q37" s="197">
        <f t="shared" si="5"/>
        <v>13964847.34</v>
      </c>
      <c r="R37" s="104">
        <f t="shared" si="5"/>
        <v>12</v>
      </c>
      <c r="S37" s="197">
        <f t="shared" si="5"/>
        <v>1485682.65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29"/>
      <c r="H38" s="29"/>
      <c r="I38" s="9"/>
      <c r="J38" s="28"/>
      <c r="K38" s="28"/>
      <c r="M38" s="3"/>
      <c r="S38" s="3"/>
      <c r="T38" s="3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29"/>
      <c r="H39" s="29"/>
      <c r="I39" s="9"/>
      <c r="J39" s="6"/>
      <c r="K39" s="28"/>
      <c r="M39" s="3"/>
      <c r="S39" s="3"/>
      <c r="T39" s="3"/>
    </row>
    <row r="40" spans="1:23" ht="31.5" customHeight="1" x14ac:dyDescent="0.25">
      <c r="A40" s="76"/>
      <c r="B40" s="28"/>
      <c r="C40" s="2"/>
      <c r="D40" s="6"/>
      <c r="E40" s="2"/>
      <c r="F40" s="2"/>
      <c r="G40" s="29"/>
      <c r="H40" s="29"/>
      <c r="I40" s="9"/>
      <c r="J40" s="28"/>
      <c r="K40" s="28"/>
      <c r="M40" s="3"/>
      <c r="S40" s="3"/>
      <c r="T40" s="3"/>
    </row>
    <row r="41" spans="1:23" ht="24.75" customHeight="1" x14ac:dyDescent="0.35">
      <c r="B41" s="28"/>
      <c r="C41" s="47"/>
      <c r="D41" s="48"/>
      <c r="E41" s="4"/>
      <c r="F41" s="4"/>
      <c r="G41" s="32"/>
      <c r="H41" s="31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47"/>
      <c r="D42" s="48"/>
      <c r="E42" s="4"/>
      <c r="F42" s="4"/>
      <c r="G42" s="32"/>
      <c r="H42" s="31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8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T25" sqref="T25:W25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22.28515625" style="3" customWidth="1"/>
    <col min="6" max="6" width="27.710937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73" customWidth="1"/>
    <col min="22" max="22" width="19.42578125" style="26" bestFit="1" customWidth="1"/>
    <col min="23" max="23" width="25" style="26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29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8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81</v>
      </c>
      <c r="D6" s="197">
        <f t="shared" ref="D6:S6" si="0">SUM(D7:D17)</f>
        <v>13727011.559999999</v>
      </c>
      <c r="E6" s="104">
        <f t="shared" si="0"/>
        <v>40</v>
      </c>
      <c r="F6" s="201">
        <f t="shared" si="0"/>
        <v>3277840</v>
      </c>
      <c r="G6" s="104">
        <f t="shared" si="0"/>
        <v>3</v>
      </c>
      <c r="H6" s="197">
        <f t="shared" si="0"/>
        <v>114335.57</v>
      </c>
      <c r="I6" s="104">
        <f t="shared" si="0"/>
        <v>39</v>
      </c>
      <c r="J6" s="194">
        <f t="shared" si="0"/>
        <v>3213919.9997999999</v>
      </c>
      <c r="K6" s="194">
        <f t="shared" si="0"/>
        <v>2249744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39</v>
      </c>
      <c r="P6" s="194">
        <f t="shared" si="0"/>
        <v>3213919.9997999999</v>
      </c>
      <c r="Q6" s="197">
        <f t="shared" si="0"/>
        <v>2249744</v>
      </c>
      <c r="R6" s="104">
        <f t="shared" si="0"/>
        <v>34</v>
      </c>
      <c r="S6" s="197">
        <f t="shared" si="0"/>
        <v>1964000</v>
      </c>
      <c r="T6" s="104">
        <v>29</v>
      </c>
      <c r="U6" s="105">
        <v>29</v>
      </c>
      <c r="V6" s="194">
        <v>1596000</v>
      </c>
      <c r="W6" s="201">
        <v>1117200</v>
      </c>
    </row>
    <row r="7" spans="1:23" s="93" customFormat="1" ht="18.75" x14ac:dyDescent="0.25">
      <c r="A7" s="44"/>
      <c r="B7" s="268" t="s">
        <v>59</v>
      </c>
      <c r="C7" s="121">
        <v>5</v>
      </c>
      <c r="D7" s="199">
        <v>607973.93999999994</v>
      </c>
      <c r="E7" s="147">
        <v>0</v>
      </c>
      <c r="F7" s="174">
        <v>0</v>
      </c>
      <c r="G7" s="147">
        <v>1</v>
      </c>
      <c r="H7" s="174">
        <v>30335.57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4</v>
      </c>
      <c r="D9" s="114">
        <v>4679821.6500000004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21</v>
      </c>
      <c r="D10" s="114">
        <v>3716295.9699999997</v>
      </c>
      <c r="E10" s="141">
        <v>1</v>
      </c>
      <c r="F10" s="115">
        <v>63920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3</v>
      </c>
      <c r="D13" s="114">
        <v>865920</v>
      </c>
      <c r="E13" s="141">
        <v>3</v>
      </c>
      <c r="F13" s="115">
        <v>865920</v>
      </c>
      <c r="G13" s="141">
        <v>0</v>
      </c>
      <c r="H13" s="115">
        <v>0</v>
      </c>
      <c r="I13" s="142">
        <v>3</v>
      </c>
      <c r="J13" s="111">
        <v>865920</v>
      </c>
      <c r="K13" s="111">
        <v>606144</v>
      </c>
      <c r="L13" s="113">
        <v>0</v>
      </c>
      <c r="M13" s="111">
        <v>0</v>
      </c>
      <c r="N13" s="114">
        <v>0</v>
      </c>
      <c r="O13" s="141">
        <v>3</v>
      </c>
      <c r="P13" s="111">
        <v>865920</v>
      </c>
      <c r="Q13" s="111">
        <v>606144</v>
      </c>
      <c r="R13" s="141">
        <v>1</v>
      </c>
      <c r="S13" s="115">
        <v>200000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47</v>
      </c>
      <c r="D14" s="114">
        <v>3357000</v>
      </c>
      <c r="E14" s="141">
        <v>35</v>
      </c>
      <c r="F14" s="115">
        <v>1848000</v>
      </c>
      <c r="G14" s="141">
        <v>2</v>
      </c>
      <c r="H14" s="115">
        <v>84000</v>
      </c>
      <c r="I14" s="142">
        <v>35</v>
      </c>
      <c r="J14" s="111">
        <v>1848000</v>
      </c>
      <c r="K14" s="111">
        <v>1293600</v>
      </c>
      <c r="L14" s="113">
        <v>0</v>
      </c>
      <c r="M14" s="111">
        <v>0</v>
      </c>
      <c r="N14" s="114">
        <v>0</v>
      </c>
      <c r="O14" s="141">
        <v>35</v>
      </c>
      <c r="P14" s="111">
        <v>1848000</v>
      </c>
      <c r="Q14" s="111">
        <v>1293600</v>
      </c>
      <c r="R14" s="141">
        <v>33</v>
      </c>
      <c r="S14" s="115">
        <v>1764000</v>
      </c>
      <c r="T14" s="219">
        <v>29</v>
      </c>
      <c r="U14" s="143">
        <v>29</v>
      </c>
      <c r="V14" s="111">
        <v>1596000</v>
      </c>
      <c r="W14" s="115">
        <v>1117200</v>
      </c>
    </row>
    <row r="15" spans="1:23" ht="37.5" x14ac:dyDescent="0.25">
      <c r="A15" s="44"/>
      <c r="B15" s="170" t="s">
        <v>66</v>
      </c>
      <c r="C15" s="110">
        <v>1</v>
      </c>
      <c r="D15" s="114">
        <v>500000</v>
      </c>
      <c r="E15" s="141">
        <v>1</v>
      </c>
      <c r="F15" s="115">
        <v>500000</v>
      </c>
      <c r="G15" s="141">
        <v>0</v>
      </c>
      <c r="H15" s="115">
        <v>0</v>
      </c>
      <c r="I15" s="142">
        <v>1</v>
      </c>
      <c r="J15" s="111">
        <v>499999.99979999999</v>
      </c>
      <c r="K15" s="111">
        <v>350000</v>
      </c>
      <c r="L15" s="113">
        <v>0</v>
      </c>
      <c r="M15" s="111">
        <v>0</v>
      </c>
      <c r="N15" s="114">
        <v>0</v>
      </c>
      <c r="O15" s="110">
        <v>1</v>
      </c>
      <c r="P15" s="111">
        <v>499999.99979999999</v>
      </c>
      <c r="Q15" s="111">
        <v>350000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82</v>
      </c>
      <c r="D18" s="197">
        <f t="shared" ref="D18:W18" si="1">SUM(D19:D26)</f>
        <v>67341806.299999997</v>
      </c>
      <c r="E18" s="104">
        <f t="shared" si="1"/>
        <v>33</v>
      </c>
      <c r="F18" s="201">
        <f t="shared" si="1"/>
        <v>28014479.349999998</v>
      </c>
      <c r="G18" s="104">
        <f t="shared" si="1"/>
        <v>15</v>
      </c>
      <c r="H18" s="197">
        <f t="shared" si="1"/>
        <v>4048177.98</v>
      </c>
      <c r="I18" s="104">
        <f t="shared" si="1"/>
        <v>31</v>
      </c>
      <c r="J18" s="194">
        <f t="shared" si="1"/>
        <v>27812866.899800006</v>
      </c>
      <c r="K18" s="194">
        <f t="shared" si="1"/>
        <v>19469006.770099998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31</v>
      </c>
      <c r="P18" s="194">
        <f t="shared" si="1"/>
        <v>27812866.899800006</v>
      </c>
      <c r="Q18" s="197">
        <f t="shared" si="1"/>
        <v>19469006.770099998</v>
      </c>
      <c r="R18" s="104">
        <f t="shared" si="1"/>
        <v>11</v>
      </c>
      <c r="S18" s="197">
        <f t="shared" si="1"/>
        <v>3569254.28</v>
      </c>
      <c r="T18" s="104">
        <f t="shared" si="1"/>
        <v>1</v>
      </c>
      <c r="U18" s="105">
        <f t="shared" si="1"/>
        <v>1</v>
      </c>
      <c r="V18" s="194">
        <f t="shared" si="1"/>
        <v>190000</v>
      </c>
      <c r="W18" s="201">
        <f t="shared" si="1"/>
        <v>133000</v>
      </c>
    </row>
    <row r="19" spans="1:23" s="43" customFormat="1" ht="18.75" x14ac:dyDescent="0.25">
      <c r="A19" s="76"/>
      <c r="B19" s="175" t="s">
        <v>69</v>
      </c>
      <c r="C19" s="121">
        <v>1</v>
      </c>
      <c r="D19" s="199">
        <v>1500328.02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28</v>
      </c>
      <c r="D20" s="114">
        <v>28316719.830000002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51</v>
      </c>
      <c r="D21" s="114">
        <v>32822258.449999996</v>
      </c>
      <c r="E21" s="141">
        <v>32</v>
      </c>
      <c r="F21" s="115">
        <v>27824479.349999998</v>
      </c>
      <c r="G21" s="141">
        <v>15</v>
      </c>
      <c r="H21" s="115">
        <v>4048177.98</v>
      </c>
      <c r="I21" s="142">
        <v>30</v>
      </c>
      <c r="J21" s="111">
        <v>27622866.899800006</v>
      </c>
      <c r="K21" s="111">
        <v>19336006.770099998</v>
      </c>
      <c r="L21" s="113">
        <v>0</v>
      </c>
      <c r="M21" s="111">
        <v>0</v>
      </c>
      <c r="N21" s="114">
        <v>0</v>
      </c>
      <c r="O21" s="110">
        <v>30</v>
      </c>
      <c r="P21" s="111">
        <v>27622866.899800006</v>
      </c>
      <c r="Q21" s="111">
        <v>19336006.770099998</v>
      </c>
      <c r="R21" s="110">
        <v>10</v>
      </c>
      <c r="S21" s="115">
        <v>3379254.28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2</v>
      </c>
      <c r="D25" s="114">
        <v>4702500</v>
      </c>
      <c r="E25" s="141">
        <v>1</v>
      </c>
      <c r="F25" s="115">
        <v>190000</v>
      </c>
      <c r="G25" s="141">
        <v>0</v>
      </c>
      <c r="H25" s="115">
        <v>0</v>
      </c>
      <c r="I25" s="142">
        <v>1</v>
      </c>
      <c r="J25" s="111">
        <v>190000</v>
      </c>
      <c r="K25" s="111">
        <v>133000</v>
      </c>
      <c r="L25" s="113">
        <v>0</v>
      </c>
      <c r="M25" s="111">
        <v>0</v>
      </c>
      <c r="N25" s="114">
        <v>0</v>
      </c>
      <c r="O25" s="110">
        <v>1</v>
      </c>
      <c r="P25" s="111">
        <v>190000</v>
      </c>
      <c r="Q25" s="111">
        <v>133000</v>
      </c>
      <c r="R25" s="110">
        <v>1</v>
      </c>
      <c r="S25" s="115">
        <v>190000</v>
      </c>
      <c r="T25" s="220">
        <v>1</v>
      </c>
      <c r="U25" s="113">
        <v>1</v>
      </c>
      <c r="V25" s="111">
        <v>190000</v>
      </c>
      <c r="W25" s="115">
        <v>133000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2</v>
      </c>
      <c r="D27" s="197">
        <f t="shared" ref="D27:W27" si="2">SUM(D28:D30)</f>
        <v>50000</v>
      </c>
      <c r="E27" s="104">
        <f t="shared" si="2"/>
        <v>2</v>
      </c>
      <c r="F27" s="201">
        <f t="shared" si="2"/>
        <v>50000</v>
      </c>
      <c r="G27" s="104">
        <f t="shared" si="2"/>
        <v>0</v>
      </c>
      <c r="H27" s="197">
        <f t="shared" si="2"/>
        <v>0</v>
      </c>
      <c r="I27" s="104">
        <f t="shared" si="2"/>
        <v>2</v>
      </c>
      <c r="J27" s="194">
        <f t="shared" si="2"/>
        <v>50000</v>
      </c>
      <c r="K27" s="194">
        <f t="shared" si="2"/>
        <v>34999.999800000005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2</v>
      </c>
      <c r="P27" s="194">
        <f t="shared" si="2"/>
        <v>50000</v>
      </c>
      <c r="Q27" s="197">
        <f t="shared" si="2"/>
        <v>34999.999800000005</v>
      </c>
      <c r="R27" s="104">
        <f t="shared" si="2"/>
        <v>2</v>
      </c>
      <c r="S27" s="197">
        <f t="shared" si="2"/>
        <v>7500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2</v>
      </c>
      <c r="D29" s="114">
        <v>50000</v>
      </c>
      <c r="E29" s="141">
        <v>2</v>
      </c>
      <c r="F29" s="115">
        <v>50000</v>
      </c>
      <c r="G29" s="141">
        <v>0</v>
      </c>
      <c r="H29" s="115">
        <v>0</v>
      </c>
      <c r="I29" s="142">
        <v>2</v>
      </c>
      <c r="J29" s="111">
        <v>50000</v>
      </c>
      <c r="K29" s="111">
        <v>34999.999800000005</v>
      </c>
      <c r="L29" s="113">
        <v>0</v>
      </c>
      <c r="M29" s="111">
        <v>0</v>
      </c>
      <c r="N29" s="114">
        <v>0</v>
      </c>
      <c r="O29" s="141">
        <v>2</v>
      </c>
      <c r="P29" s="111">
        <v>50000</v>
      </c>
      <c r="Q29" s="111">
        <v>34999.999800000005</v>
      </c>
      <c r="R29" s="141">
        <v>2</v>
      </c>
      <c r="S29" s="115">
        <v>7500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38.25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30" customHeight="1" thickBot="1" x14ac:dyDescent="0.3">
      <c r="A37" s="76"/>
      <c r="B37" s="267" t="s">
        <v>43</v>
      </c>
      <c r="C37" s="104">
        <f>SUM(C34,C31,C27,C18,C6)</f>
        <v>165</v>
      </c>
      <c r="D37" s="197">
        <f t="shared" ref="D37:W37" si="5">SUM(D34,D31,D27,D18,D6)</f>
        <v>81118817.859999999</v>
      </c>
      <c r="E37" s="104">
        <f t="shared" si="5"/>
        <v>75</v>
      </c>
      <c r="F37" s="201">
        <f t="shared" si="5"/>
        <v>31342319.349999998</v>
      </c>
      <c r="G37" s="104">
        <f t="shared" si="5"/>
        <v>18</v>
      </c>
      <c r="H37" s="197">
        <f t="shared" si="5"/>
        <v>4162513.55</v>
      </c>
      <c r="I37" s="104">
        <f t="shared" si="5"/>
        <v>72</v>
      </c>
      <c r="J37" s="194">
        <f>SUM(J34,J31,J27,J18,J6)</f>
        <v>31076786.899600007</v>
      </c>
      <c r="K37" s="194">
        <f>SUM(K34,K31,K27,K18,K6)</f>
        <v>21753750.769899998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72</v>
      </c>
      <c r="P37" s="194">
        <f>SUM(P34,P31,P27,P18,P6)</f>
        <v>31076786.899600007</v>
      </c>
      <c r="Q37" s="197">
        <f t="shared" si="5"/>
        <v>21753750.769899998</v>
      </c>
      <c r="R37" s="104">
        <f t="shared" si="5"/>
        <v>47</v>
      </c>
      <c r="S37" s="197">
        <f t="shared" si="5"/>
        <v>5540754.2799999993</v>
      </c>
      <c r="T37" s="104">
        <f t="shared" si="5"/>
        <v>30</v>
      </c>
      <c r="U37" s="105">
        <f t="shared" si="5"/>
        <v>30</v>
      </c>
      <c r="V37" s="194">
        <f t="shared" si="5"/>
        <v>1786000</v>
      </c>
      <c r="W37" s="201">
        <f t="shared" si="5"/>
        <v>1250200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6"/>
      <c r="K38" s="28"/>
      <c r="M38" s="3"/>
      <c r="N38" s="26"/>
      <c r="O38" s="73"/>
      <c r="P38" s="26"/>
      <c r="Q38" s="26"/>
      <c r="R38" s="73"/>
      <c r="S38" s="3"/>
      <c r="T38" s="3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9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W18" sqref="W18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9" style="3" customWidth="1"/>
    <col min="6" max="6" width="35.5703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21.7109375" style="11" bestFit="1" customWidth="1"/>
    <col min="19" max="19" width="23.7109375" style="1" bestFit="1" customWidth="1"/>
    <col min="20" max="20" width="23.7109375" style="1" customWidth="1"/>
    <col min="21" max="21" width="16.28515625" style="73" customWidth="1"/>
    <col min="22" max="22" width="19.42578125" style="26" bestFit="1" customWidth="1"/>
    <col min="23" max="23" width="25" style="26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30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8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7</v>
      </c>
      <c r="D6" s="104">
        <f t="shared" ref="D6:W6" si="0">SUM(D7:D17)</f>
        <v>1241793.06</v>
      </c>
      <c r="E6" s="104">
        <f t="shared" si="0"/>
        <v>1</v>
      </c>
      <c r="F6" s="104">
        <f t="shared" si="0"/>
        <v>107060.05</v>
      </c>
      <c r="G6" s="104">
        <f t="shared" si="0"/>
        <v>0</v>
      </c>
      <c r="H6" s="104">
        <f t="shared" si="0"/>
        <v>0</v>
      </c>
      <c r="I6" s="104">
        <f t="shared" si="0"/>
        <v>0</v>
      </c>
      <c r="J6" s="104">
        <f t="shared" si="0"/>
        <v>0</v>
      </c>
      <c r="K6" s="104">
        <f t="shared" si="0"/>
        <v>0</v>
      </c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  <c r="P6" s="104">
        <f t="shared" si="0"/>
        <v>0</v>
      </c>
      <c r="Q6" s="104">
        <f t="shared" si="0"/>
        <v>0</v>
      </c>
      <c r="R6" s="104">
        <f t="shared" si="0"/>
        <v>0</v>
      </c>
      <c r="S6" s="104">
        <f t="shared" si="0"/>
        <v>0</v>
      </c>
      <c r="T6" s="104">
        <f t="shared" si="0"/>
        <v>0</v>
      </c>
      <c r="U6" s="104">
        <f t="shared" si="0"/>
        <v>0</v>
      </c>
      <c r="V6" s="104">
        <f t="shared" si="0"/>
        <v>0</v>
      </c>
      <c r="W6" s="104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5</v>
      </c>
      <c r="D7" s="199">
        <v>746102.51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1</v>
      </c>
      <c r="D9" s="114">
        <v>388630.5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1</v>
      </c>
      <c r="D10" s="114">
        <v>107060.05</v>
      </c>
      <c r="E10" s="141">
        <v>1</v>
      </c>
      <c r="F10" s="115">
        <v>107060.05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ht="132" thickBot="1" x14ac:dyDescent="0.3">
      <c r="A18" s="76"/>
      <c r="B18" s="267" t="s">
        <v>51</v>
      </c>
      <c r="C18" s="104">
        <f>SUM(C19:C26)</f>
        <v>91</v>
      </c>
      <c r="D18" s="197">
        <f>SUM(D19:D26)</f>
        <v>78079446.769999996</v>
      </c>
      <c r="E18" s="369">
        <f t="shared" ref="E18:W18" si="1">SUM(E19:E26)</f>
        <v>64</v>
      </c>
      <c r="F18" s="197">
        <f t="shared" si="1"/>
        <v>54422300.130000003</v>
      </c>
      <c r="G18" s="369">
        <f t="shared" si="1"/>
        <v>5</v>
      </c>
      <c r="H18" s="197">
        <f t="shared" si="1"/>
        <v>5577299.5199999996</v>
      </c>
      <c r="I18" s="369">
        <f t="shared" si="1"/>
        <v>64</v>
      </c>
      <c r="J18" s="197">
        <f t="shared" si="1"/>
        <v>54422300.13000001</v>
      </c>
      <c r="K18" s="197">
        <f t="shared" si="1"/>
        <v>38095609.839999996</v>
      </c>
      <c r="L18" s="197">
        <f t="shared" si="1"/>
        <v>0</v>
      </c>
      <c r="M18" s="197">
        <f t="shared" si="1"/>
        <v>0</v>
      </c>
      <c r="N18" s="197">
        <f t="shared" si="1"/>
        <v>0</v>
      </c>
      <c r="O18" s="369">
        <f t="shared" si="1"/>
        <v>64</v>
      </c>
      <c r="P18" s="197">
        <f t="shared" si="1"/>
        <v>54422300.13000001</v>
      </c>
      <c r="Q18" s="197">
        <f t="shared" si="1"/>
        <v>38095609.839999996</v>
      </c>
      <c r="R18" s="369">
        <f t="shared" si="1"/>
        <v>24</v>
      </c>
      <c r="S18" s="197">
        <f t="shared" si="1"/>
        <v>6066398.9699999997</v>
      </c>
      <c r="T18" s="369">
        <f t="shared" si="1"/>
        <v>10</v>
      </c>
      <c r="U18" s="369">
        <f t="shared" si="1"/>
        <v>9</v>
      </c>
      <c r="V18" s="197">
        <f t="shared" si="1"/>
        <v>3596348.33</v>
      </c>
      <c r="W18" s="197">
        <f t="shared" si="1"/>
        <v>2517443.7999999998</v>
      </c>
    </row>
    <row r="19" spans="1:23" s="43" customFormat="1" ht="18.75" x14ac:dyDescent="0.25">
      <c r="A19" s="76"/>
      <c r="B19" s="175" t="s">
        <v>69</v>
      </c>
      <c r="C19" s="121">
        <v>7</v>
      </c>
      <c r="D19" s="199">
        <v>6921519.96</v>
      </c>
      <c r="E19" s="147">
        <v>3</v>
      </c>
      <c r="F19" s="174">
        <v>4854712</v>
      </c>
      <c r="G19" s="147">
        <v>0</v>
      </c>
      <c r="H19" s="174">
        <v>0</v>
      </c>
      <c r="I19" s="149">
        <v>3</v>
      </c>
      <c r="J19" s="173">
        <v>4854712</v>
      </c>
      <c r="K19" s="173">
        <v>3398298.3899999997</v>
      </c>
      <c r="L19" s="122">
        <v>0</v>
      </c>
      <c r="M19" s="173">
        <v>0</v>
      </c>
      <c r="N19" s="199">
        <v>0</v>
      </c>
      <c r="O19" s="121">
        <v>3</v>
      </c>
      <c r="P19" s="173">
        <v>4854712</v>
      </c>
      <c r="Q19" s="173">
        <v>3398298.3899999997</v>
      </c>
      <c r="R19" s="121">
        <v>1</v>
      </c>
      <c r="S19" s="174">
        <v>515000</v>
      </c>
      <c r="T19" s="222">
        <v>1</v>
      </c>
      <c r="U19" s="122">
        <v>1</v>
      </c>
      <c r="V19" s="173">
        <v>515000</v>
      </c>
      <c r="W19" s="174">
        <v>360500</v>
      </c>
    </row>
    <row r="20" spans="1:23" ht="37.5" x14ac:dyDescent="0.25">
      <c r="A20" s="76"/>
      <c r="B20" s="170" t="s">
        <v>70</v>
      </c>
      <c r="C20" s="110">
        <v>18</v>
      </c>
      <c r="D20" s="114">
        <v>16013039.16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61</v>
      </c>
      <c r="D21" s="114">
        <v>40293243.850000001</v>
      </c>
      <c r="E21" s="141">
        <v>58</v>
      </c>
      <c r="F21" s="115">
        <v>40081661</v>
      </c>
      <c r="G21" s="141">
        <v>3</v>
      </c>
      <c r="H21" s="115">
        <v>211582.85</v>
      </c>
      <c r="I21" s="142">
        <v>58</v>
      </c>
      <c r="J21" s="111">
        <v>40081661.000000007</v>
      </c>
      <c r="K21" s="111">
        <v>28057162.529999997</v>
      </c>
      <c r="L21" s="113">
        <v>0</v>
      </c>
      <c r="M21" s="111">
        <v>0</v>
      </c>
      <c r="N21" s="114">
        <v>0</v>
      </c>
      <c r="O21" s="110">
        <v>58</v>
      </c>
      <c r="P21" s="111">
        <v>40081661.000000007</v>
      </c>
      <c r="Q21" s="111">
        <v>28057162.529999997</v>
      </c>
      <c r="R21" s="110">
        <v>20</v>
      </c>
      <c r="S21" s="115">
        <v>1796406.8</v>
      </c>
      <c r="T21" s="220">
        <v>7</v>
      </c>
      <c r="U21" s="113">
        <v>7</v>
      </c>
      <c r="V21" s="111">
        <v>623106.16</v>
      </c>
      <c r="W21" s="115">
        <v>436174.29</v>
      </c>
    </row>
    <row r="22" spans="1:23" ht="18.75" x14ac:dyDescent="0.25">
      <c r="A22" s="76"/>
      <c r="B22" s="170" t="s">
        <v>56</v>
      </c>
      <c r="C22" s="110">
        <v>1</v>
      </c>
      <c r="D22" s="114">
        <v>260927.14</v>
      </c>
      <c r="E22" s="141">
        <v>1</v>
      </c>
      <c r="F22" s="115">
        <v>260927.14</v>
      </c>
      <c r="G22" s="141">
        <v>0</v>
      </c>
      <c r="H22" s="115">
        <v>0</v>
      </c>
      <c r="I22" s="142">
        <v>1</v>
      </c>
      <c r="J22" s="111">
        <v>260927.14</v>
      </c>
      <c r="K22" s="111">
        <v>182648.99</v>
      </c>
      <c r="L22" s="113">
        <v>0</v>
      </c>
      <c r="M22" s="111">
        <v>0</v>
      </c>
      <c r="N22" s="114">
        <v>0</v>
      </c>
      <c r="O22" s="110">
        <v>1</v>
      </c>
      <c r="P22" s="111">
        <v>260927.14</v>
      </c>
      <c r="Q22" s="111">
        <v>182648.99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4</v>
      </c>
      <c r="D25" s="114">
        <v>14590716.66</v>
      </c>
      <c r="E25" s="141">
        <v>2</v>
      </c>
      <c r="F25" s="115">
        <v>9224999.9900000002</v>
      </c>
      <c r="G25" s="141">
        <v>2</v>
      </c>
      <c r="H25" s="115">
        <v>5365716.67</v>
      </c>
      <c r="I25" s="142">
        <v>2</v>
      </c>
      <c r="J25" s="111">
        <v>9224999.9900000002</v>
      </c>
      <c r="K25" s="111">
        <v>6457499.9299999997</v>
      </c>
      <c r="L25" s="113">
        <v>0</v>
      </c>
      <c r="M25" s="111">
        <v>0</v>
      </c>
      <c r="N25" s="114">
        <v>0</v>
      </c>
      <c r="O25" s="110">
        <v>2</v>
      </c>
      <c r="P25" s="111">
        <v>9224999.9900000002</v>
      </c>
      <c r="Q25" s="111">
        <v>6457499.9299999997</v>
      </c>
      <c r="R25" s="110">
        <v>3</v>
      </c>
      <c r="S25" s="115">
        <v>3754992.17</v>
      </c>
      <c r="T25" s="220">
        <v>2</v>
      </c>
      <c r="U25" s="113">
        <v>1</v>
      </c>
      <c r="V25" s="111">
        <v>2458242.17</v>
      </c>
      <c r="W25" s="115">
        <v>1720769.51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4</v>
      </c>
      <c r="D27" s="368">
        <f t="shared" ref="D27:S27" si="2">SUM(D28:D30)</f>
        <v>100000</v>
      </c>
      <c r="E27" s="104">
        <f t="shared" si="2"/>
        <v>3</v>
      </c>
      <c r="F27" s="368">
        <f t="shared" si="2"/>
        <v>75000</v>
      </c>
      <c r="G27" s="104">
        <f t="shared" si="2"/>
        <v>1</v>
      </c>
      <c r="H27" s="368">
        <f t="shared" si="2"/>
        <v>25000</v>
      </c>
      <c r="I27" s="104">
        <f t="shared" si="2"/>
        <v>3</v>
      </c>
      <c r="J27" s="368">
        <f t="shared" si="2"/>
        <v>75000.000100000005</v>
      </c>
      <c r="K27" s="368">
        <f t="shared" si="2"/>
        <v>52500.000100000005</v>
      </c>
      <c r="L27" s="104">
        <f t="shared" si="2"/>
        <v>0</v>
      </c>
      <c r="M27" s="368">
        <f t="shared" si="2"/>
        <v>0</v>
      </c>
      <c r="N27" s="368">
        <f t="shared" si="2"/>
        <v>0</v>
      </c>
      <c r="O27" s="104">
        <f t="shared" si="2"/>
        <v>3</v>
      </c>
      <c r="P27" s="368">
        <f t="shared" si="2"/>
        <v>75000.000100000005</v>
      </c>
      <c r="Q27" s="368">
        <f t="shared" si="2"/>
        <v>52500.000100000005</v>
      </c>
      <c r="R27" s="104">
        <f t="shared" si="2"/>
        <v>4</v>
      </c>
      <c r="S27" s="368">
        <f t="shared" si="2"/>
        <v>75000</v>
      </c>
      <c r="T27" s="104">
        <v>4</v>
      </c>
      <c r="U27" s="105">
        <v>4</v>
      </c>
      <c r="V27" s="194">
        <v>82500</v>
      </c>
      <c r="W27" s="201">
        <v>57750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4</v>
      </c>
      <c r="D29" s="114">
        <v>100000</v>
      </c>
      <c r="E29" s="141">
        <v>3</v>
      </c>
      <c r="F29" s="115">
        <v>75000</v>
      </c>
      <c r="G29" s="141">
        <v>1</v>
      </c>
      <c r="H29" s="115">
        <v>25000</v>
      </c>
      <c r="I29" s="142">
        <v>3</v>
      </c>
      <c r="J29" s="111">
        <v>75000.000100000005</v>
      </c>
      <c r="K29" s="111">
        <v>52500.000100000005</v>
      </c>
      <c r="L29" s="113">
        <v>0</v>
      </c>
      <c r="M29" s="111">
        <v>0</v>
      </c>
      <c r="N29" s="114">
        <v>0</v>
      </c>
      <c r="O29" s="141">
        <v>3</v>
      </c>
      <c r="P29" s="111">
        <v>75000.000100000005</v>
      </c>
      <c r="Q29" s="111">
        <v>52500.000100000005</v>
      </c>
      <c r="R29" s="141">
        <v>4</v>
      </c>
      <c r="S29" s="115">
        <v>75000</v>
      </c>
      <c r="T29" s="219">
        <v>4</v>
      </c>
      <c r="U29" s="143">
        <v>4</v>
      </c>
      <c r="V29" s="111">
        <v>82500</v>
      </c>
      <c r="W29" s="115">
        <v>57750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v>0</v>
      </c>
      <c r="D31" s="197">
        <v>0</v>
      </c>
      <c r="E31" s="104">
        <v>0</v>
      </c>
      <c r="F31" s="201">
        <v>0</v>
      </c>
      <c r="G31" s="104">
        <v>0</v>
      </c>
      <c r="H31" s="197">
        <v>0</v>
      </c>
      <c r="I31" s="104">
        <v>0</v>
      </c>
      <c r="J31" s="194">
        <v>0</v>
      </c>
      <c r="K31" s="194">
        <v>0</v>
      </c>
      <c r="L31" s="105">
        <v>0</v>
      </c>
      <c r="M31" s="194">
        <v>0</v>
      </c>
      <c r="N31" s="197">
        <v>0</v>
      </c>
      <c r="O31" s="104">
        <v>0</v>
      </c>
      <c r="P31" s="194">
        <v>0</v>
      </c>
      <c r="Q31" s="197">
        <v>0</v>
      </c>
      <c r="R31" s="104">
        <v>0</v>
      </c>
      <c r="S31" s="197">
        <v>0</v>
      </c>
      <c r="T31" s="104">
        <v>0</v>
      </c>
      <c r="U31" s="105">
        <v>0</v>
      </c>
      <c r="V31" s="194">
        <v>0</v>
      </c>
      <c r="W31" s="201"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v>2</v>
      </c>
      <c r="D34" s="197">
        <v>752918.24</v>
      </c>
      <c r="E34" s="104">
        <v>0</v>
      </c>
      <c r="F34" s="201">
        <v>0</v>
      </c>
      <c r="G34" s="104">
        <v>0</v>
      </c>
      <c r="H34" s="197">
        <v>0</v>
      </c>
      <c r="I34" s="104">
        <v>0</v>
      </c>
      <c r="J34" s="194">
        <v>0</v>
      </c>
      <c r="K34" s="194">
        <v>0</v>
      </c>
      <c r="L34" s="105">
        <v>0</v>
      </c>
      <c r="M34" s="194">
        <v>0</v>
      </c>
      <c r="N34" s="197">
        <v>0</v>
      </c>
      <c r="O34" s="104">
        <v>0</v>
      </c>
      <c r="P34" s="194">
        <v>0</v>
      </c>
      <c r="Q34" s="197">
        <v>0</v>
      </c>
      <c r="R34" s="104">
        <v>0</v>
      </c>
      <c r="S34" s="197">
        <v>0</v>
      </c>
      <c r="T34" s="104">
        <v>0</v>
      </c>
      <c r="U34" s="105">
        <v>0</v>
      </c>
      <c r="V34" s="194">
        <v>0</v>
      </c>
      <c r="W34" s="201">
        <v>0</v>
      </c>
    </row>
    <row r="35" spans="1:23" ht="94.5" thickBot="1" x14ac:dyDescent="0.3">
      <c r="A35" s="76"/>
      <c r="B35" s="175" t="s">
        <v>73</v>
      </c>
      <c r="C35" s="121">
        <v>2</v>
      </c>
      <c r="D35" s="199">
        <v>752918.24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/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27" customHeight="1" thickBot="1" x14ac:dyDescent="0.3">
      <c r="A37" s="76"/>
      <c r="B37" s="267" t="s">
        <v>43</v>
      </c>
      <c r="C37" s="104">
        <f>SUM(C34,C31,C27,C18,C6)</f>
        <v>104</v>
      </c>
      <c r="D37" s="368">
        <f>SUM(D34,D31,D27,D18,D6)</f>
        <v>80174158.069999993</v>
      </c>
      <c r="E37" s="104">
        <f t="shared" ref="E37:W37" si="3">SUM(E34,E31,E27,E18,E6)</f>
        <v>68</v>
      </c>
      <c r="F37" s="368">
        <f t="shared" si="3"/>
        <v>54604360.18</v>
      </c>
      <c r="G37" s="104">
        <f t="shared" si="3"/>
        <v>6</v>
      </c>
      <c r="H37" s="368">
        <f t="shared" si="3"/>
        <v>5602299.5199999996</v>
      </c>
      <c r="I37" s="104">
        <f t="shared" si="3"/>
        <v>67</v>
      </c>
      <c r="J37" s="368">
        <f t="shared" si="3"/>
        <v>54497300.130100012</v>
      </c>
      <c r="K37" s="368">
        <f t="shared" si="3"/>
        <v>38148109.840099998</v>
      </c>
      <c r="L37" s="104">
        <f t="shared" si="3"/>
        <v>0</v>
      </c>
      <c r="M37" s="368">
        <f t="shared" si="3"/>
        <v>0</v>
      </c>
      <c r="N37" s="368">
        <f t="shared" si="3"/>
        <v>0</v>
      </c>
      <c r="O37" s="104">
        <f t="shared" si="3"/>
        <v>67</v>
      </c>
      <c r="P37" s="368">
        <f t="shared" si="3"/>
        <v>54497300.130100012</v>
      </c>
      <c r="Q37" s="368">
        <f t="shared" si="3"/>
        <v>38148109.840099998</v>
      </c>
      <c r="R37" s="127">
        <f>SUM(R34,R31,R27,R18,R6)</f>
        <v>28</v>
      </c>
      <c r="S37" s="368">
        <f t="shared" si="3"/>
        <v>6141398.9699999997</v>
      </c>
      <c r="T37" s="104">
        <f t="shared" si="3"/>
        <v>14</v>
      </c>
      <c r="U37" s="104">
        <f t="shared" si="3"/>
        <v>13</v>
      </c>
      <c r="V37" s="368">
        <f t="shared" si="3"/>
        <v>3678848.33</v>
      </c>
      <c r="W37" s="368">
        <f t="shared" si="3"/>
        <v>2575193.7999999998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7"/>
      <c r="Q38" s="26"/>
      <c r="R38" s="73"/>
      <c r="S38" s="3"/>
      <c r="T38" s="3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59"/>
      <c r="S39" s="59"/>
      <c r="T39" s="59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59"/>
      <c r="S40" s="59"/>
      <c r="T40" s="59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59"/>
      <c r="S41" s="59"/>
      <c r="T41" s="59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0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J9" sqref="J9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1" bestFit="1" customWidth="1"/>
    <col min="4" max="4" width="26.28515625" style="1" bestFit="1" customWidth="1"/>
    <col min="5" max="5" width="13.42578125" style="3" customWidth="1"/>
    <col min="6" max="6" width="35.5703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20.28515625" style="11" customWidth="1"/>
    <col min="19" max="19" width="23.7109375" style="1" bestFit="1" customWidth="1"/>
    <col min="20" max="20" width="23.7109375" style="1" customWidth="1"/>
    <col min="21" max="21" width="13" style="73" customWidth="1"/>
    <col min="22" max="22" width="27" style="26" customWidth="1"/>
    <col min="23" max="23" width="25" style="26" bestFit="1" customWidth="1"/>
    <col min="24" max="16384" width="9.28515625" style="1"/>
  </cols>
  <sheetData>
    <row r="1" spans="1:23" s="33" customFormat="1" ht="20.25" x14ac:dyDescent="0.2">
      <c r="B1" s="77"/>
      <c r="C1" s="88"/>
      <c r="D1" s="78"/>
      <c r="E1" s="78"/>
      <c r="F1" s="78"/>
      <c r="G1" s="471"/>
      <c r="H1" s="471"/>
      <c r="I1" s="89"/>
      <c r="L1" s="40"/>
      <c r="O1" s="74"/>
      <c r="R1" s="74"/>
      <c r="U1" s="74"/>
    </row>
    <row r="2" spans="1:23" s="33" customFormat="1" ht="20.25" x14ac:dyDescent="0.3">
      <c r="B2" s="80"/>
      <c r="C2" s="8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31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7.25" customHeight="1" x14ac:dyDescent="0.25">
      <c r="A4" s="458"/>
      <c r="B4" s="478" t="s">
        <v>1</v>
      </c>
      <c r="C4" s="507" t="s">
        <v>2</v>
      </c>
      <c r="D4" s="508"/>
      <c r="E4" s="509" t="s">
        <v>80</v>
      </c>
      <c r="F4" s="510"/>
      <c r="G4" s="507" t="s">
        <v>3</v>
      </c>
      <c r="H4" s="508"/>
      <c r="I4" s="507" t="s">
        <v>4</v>
      </c>
      <c r="J4" s="511"/>
      <c r="K4" s="511"/>
      <c r="L4" s="511"/>
      <c r="M4" s="511"/>
      <c r="N4" s="508"/>
      <c r="O4" s="507" t="s">
        <v>5</v>
      </c>
      <c r="P4" s="511"/>
      <c r="Q4" s="508"/>
      <c r="R4" s="468" t="s">
        <v>6</v>
      </c>
      <c r="S4" s="470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79"/>
      <c r="C5" s="156" t="s">
        <v>8</v>
      </c>
      <c r="D5" s="159" t="s">
        <v>9</v>
      </c>
      <c r="E5" s="156" t="s">
        <v>8</v>
      </c>
      <c r="F5" s="158" t="s">
        <v>9</v>
      </c>
      <c r="G5" s="160" t="s">
        <v>16</v>
      </c>
      <c r="H5" s="158" t="s">
        <v>76</v>
      </c>
      <c r="I5" s="161" t="s">
        <v>8</v>
      </c>
      <c r="J5" s="157" t="s">
        <v>12</v>
      </c>
      <c r="K5" s="157" t="s">
        <v>10</v>
      </c>
      <c r="L5" s="157" t="s">
        <v>13</v>
      </c>
      <c r="M5" s="157" t="s">
        <v>14</v>
      </c>
      <c r="N5" s="159" t="s">
        <v>10</v>
      </c>
      <c r="O5" s="206" t="s">
        <v>8</v>
      </c>
      <c r="P5" s="157" t="s">
        <v>12</v>
      </c>
      <c r="Q5" s="157" t="s">
        <v>10</v>
      </c>
      <c r="R5" s="206" t="s">
        <v>15</v>
      </c>
      <c r="S5" s="159" t="s">
        <v>9</v>
      </c>
      <c r="T5" s="230" t="s">
        <v>83</v>
      </c>
      <c r="U5" s="227" t="s">
        <v>77</v>
      </c>
      <c r="V5" s="157" t="s">
        <v>12</v>
      </c>
      <c r="W5" s="158" t="s">
        <v>10</v>
      </c>
    </row>
    <row r="6" spans="1:23" s="43" customFormat="1" ht="75.75" thickBot="1" x14ac:dyDescent="0.3">
      <c r="A6" s="102"/>
      <c r="B6" s="103" t="s">
        <v>58</v>
      </c>
      <c r="C6" s="127">
        <f>SUM(C7:C17)</f>
        <v>517</v>
      </c>
      <c r="D6" s="197">
        <f>SUM(D7:D17)</f>
        <v>218488994.35999998</v>
      </c>
      <c r="E6" s="370">
        <f t="shared" ref="E6:W6" si="0">SUM(E7:E17)</f>
        <v>195</v>
      </c>
      <c r="F6" s="197">
        <f t="shared" si="0"/>
        <v>133880153</v>
      </c>
      <c r="G6" s="370">
        <f t="shared" si="0"/>
        <v>6</v>
      </c>
      <c r="H6" s="197">
        <f t="shared" si="0"/>
        <v>13475792.77</v>
      </c>
      <c r="I6" s="370">
        <f t="shared" si="0"/>
        <v>134</v>
      </c>
      <c r="J6" s="197">
        <f t="shared" si="0"/>
        <v>122080153</v>
      </c>
      <c r="K6" s="197">
        <f t="shared" si="0"/>
        <v>85456107.099999994</v>
      </c>
      <c r="L6" s="370">
        <f t="shared" si="0"/>
        <v>1</v>
      </c>
      <c r="M6" s="197">
        <f t="shared" si="0"/>
        <v>628073</v>
      </c>
      <c r="N6" s="197">
        <f t="shared" si="0"/>
        <v>439651.1</v>
      </c>
      <c r="O6" s="370">
        <f t="shared" si="0"/>
        <v>133</v>
      </c>
      <c r="P6" s="197">
        <f t="shared" si="0"/>
        <v>121452080</v>
      </c>
      <c r="Q6" s="197">
        <f t="shared" si="0"/>
        <v>85016456</v>
      </c>
      <c r="R6" s="370">
        <f t="shared" si="0"/>
        <v>23</v>
      </c>
      <c r="S6" s="197">
        <f t="shared" si="0"/>
        <v>20763330</v>
      </c>
      <c r="T6" s="370">
        <f t="shared" si="0"/>
        <v>4</v>
      </c>
      <c r="U6" s="370">
        <f t="shared" si="0"/>
        <v>4</v>
      </c>
      <c r="V6" s="197">
        <f t="shared" si="0"/>
        <v>4817030</v>
      </c>
      <c r="W6" s="197">
        <f t="shared" si="0"/>
        <v>3371921</v>
      </c>
    </row>
    <row r="7" spans="1:23" s="43" customFormat="1" ht="18.75" x14ac:dyDescent="0.25">
      <c r="A7" s="44"/>
      <c r="B7" s="106" t="s">
        <v>59</v>
      </c>
      <c r="C7" s="130">
        <v>2</v>
      </c>
      <c r="D7" s="198">
        <v>600359.65</v>
      </c>
      <c r="E7" s="130">
        <v>0</v>
      </c>
      <c r="F7" s="202">
        <v>0</v>
      </c>
      <c r="G7" s="130">
        <v>0</v>
      </c>
      <c r="H7" s="202">
        <v>0</v>
      </c>
      <c r="I7" s="132">
        <v>0</v>
      </c>
      <c r="J7" s="195">
        <v>0</v>
      </c>
      <c r="K7" s="195">
        <v>0</v>
      </c>
      <c r="L7" s="131">
        <v>0</v>
      </c>
      <c r="M7" s="195">
        <v>0</v>
      </c>
      <c r="N7" s="198">
        <v>0</v>
      </c>
      <c r="O7" s="130">
        <v>0</v>
      </c>
      <c r="P7" s="195">
        <v>0</v>
      </c>
      <c r="Q7" s="195">
        <v>0</v>
      </c>
      <c r="R7" s="130">
        <v>0</v>
      </c>
      <c r="S7" s="198">
        <v>0</v>
      </c>
      <c r="T7" s="232">
        <v>0</v>
      </c>
      <c r="U7" s="132">
        <v>0</v>
      </c>
      <c r="V7" s="195">
        <v>0</v>
      </c>
      <c r="W7" s="202">
        <v>0</v>
      </c>
    </row>
    <row r="8" spans="1:23" ht="18.75" x14ac:dyDescent="0.25">
      <c r="A8" s="44"/>
      <c r="B8" s="109" t="s">
        <v>60</v>
      </c>
      <c r="C8" s="141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4">
        <v>0</v>
      </c>
      <c r="T8" s="233">
        <v>0</v>
      </c>
      <c r="U8" s="142">
        <v>0</v>
      </c>
      <c r="V8" s="111">
        <v>0</v>
      </c>
      <c r="W8" s="115">
        <v>0</v>
      </c>
    </row>
    <row r="9" spans="1:23" ht="37.5" x14ac:dyDescent="0.25">
      <c r="A9" s="44"/>
      <c r="B9" s="109" t="s">
        <v>61</v>
      </c>
      <c r="C9" s="141">
        <v>2</v>
      </c>
      <c r="D9" s="114">
        <v>757592.6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4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4">
        <v>0</v>
      </c>
      <c r="T9" s="233">
        <v>0</v>
      </c>
      <c r="U9" s="142">
        <v>0</v>
      </c>
      <c r="V9" s="111">
        <v>0</v>
      </c>
      <c r="W9" s="115">
        <v>0</v>
      </c>
    </row>
    <row r="10" spans="1:23" ht="37.5" x14ac:dyDescent="0.25">
      <c r="A10" s="44"/>
      <c r="B10" s="109" t="s">
        <v>62</v>
      </c>
      <c r="C10" s="141">
        <v>53</v>
      </c>
      <c r="D10" s="114">
        <v>8286728.5099999998</v>
      </c>
      <c r="E10" s="141">
        <v>0</v>
      </c>
      <c r="F10" s="115">
        <v>0</v>
      </c>
      <c r="G10" s="141">
        <v>3</v>
      </c>
      <c r="H10" s="115">
        <v>633414.51</v>
      </c>
      <c r="I10" s="142">
        <v>0</v>
      </c>
      <c r="J10" s="111">
        <v>0</v>
      </c>
      <c r="K10" s="111">
        <v>0</v>
      </c>
      <c r="L10" s="143">
        <v>0</v>
      </c>
      <c r="M10" s="111">
        <v>0</v>
      </c>
      <c r="N10" s="114">
        <v>0</v>
      </c>
      <c r="O10" s="141">
        <v>0</v>
      </c>
      <c r="P10" s="111">
        <v>0</v>
      </c>
      <c r="Q10" s="111">
        <v>0</v>
      </c>
      <c r="R10" s="141">
        <v>0</v>
      </c>
      <c r="S10" s="114">
        <v>0</v>
      </c>
      <c r="T10" s="233">
        <v>0</v>
      </c>
      <c r="U10" s="142">
        <v>0</v>
      </c>
      <c r="V10" s="111">
        <v>0</v>
      </c>
      <c r="W10" s="115">
        <v>0</v>
      </c>
    </row>
    <row r="11" spans="1:23" ht="18.75" x14ac:dyDescent="0.25">
      <c r="A11" s="44"/>
      <c r="B11" s="109" t="s">
        <v>63</v>
      </c>
      <c r="C11" s="141">
        <v>8</v>
      </c>
      <c r="D11" s="114">
        <v>46819027.159999996</v>
      </c>
      <c r="E11" s="141">
        <v>0</v>
      </c>
      <c r="F11" s="115">
        <v>0</v>
      </c>
      <c r="G11" s="141">
        <v>1</v>
      </c>
      <c r="H11" s="115">
        <v>12479378.26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4">
        <v>0</v>
      </c>
      <c r="T11" s="233">
        <v>0</v>
      </c>
      <c r="U11" s="142">
        <v>0</v>
      </c>
      <c r="V11" s="111">
        <v>0</v>
      </c>
      <c r="W11" s="115">
        <v>0</v>
      </c>
    </row>
    <row r="12" spans="1:23" ht="37.5" x14ac:dyDescent="0.25">
      <c r="A12" s="44"/>
      <c r="B12" s="109" t="s">
        <v>71</v>
      </c>
      <c r="C12" s="141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4">
        <v>0</v>
      </c>
      <c r="T12" s="233">
        <v>0</v>
      </c>
      <c r="U12" s="142">
        <v>0</v>
      </c>
      <c r="V12" s="111">
        <v>0</v>
      </c>
      <c r="W12" s="115">
        <v>0</v>
      </c>
    </row>
    <row r="13" spans="1:23" ht="37.5" x14ac:dyDescent="0.25">
      <c r="A13" s="44"/>
      <c r="B13" s="109" t="s">
        <v>64</v>
      </c>
      <c r="C13" s="141">
        <v>276</v>
      </c>
      <c r="D13" s="114">
        <v>149624833</v>
      </c>
      <c r="E13" s="141">
        <v>195</v>
      </c>
      <c r="F13" s="115">
        <v>133880153</v>
      </c>
      <c r="G13" s="141">
        <v>2</v>
      </c>
      <c r="H13" s="115">
        <v>363000</v>
      </c>
      <c r="I13" s="142">
        <v>134</v>
      </c>
      <c r="J13" s="111">
        <v>122080153</v>
      </c>
      <c r="K13" s="111">
        <v>85456107.099999994</v>
      </c>
      <c r="L13" s="113">
        <v>1</v>
      </c>
      <c r="M13" s="111">
        <v>628073</v>
      </c>
      <c r="N13" s="114">
        <v>439651.1</v>
      </c>
      <c r="O13" s="141">
        <f>I13-L13</f>
        <v>133</v>
      </c>
      <c r="P13" s="111">
        <f>J13-M13</f>
        <v>121452080</v>
      </c>
      <c r="Q13" s="111">
        <f>K13-N13</f>
        <v>85016456</v>
      </c>
      <c r="R13" s="141">
        <v>23</v>
      </c>
      <c r="S13" s="114">
        <v>20763330</v>
      </c>
      <c r="T13" s="233">
        <v>4</v>
      </c>
      <c r="U13" s="142">
        <v>4</v>
      </c>
      <c r="V13" s="111">
        <v>4817030</v>
      </c>
      <c r="W13" s="115">
        <v>3371921</v>
      </c>
    </row>
    <row r="14" spans="1:23" ht="37.5" x14ac:dyDescent="0.25">
      <c r="A14" s="44"/>
      <c r="B14" s="109" t="s">
        <v>65</v>
      </c>
      <c r="C14" s="141">
        <v>174</v>
      </c>
      <c r="D14" s="114">
        <v>11514000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4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4">
        <v>0</v>
      </c>
      <c r="T14" s="233">
        <v>0</v>
      </c>
      <c r="U14" s="142">
        <v>0</v>
      </c>
      <c r="V14" s="111">
        <v>0</v>
      </c>
      <c r="W14" s="115">
        <v>0</v>
      </c>
    </row>
    <row r="15" spans="1:23" ht="37.5" x14ac:dyDescent="0.25">
      <c r="A15" s="44"/>
      <c r="B15" s="109" t="s">
        <v>66</v>
      </c>
      <c r="C15" s="141">
        <v>2</v>
      </c>
      <c r="D15" s="114">
        <v>886453.44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43">
        <v>0</v>
      </c>
      <c r="M15" s="111">
        <v>0</v>
      </c>
      <c r="N15" s="114">
        <v>0</v>
      </c>
      <c r="O15" s="141">
        <v>0</v>
      </c>
      <c r="P15" s="111">
        <v>0</v>
      </c>
      <c r="Q15" s="111">
        <v>0</v>
      </c>
      <c r="R15" s="141">
        <v>0</v>
      </c>
      <c r="S15" s="114">
        <v>0</v>
      </c>
      <c r="T15" s="233">
        <v>0</v>
      </c>
      <c r="U15" s="142">
        <v>0</v>
      </c>
      <c r="V15" s="111">
        <v>0</v>
      </c>
      <c r="W15" s="115">
        <v>0</v>
      </c>
    </row>
    <row r="16" spans="1:23" ht="37.5" x14ac:dyDescent="0.25">
      <c r="A16" s="44"/>
      <c r="B16" s="109" t="s">
        <v>67</v>
      </c>
      <c r="C16" s="141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43">
        <v>0</v>
      </c>
      <c r="M16" s="111">
        <v>0</v>
      </c>
      <c r="N16" s="114">
        <v>0</v>
      </c>
      <c r="O16" s="141">
        <v>0</v>
      </c>
      <c r="P16" s="111">
        <v>0</v>
      </c>
      <c r="Q16" s="111">
        <v>0</v>
      </c>
      <c r="R16" s="141">
        <v>0</v>
      </c>
      <c r="S16" s="114">
        <v>0</v>
      </c>
      <c r="T16" s="233">
        <v>0</v>
      </c>
      <c r="U16" s="142">
        <v>0</v>
      </c>
      <c r="V16" s="111">
        <v>0</v>
      </c>
      <c r="W16" s="115">
        <v>0</v>
      </c>
    </row>
    <row r="17" spans="1:23" ht="57" thickBot="1" x14ac:dyDescent="0.3">
      <c r="A17" s="44"/>
      <c r="B17" s="116" t="s">
        <v>68</v>
      </c>
      <c r="C17" s="144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45">
        <v>0</v>
      </c>
      <c r="M17" s="124">
        <v>0</v>
      </c>
      <c r="N17" s="125">
        <v>0</v>
      </c>
      <c r="O17" s="144">
        <v>0</v>
      </c>
      <c r="P17" s="124">
        <v>0</v>
      </c>
      <c r="Q17" s="124">
        <v>0</v>
      </c>
      <c r="R17" s="144">
        <v>0</v>
      </c>
      <c r="S17" s="125">
        <v>0</v>
      </c>
      <c r="T17" s="234">
        <v>0</v>
      </c>
      <c r="U17" s="146">
        <v>0</v>
      </c>
      <c r="V17" s="124">
        <v>0</v>
      </c>
      <c r="W17" s="126">
        <v>0</v>
      </c>
    </row>
    <row r="18" spans="1:23" ht="132" thickBot="1" x14ac:dyDescent="0.3">
      <c r="A18" s="76"/>
      <c r="B18" s="103" t="s">
        <v>51</v>
      </c>
      <c r="C18" s="127">
        <f>SUM(C19:C26)</f>
        <v>65</v>
      </c>
      <c r="D18" s="197">
        <f>SUM(D19:D26)</f>
        <v>105241008.85999998</v>
      </c>
      <c r="E18" s="370">
        <f t="shared" ref="E18:W18" si="1">SUM(E19:E26)</f>
        <v>27</v>
      </c>
      <c r="F18" s="197">
        <f t="shared" si="1"/>
        <v>45456382.549999997</v>
      </c>
      <c r="G18" s="370">
        <f t="shared" si="1"/>
        <v>7</v>
      </c>
      <c r="H18" s="197">
        <f t="shared" si="1"/>
        <v>15841343.32</v>
      </c>
      <c r="I18" s="370">
        <f t="shared" si="1"/>
        <v>26</v>
      </c>
      <c r="J18" s="197">
        <f t="shared" si="1"/>
        <v>45023842.829899997</v>
      </c>
      <c r="K18" s="197">
        <f t="shared" si="1"/>
        <v>31516689.9199</v>
      </c>
      <c r="L18" s="370">
        <f t="shared" si="1"/>
        <v>0</v>
      </c>
      <c r="M18" s="197">
        <f t="shared" si="1"/>
        <v>0</v>
      </c>
      <c r="N18" s="197">
        <f t="shared" si="1"/>
        <v>0</v>
      </c>
      <c r="O18" s="370">
        <f t="shared" si="1"/>
        <v>26</v>
      </c>
      <c r="P18" s="197">
        <f t="shared" si="1"/>
        <v>45023842.829899997</v>
      </c>
      <c r="Q18" s="197">
        <f t="shared" si="1"/>
        <v>31516689.9199</v>
      </c>
      <c r="R18" s="370">
        <f t="shared" si="1"/>
        <v>2</v>
      </c>
      <c r="S18" s="370">
        <f t="shared" si="1"/>
        <v>499085.35</v>
      </c>
      <c r="T18" s="370">
        <f t="shared" si="1"/>
        <v>0</v>
      </c>
      <c r="U18" s="197">
        <f t="shared" si="1"/>
        <v>0</v>
      </c>
      <c r="V18" s="197">
        <f t="shared" si="1"/>
        <v>0</v>
      </c>
      <c r="W18" s="197">
        <f t="shared" si="1"/>
        <v>0</v>
      </c>
    </row>
    <row r="19" spans="1:23" s="43" customFormat="1" ht="18.75" x14ac:dyDescent="0.25">
      <c r="A19" s="76"/>
      <c r="B19" s="120" t="s">
        <v>69</v>
      </c>
      <c r="C19" s="147">
        <v>1</v>
      </c>
      <c r="D19" s="199">
        <v>23801480.079999998</v>
      </c>
      <c r="E19" s="147">
        <v>1</v>
      </c>
      <c r="F19" s="174">
        <v>23801480.079999998</v>
      </c>
      <c r="G19" s="147">
        <v>0</v>
      </c>
      <c r="H19" s="174">
        <v>0</v>
      </c>
      <c r="I19" s="149">
        <v>1</v>
      </c>
      <c r="J19" s="173">
        <v>23801480.0799</v>
      </c>
      <c r="K19" s="173">
        <v>16661036.049900001</v>
      </c>
      <c r="L19" s="148">
        <v>0</v>
      </c>
      <c r="M19" s="173">
        <v>0</v>
      </c>
      <c r="N19" s="199">
        <v>0</v>
      </c>
      <c r="O19" s="147">
        <v>1</v>
      </c>
      <c r="P19" s="173">
        <v>23801480.0799</v>
      </c>
      <c r="Q19" s="173">
        <v>16661036.049900001</v>
      </c>
      <c r="R19" s="147">
        <v>0</v>
      </c>
      <c r="S19" s="199">
        <v>0</v>
      </c>
      <c r="T19" s="235">
        <v>0</v>
      </c>
      <c r="U19" s="149">
        <v>0</v>
      </c>
      <c r="V19" s="173">
        <v>0</v>
      </c>
      <c r="W19" s="174">
        <v>0</v>
      </c>
    </row>
    <row r="20" spans="1:23" ht="37.5" x14ac:dyDescent="0.25">
      <c r="A20" s="76"/>
      <c r="B20" s="109" t="s">
        <v>70</v>
      </c>
      <c r="C20" s="141">
        <v>27</v>
      </c>
      <c r="D20" s="114">
        <v>36905270.309999995</v>
      </c>
      <c r="E20" s="141">
        <v>0</v>
      </c>
      <c r="F20" s="115">
        <v>0</v>
      </c>
      <c r="G20" s="141">
        <v>3</v>
      </c>
      <c r="H20" s="115">
        <v>9188030</v>
      </c>
      <c r="I20" s="142">
        <v>0</v>
      </c>
      <c r="J20" s="111">
        <v>0</v>
      </c>
      <c r="K20" s="111">
        <v>0</v>
      </c>
      <c r="L20" s="143">
        <v>0</v>
      </c>
      <c r="M20" s="111">
        <v>0</v>
      </c>
      <c r="N20" s="114">
        <v>0</v>
      </c>
      <c r="O20" s="141">
        <v>0</v>
      </c>
      <c r="P20" s="111">
        <v>0</v>
      </c>
      <c r="Q20" s="111">
        <v>0</v>
      </c>
      <c r="R20" s="141">
        <v>0</v>
      </c>
      <c r="S20" s="114">
        <v>0</v>
      </c>
      <c r="T20" s="233">
        <v>0</v>
      </c>
      <c r="U20" s="142">
        <v>0</v>
      </c>
      <c r="V20" s="111">
        <v>0</v>
      </c>
      <c r="W20" s="115">
        <v>0</v>
      </c>
    </row>
    <row r="21" spans="1:23" ht="18.75" x14ac:dyDescent="0.25">
      <c r="A21" s="76"/>
      <c r="B21" s="109" t="s">
        <v>57</v>
      </c>
      <c r="C21" s="141">
        <v>23</v>
      </c>
      <c r="D21" s="114">
        <v>5888909.3700000001</v>
      </c>
      <c r="E21" s="141">
        <v>22</v>
      </c>
      <c r="F21" s="115">
        <v>5860634.2199999997</v>
      </c>
      <c r="G21" s="141">
        <v>1</v>
      </c>
      <c r="H21" s="115">
        <v>28275.15</v>
      </c>
      <c r="I21" s="142">
        <v>22</v>
      </c>
      <c r="J21" s="111">
        <v>5842692.0999999996</v>
      </c>
      <c r="K21" s="111">
        <v>4089884.42</v>
      </c>
      <c r="L21" s="143">
        <v>0</v>
      </c>
      <c r="M21" s="111">
        <v>0</v>
      </c>
      <c r="N21" s="114">
        <v>0</v>
      </c>
      <c r="O21" s="141">
        <v>22</v>
      </c>
      <c r="P21" s="111">
        <v>5842692.0999999996</v>
      </c>
      <c r="Q21" s="111">
        <v>4089884.42</v>
      </c>
      <c r="R21" s="141">
        <v>2</v>
      </c>
      <c r="S21" s="114">
        <v>499085.35</v>
      </c>
      <c r="T21" s="233">
        <v>0</v>
      </c>
      <c r="U21" s="142">
        <v>0</v>
      </c>
      <c r="V21" s="111">
        <v>0</v>
      </c>
      <c r="W21" s="115">
        <v>0</v>
      </c>
    </row>
    <row r="22" spans="1:23" ht="18.75" x14ac:dyDescent="0.25">
      <c r="A22" s="76"/>
      <c r="B22" s="109" t="s">
        <v>56</v>
      </c>
      <c r="C22" s="141">
        <v>7</v>
      </c>
      <c r="D22" s="114">
        <v>11588040.690000001</v>
      </c>
      <c r="E22" s="141">
        <v>0</v>
      </c>
      <c r="F22" s="115">
        <v>0</v>
      </c>
      <c r="G22" s="141">
        <v>2</v>
      </c>
      <c r="H22" s="115">
        <v>4707690</v>
      </c>
      <c r="I22" s="142">
        <v>0</v>
      </c>
      <c r="J22" s="111">
        <v>0</v>
      </c>
      <c r="K22" s="111">
        <v>0</v>
      </c>
      <c r="L22" s="143">
        <v>0</v>
      </c>
      <c r="M22" s="111">
        <v>0</v>
      </c>
      <c r="N22" s="114">
        <v>0</v>
      </c>
      <c r="O22" s="141">
        <v>0</v>
      </c>
      <c r="P22" s="111">
        <v>0</v>
      </c>
      <c r="Q22" s="111">
        <v>0</v>
      </c>
      <c r="R22" s="141">
        <v>0</v>
      </c>
      <c r="S22" s="114">
        <v>0</v>
      </c>
      <c r="T22" s="233">
        <v>0</v>
      </c>
      <c r="U22" s="142">
        <v>0</v>
      </c>
      <c r="V22" s="111">
        <v>0</v>
      </c>
      <c r="W22" s="115">
        <v>0</v>
      </c>
    </row>
    <row r="23" spans="1:23" ht="18.75" x14ac:dyDescent="0.25">
      <c r="A23" s="76"/>
      <c r="B23" s="109" t="s">
        <v>55</v>
      </c>
      <c r="C23" s="141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43">
        <v>0</v>
      </c>
      <c r="M23" s="111">
        <v>0</v>
      </c>
      <c r="N23" s="114">
        <v>0</v>
      </c>
      <c r="O23" s="141">
        <v>0</v>
      </c>
      <c r="P23" s="111">
        <v>0</v>
      </c>
      <c r="Q23" s="111">
        <v>0</v>
      </c>
      <c r="R23" s="141">
        <v>0</v>
      </c>
      <c r="S23" s="114">
        <v>0</v>
      </c>
      <c r="T23" s="233">
        <v>0</v>
      </c>
      <c r="U23" s="142">
        <v>0</v>
      </c>
      <c r="V23" s="111">
        <v>0</v>
      </c>
      <c r="W23" s="115">
        <v>0</v>
      </c>
    </row>
    <row r="24" spans="1:23" ht="37.5" x14ac:dyDescent="0.25">
      <c r="A24" s="76"/>
      <c r="B24" s="109" t="s">
        <v>54</v>
      </c>
      <c r="C24" s="141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43">
        <v>0</v>
      </c>
      <c r="M24" s="111">
        <v>0</v>
      </c>
      <c r="N24" s="114">
        <v>0</v>
      </c>
      <c r="O24" s="141">
        <v>0</v>
      </c>
      <c r="P24" s="111">
        <v>0</v>
      </c>
      <c r="Q24" s="111">
        <v>0</v>
      </c>
      <c r="R24" s="141">
        <v>0</v>
      </c>
      <c r="S24" s="114">
        <v>0</v>
      </c>
      <c r="T24" s="233">
        <v>0</v>
      </c>
      <c r="U24" s="142">
        <v>0</v>
      </c>
      <c r="V24" s="111">
        <v>0</v>
      </c>
      <c r="W24" s="115">
        <v>0</v>
      </c>
    </row>
    <row r="25" spans="1:23" ht="18.75" x14ac:dyDescent="0.25">
      <c r="A25" s="76"/>
      <c r="B25" s="109" t="s">
        <v>53</v>
      </c>
      <c r="C25" s="141">
        <v>7</v>
      </c>
      <c r="D25" s="114">
        <v>27057308.409999996</v>
      </c>
      <c r="E25" s="141">
        <v>4</v>
      </c>
      <c r="F25" s="115">
        <v>15794268.25</v>
      </c>
      <c r="G25" s="141">
        <v>1</v>
      </c>
      <c r="H25" s="115">
        <v>1917348.17</v>
      </c>
      <c r="I25" s="142">
        <v>3</v>
      </c>
      <c r="J25" s="111">
        <v>15379670.65</v>
      </c>
      <c r="K25" s="111">
        <v>10765769.450000001</v>
      </c>
      <c r="L25" s="143">
        <v>0</v>
      </c>
      <c r="M25" s="111">
        <v>0</v>
      </c>
      <c r="N25" s="114">
        <v>0</v>
      </c>
      <c r="O25" s="141">
        <v>3</v>
      </c>
      <c r="P25" s="111">
        <v>15379670.65</v>
      </c>
      <c r="Q25" s="111">
        <v>10765769.450000001</v>
      </c>
      <c r="R25" s="141">
        <v>0</v>
      </c>
      <c r="S25" s="114">
        <v>0</v>
      </c>
      <c r="T25" s="233">
        <v>0</v>
      </c>
      <c r="U25" s="142">
        <v>0</v>
      </c>
      <c r="V25" s="111">
        <v>0</v>
      </c>
      <c r="W25" s="115">
        <v>0</v>
      </c>
    </row>
    <row r="26" spans="1:23" ht="19.5" thickBot="1" x14ac:dyDescent="0.3">
      <c r="A26" s="76"/>
      <c r="B26" s="116" t="s">
        <v>52</v>
      </c>
      <c r="C26" s="144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5">
        <v>0</v>
      </c>
      <c r="T26" s="234">
        <v>0</v>
      </c>
      <c r="U26" s="146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103" t="s">
        <v>50</v>
      </c>
      <c r="C27" s="127">
        <v>4</v>
      </c>
      <c r="D27" s="197">
        <v>100000</v>
      </c>
      <c r="E27" s="127">
        <v>3</v>
      </c>
      <c r="F27" s="201">
        <v>75000</v>
      </c>
      <c r="G27" s="127">
        <v>1</v>
      </c>
      <c r="H27" s="201">
        <v>25000</v>
      </c>
      <c r="I27" s="129">
        <v>3</v>
      </c>
      <c r="J27" s="194">
        <v>74999.9997</v>
      </c>
      <c r="K27" s="194">
        <v>52499.9997</v>
      </c>
      <c r="L27" s="128">
        <v>0</v>
      </c>
      <c r="M27" s="194">
        <v>0</v>
      </c>
      <c r="N27" s="197">
        <v>0</v>
      </c>
      <c r="O27" s="127">
        <v>3</v>
      </c>
      <c r="P27" s="194">
        <v>74999.9997</v>
      </c>
      <c r="Q27" s="194">
        <v>52499.9997</v>
      </c>
      <c r="R27" s="127">
        <f>SUM(R28:R30)</f>
        <v>4</v>
      </c>
      <c r="S27" s="127">
        <f>SUM(S28:S30)</f>
        <v>75000</v>
      </c>
      <c r="T27" s="231">
        <v>0</v>
      </c>
      <c r="U27" s="129">
        <v>0</v>
      </c>
      <c r="V27" s="194">
        <v>0</v>
      </c>
      <c r="W27" s="201">
        <v>0</v>
      </c>
    </row>
    <row r="28" spans="1:23" s="92" customFormat="1" ht="37.5" x14ac:dyDescent="0.25">
      <c r="A28" s="76"/>
      <c r="B28" s="120" t="s">
        <v>49</v>
      </c>
      <c r="C28" s="130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31">
        <v>0</v>
      </c>
      <c r="M28" s="195">
        <v>0</v>
      </c>
      <c r="N28" s="198">
        <v>0</v>
      </c>
      <c r="O28" s="130">
        <v>0</v>
      </c>
      <c r="P28" s="195">
        <v>0</v>
      </c>
      <c r="Q28" s="195">
        <v>0</v>
      </c>
      <c r="R28" s="130">
        <v>0</v>
      </c>
      <c r="S28" s="198">
        <v>0</v>
      </c>
      <c r="T28" s="232">
        <v>0</v>
      </c>
      <c r="U28" s="132">
        <v>0</v>
      </c>
      <c r="V28" s="195">
        <v>0</v>
      </c>
      <c r="W28" s="202">
        <v>0</v>
      </c>
    </row>
    <row r="29" spans="1:23" ht="18.75" x14ac:dyDescent="0.25">
      <c r="A29" s="76"/>
      <c r="B29" s="109" t="s">
        <v>48</v>
      </c>
      <c r="C29" s="141">
        <v>4</v>
      </c>
      <c r="D29" s="114">
        <v>100000</v>
      </c>
      <c r="E29" s="141">
        <v>3</v>
      </c>
      <c r="F29" s="115">
        <v>75000</v>
      </c>
      <c r="G29" s="141">
        <v>1</v>
      </c>
      <c r="H29" s="115">
        <v>25000</v>
      </c>
      <c r="I29" s="142">
        <v>3</v>
      </c>
      <c r="J29" s="111">
        <v>74999.9997</v>
      </c>
      <c r="K29" s="111">
        <v>52499.9997</v>
      </c>
      <c r="L29" s="113">
        <v>0</v>
      </c>
      <c r="M29" s="111">
        <v>0</v>
      </c>
      <c r="N29" s="114">
        <v>0</v>
      </c>
      <c r="O29" s="141">
        <v>3</v>
      </c>
      <c r="P29" s="111">
        <v>74999.9997</v>
      </c>
      <c r="Q29" s="111">
        <v>52499.9997</v>
      </c>
      <c r="R29" s="141">
        <v>4</v>
      </c>
      <c r="S29" s="114">
        <v>75000</v>
      </c>
      <c r="T29" s="233">
        <v>0</v>
      </c>
      <c r="U29" s="142">
        <v>0</v>
      </c>
      <c r="V29" s="111">
        <v>0</v>
      </c>
      <c r="W29" s="115">
        <v>0</v>
      </c>
    </row>
    <row r="30" spans="1:23" ht="38.25" thickBot="1" x14ac:dyDescent="0.3">
      <c r="A30" s="76"/>
      <c r="B30" s="116" t="s">
        <v>47</v>
      </c>
      <c r="C30" s="144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5">
        <v>0</v>
      </c>
      <c r="T30" s="234">
        <v>0</v>
      </c>
      <c r="U30" s="146">
        <v>0</v>
      </c>
      <c r="V30" s="124">
        <v>0</v>
      </c>
      <c r="W30" s="126">
        <v>0</v>
      </c>
    </row>
    <row r="31" spans="1:23" ht="132" thickBot="1" x14ac:dyDescent="0.3">
      <c r="A31" s="76"/>
      <c r="B31" s="103" t="s">
        <v>44</v>
      </c>
      <c r="C31" s="150">
        <v>0</v>
      </c>
      <c r="D31" s="200">
        <v>0</v>
      </c>
      <c r="E31" s="150">
        <v>0</v>
      </c>
      <c r="F31" s="203">
        <v>0</v>
      </c>
      <c r="G31" s="150">
        <v>0</v>
      </c>
      <c r="H31" s="203">
        <v>0</v>
      </c>
      <c r="I31" s="152">
        <v>0</v>
      </c>
      <c r="J31" s="196">
        <v>0</v>
      </c>
      <c r="K31" s="196">
        <v>0</v>
      </c>
      <c r="L31" s="151">
        <v>0</v>
      </c>
      <c r="M31" s="196">
        <v>0</v>
      </c>
      <c r="N31" s="200">
        <v>0</v>
      </c>
      <c r="O31" s="150">
        <v>0</v>
      </c>
      <c r="P31" s="196">
        <v>0</v>
      </c>
      <c r="Q31" s="196">
        <v>0</v>
      </c>
      <c r="R31" s="150">
        <v>0</v>
      </c>
      <c r="S31" s="200">
        <v>0</v>
      </c>
      <c r="T31" s="236">
        <v>0</v>
      </c>
      <c r="U31" s="152">
        <v>0</v>
      </c>
      <c r="V31" s="196">
        <v>0</v>
      </c>
      <c r="W31" s="203">
        <v>0</v>
      </c>
    </row>
    <row r="32" spans="1:23" ht="18.75" x14ac:dyDescent="0.25">
      <c r="A32" s="76"/>
      <c r="B32" s="120" t="s">
        <v>46</v>
      </c>
      <c r="C32" s="147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48">
        <v>0</v>
      </c>
      <c r="M32" s="173">
        <v>0</v>
      </c>
      <c r="N32" s="199">
        <v>0</v>
      </c>
      <c r="O32" s="147">
        <v>0</v>
      </c>
      <c r="P32" s="173">
        <v>0</v>
      </c>
      <c r="Q32" s="173">
        <v>0</v>
      </c>
      <c r="R32" s="147">
        <v>0</v>
      </c>
      <c r="S32" s="199">
        <v>0</v>
      </c>
      <c r="T32" s="235">
        <v>0</v>
      </c>
      <c r="U32" s="149">
        <v>0</v>
      </c>
      <c r="V32" s="173">
        <v>0</v>
      </c>
      <c r="W32" s="174">
        <v>0</v>
      </c>
    </row>
    <row r="33" spans="1:23" ht="63" customHeight="1" thickBot="1" x14ac:dyDescent="0.3">
      <c r="A33" s="76"/>
      <c r="B33" s="116" t="s">
        <v>45</v>
      </c>
      <c r="C33" s="144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45">
        <v>0</v>
      </c>
      <c r="M33" s="124">
        <v>0</v>
      </c>
      <c r="N33" s="125">
        <v>0</v>
      </c>
      <c r="O33" s="144">
        <v>0</v>
      </c>
      <c r="P33" s="124">
        <v>0</v>
      </c>
      <c r="Q33" s="124">
        <v>0</v>
      </c>
      <c r="R33" s="144">
        <v>0</v>
      </c>
      <c r="S33" s="125">
        <v>0</v>
      </c>
      <c r="T33" s="234">
        <v>0</v>
      </c>
      <c r="U33" s="146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103" t="s">
        <v>40</v>
      </c>
      <c r="C34" s="127">
        <v>1</v>
      </c>
      <c r="D34" s="197">
        <v>130000</v>
      </c>
      <c r="E34" s="127">
        <v>0</v>
      </c>
      <c r="F34" s="201">
        <v>0</v>
      </c>
      <c r="G34" s="127">
        <v>0</v>
      </c>
      <c r="H34" s="201">
        <v>0</v>
      </c>
      <c r="I34" s="129">
        <v>0</v>
      </c>
      <c r="J34" s="194">
        <v>0</v>
      </c>
      <c r="K34" s="194">
        <v>0</v>
      </c>
      <c r="L34" s="128">
        <v>0</v>
      </c>
      <c r="M34" s="194">
        <v>0</v>
      </c>
      <c r="N34" s="197">
        <v>0</v>
      </c>
      <c r="O34" s="127">
        <v>0</v>
      </c>
      <c r="P34" s="194">
        <v>0</v>
      </c>
      <c r="Q34" s="194">
        <v>0</v>
      </c>
      <c r="R34" s="127">
        <v>0</v>
      </c>
      <c r="S34" s="197">
        <v>0</v>
      </c>
      <c r="T34" s="231">
        <v>0</v>
      </c>
      <c r="U34" s="129">
        <v>0</v>
      </c>
      <c r="V34" s="194">
        <v>0</v>
      </c>
      <c r="W34" s="201">
        <v>0</v>
      </c>
    </row>
    <row r="35" spans="1:23" ht="94.5" thickBot="1" x14ac:dyDescent="0.3">
      <c r="A35" s="76"/>
      <c r="B35" s="133" t="s">
        <v>73</v>
      </c>
      <c r="C35" s="240">
        <v>1</v>
      </c>
      <c r="D35" s="241">
        <v>130000</v>
      </c>
      <c r="E35" s="240">
        <v>0</v>
      </c>
      <c r="F35" s="242">
        <v>0</v>
      </c>
      <c r="G35" s="240">
        <v>0</v>
      </c>
      <c r="H35" s="242">
        <v>0</v>
      </c>
      <c r="I35" s="243">
        <v>0</v>
      </c>
      <c r="J35" s="244">
        <v>0</v>
      </c>
      <c r="K35" s="244">
        <v>0</v>
      </c>
      <c r="L35" s="245">
        <v>0</v>
      </c>
      <c r="M35" s="244">
        <v>0</v>
      </c>
      <c r="N35" s="241">
        <v>0</v>
      </c>
      <c r="O35" s="240">
        <v>0</v>
      </c>
      <c r="P35" s="244">
        <v>0</v>
      </c>
      <c r="Q35" s="244">
        <v>0</v>
      </c>
      <c r="R35" s="240">
        <v>0</v>
      </c>
      <c r="S35" s="241">
        <v>0</v>
      </c>
      <c r="T35" s="246">
        <v>0</v>
      </c>
      <c r="U35" s="243">
        <v>0</v>
      </c>
      <c r="V35" s="244">
        <v>0</v>
      </c>
      <c r="W35" s="242">
        <v>0</v>
      </c>
    </row>
    <row r="36" spans="1:23" ht="54.4" hidden="1" customHeight="1" thickBot="1" x14ac:dyDescent="0.3">
      <c r="A36" s="225"/>
      <c r="B36" s="116" t="s">
        <v>82</v>
      </c>
      <c r="C36" s="141">
        <v>0</v>
      </c>
      <c r="D36" s="114">
        <v>0</v>
      </c>
      <c r="E36" s="141">
        <v>0</v>
      </c>
      <c r="F36" s="115">
        <v>0</v>
      </c>
      <c r="G36" s="141">
        <v>0</v>
      </c>
      <c r="H36" s="115">
        <v>0</v>
      </c>
      <c r="I36" s="142">
        <v>0</v>
      </c>
      <c r="J36" s="111">
        <v>0</v>
      </c>
      <c r="K36" s="111">
        <v>0</v>
      </c>
      <c r="L36" s="113">
        <v>0</v>
      </c>
      <c r="M36" s="111">
        <v>0</v>
      </c>
      <c r="N36" s="114">
        <v>0</v>
      </c>
      <c r="O36" s="141">
        <v>0</v>
      </c>
      <c r="P36" s="111">
        <v>0</v>
      </c>
      <c r="Q36" s="111">
        <v>0</v>
      </c>
      <c r="R36" s="141">
        <v>0</v>
      </c>
      <c r="S36" s="114">
        <v>0</v>
      </c>
      <c r="T36" s="233">
        <v>0</v>
      </c>
      <c r="U36" s="142">
        <v>0</v>
      </c>
      <c r="V36" s="111">
        <v>0</v>
      </c>
      <c r="W36" s="115">
        <v>0</v>
      </c>
    </row>
    <row r="37" spans="1:23" ht="19.5" thickBot="1" x14ac:dyDescent="0.3">
      <c r="A37" s="76"/>
      <c r="B37" s="140" t="s">
        <v>43</v>
      </c>
      <c r="C37" s="127">
        <f>SUM(C34,C31,C27,C18,C6)</f>
        <v>587</v>
      </c>
      <c r="D37" s="127">
        <f t="shared" ref="D37:W37" si="2">SUM(D34,D31,D27,D18,D6)</f>
        <v>323960003.21999997</v>
      </c>
      <c r="E37" s="127">
        <f t="shared" si="2"/>
        <v>225</v>
      </c>
      <c r="F37" s="127">
        <f t="shared" si="2"/>
        <v>179411535.55000001</v>
      </c>
      <c r="G37" s="127">
        <f t="shared" si="2"/>
        <v>14</v>
      </c>
      <c r="H37" s="127">
        <f t="shared" si="2"/>
        <v>29342136.09</v>
      </c>
      <c r="I37" s="127">
        <f t="shared" si="2"/>
        <v>163</v>
      </c>
      <c r="J37" s="127">
        <f t="shared" si="2"/>
        <v>167178995.82960001</v>
      </c>
      <c r="K37" s="127">
        <f t="shared" si="2"/>
        <v>117025297.01959999</v>
      </c>
      <c r="L37" s="127">
        <f t="shared" si="2"/>
        <v>1</v>
      </c>
      <c r="M37" s="127">
        <f t="shared" si="2"/>
        <v>628073</v>
      </c>
      <c r="N37" s="127">
        <f t="shared" si="2"/>
        <v>439651.1</v>
      </c>
      <c r="O37" s="127">
        <f t="shared" si="2"/>
        <v>162</v>
      </c>
      <c r="P37" s="127">
        <f t="shared" si="2"/>
        <v>166550922.82960001</v>
      </c>
      <c r="Q37" s="127">
        <f t="shared" si="2"/>
        <v>116585645.9196</v>
      </c>
      <c r="R37" s="127">
        <f t="shared" si="2"/>
        <v>29</v>
      </c>
      <c r="S37" s="127">
        <f t="shared" si="2"/>
        <v>21337415.350000001</v>
      </c>
      <c r="T37" s="127">
        <f t="shared" si="2"/>
        <v>4</v>
      </c>
      <c r="U37" s="127">
        <f t="shared" si="2"/>
        <v>4</v>
      </c>
      <c r="V37" s="127">
        <f t="shared" si="2"/>
        <v>4817030</v>
      </c>
      <c r="W37" s="127">
        <f t="shared" si="2"/>
        <v>3371921</v>
      </c>
    </row>
    <row r="38" spans="1:23" ht="43.5" customHeight="1" x14ac:dyDescent="0.3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9"/>
      <c r="D38" s="66"/>
      <c r="E38" s="66"/>
      <c r="F38" s="66"/>
      <c r="G38" s="66"/>
      <c r="H38" s="66"/>
      <c r="I38" s="69"/>
      <c r="J38" s="67"/>
      <c r="K38" s="67"/>
      <c r="M38" s="3"/>
      <c r="P38" s="42"/>
      <c r="S38" s="3"/>
      <c r="T38" s="3"/>
      <c r="V38" s="27"/>
    </row>
    <row r="39" spans="1:23" ht="31.5" customHeight="1" x14ac:dyDescent="0.3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9"/>
      <c r="D39" s="6"/>
      <c r="E39" s="2"/>
      <c r="F39" s="2"/>
      <c r="G39" s="58"/>
      <c r="H39" s="58"/>
      <c r="I39" s="9"/>
      <c r="J39" s="36"/>
      <c r="K39" s="37"/>
      <c r="L39" s="38"/>
      <c r="M39" s="38"/>
      <c r="N39" s="39"/>
      <c r="O39" s="72"/>
      <c r="P39" s="41"/>
      <c r="S39" s="38"/>
      <c r="T39" s="38"/>
    </row>
    <row r="40" spans="1:23" ht="31.5" customHeight="1" x14ac:dyDescent="0.25">
      <c r="A40" s="76"/>
      <c r="B40" s="28"/>
      <c r="C40" s="9"/>
      <c r="D40" s="6"/>
      <c r="E40" s="2"/>
      <c r="F40" s="2"/>
      <c r="G40" s="29"/>
      <c r="H40" s="29"/>
      <c r="I40" s="9"/>
      <c r="J40" s="28"/>
      <c r="K40" s="28"/>
      <c r="M40" s="3"/>
      <c r="O40" s="72"/>
      <c r="P40" s="41"/>
      <c r="S40" s="38"/>
      <c r="T40" s="38"/>
    </row>
    <row r="41" spans="1:23" ht="24.75" customHeight="1" x14ac:dyDescent="0.35">
      <c r="B41" s="28"/>
      <c r="C41" s="71"/>
      <c r="D41" s="48"/>
      <c r="E41" s="4"/>
      <c r="F41" s="4"/>
      <c r="G41" s="32"/>
      <c r="H41" s="31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71"/>
      <c r="D42" s="48"/>
      <c r="E42" s="4"/>
      <c r="F42" s="4"/>
      <c r="G42" s="32"/>
      <c r="H42" s="31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9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9"/>
      <c r="D44" s="28"/>
      <c r="E44" s="2"/>
      <c r="F44" s="2"/>
      <c r="G44" s="32"/>
      <c r="H44" s="31"/>
    </row>
    <row r="45" spans="1:23" ht="24.75" customHeight="1" x14ac:dyDescent="0.3">
      <c r="B45" s="28"/>
      <c r="C45" s="9"/>
      <c r="D45" s="28"/>
      <c r="E45" s="2"/>
      <c r="F45" s="2"/>
      <c r="G45" s="32"/>
      <c r="H45" s="31"/>
    </row>
    <row r="46" spans="1:23" ht="24.75" customHeight="1" x14ac:dyDescent="0.3">
      <c r="C46" s="9"/>
      <c r="D46" s="28"/>
      <c r="E46" s="2"/>
      <c r="F46" s="2"/>
      <c r="G46" s="32"/>
      <c r="H46" s="31"/>
    </row>
    <row r="47" spans="1:23" ht="27.75" customHeight="1" x14ac:dyDescent="0.3">
      <c r="E47" s="4"/>
      <c r="F47" s="4"/>
      <c r="G47" s="32"/>
      <c r="H47" s="31"/>
    </row>
    <row r="48" spans="1:23" ht="21.75" customHeight="1" x14ac:dyDescent="0.3">
      <c r="E48" s="4"/>
      <c r="F48" s="4"/>
      <c r="G48" s="32"/>
      <c r="H48" s="32"/>
      <c r="I48" s="9"/>
      <c r="J48" s="28"/>
      <c r="K48" s="28"/>
    </row>
    <row r="49" spans="5:13" ht="26.25" customHeight="1" x14ac:dyDescent="0.3">
      <c r="E49" s="4"/>
      <c r="F49" s="4"/>
      <c r="G49" s="32"/>
      <c r="H49" s="32"/>
      <c r="I49" s="9"/>
      <c r="J49" s="28"/>
      <c r="K49" s="28"/>
      <c r="M49" s="8"/>
    </row>
    <row r="50" spans="5:13" ht="26.25" customHeight="1" x14ac:dyDescent="0.3">
      <c r="E50" s="4"/>
      <c r="F50" s="4"/>
      <c r="G50" s="32"/>
      <c r="H50" s="32"/>
      <c r="I50" s="9"/>
      <c r="J50" s="28"/>
      <c r="K50" s="28"/>
    </row>
    <row r="51" spans="5:13" ht="26.25" customHeight="1" x14ac:dyDescent="0.25">
      <c r="E51" s="4"/>
      <c r="F51" s="4"/>
      <c r="I51" s="9"/>
      <c r="J51" s="28"/>
      <c r="K51" s="28"/>
    </row>
    <row r="52" spans="5:13" ht="15.75" x14ac:dyDescent="0.25">
      <c r="E52" s="4"/>
      <c r="F52" s="4"/>
      <c r="I52" s="9"/>
      <c r="J52" s="28"/>
      <c r="K52" s="28"/>
      <c r="M52" s="8"/>
    </row>
    <row r="53" spans="5:13" ht="15.75" x14ac:dyDescent="0.25">
      <c r="E53" s="4"/>
      <c r="F53" s="4"/>
      <c r="I53" s="9"/>
      <c r="J53" s="28"/>
      <c r="K53" s="28"/>
    </row>
    <row r="54" spans="5:13" x14ac:dyDescent="0.25">
      <c r="E54" s="4"/>
      <c r="F54" s="4"/>
      <c r="L54" s="7"/>
    </row>
    <row r="55" spans="5:13" x14ac:dyDescent="0.25">
      <c r="E55" s="4"/>
      <c r="F55" s="4"/>
    </row>
    <row r="56" spans="5:13" x14ac:dyDescent="0.25">
      <c r="E56" s="4"/>
      <c r="F56" s="4"/>
    </row>
    <row r="57" spans="5:13" x14ac:dyDescent="0.25">
      <c r="E57" s="4"/>
      <c r="F57" s="4"/>
    </row>
    <row r="58" spans="5:13" x14ac:dyDescent="0.25">
      <c r="E58" s="4"/>
      <c r="F58" s="4"/>
    </row>
    <row r="59" spans="5:13" x14ac:dyDescent="0.25">
      <c r="E59" s="4"/>
      <c r="F59" s="4"/>
    </row>
    <row r="60" spans="5:13" x14ac:dyDescent="0.25">
      <c r="E60" s="4"/>
      <c r="F60" s="4"/>
    </row>
    <row r="61" spans="5:13" x14ac:dyDescent="0.25">
      <c r="E61" s="4"/>
      <c r="F61" s="4"/>
    </row>
  </sheetData>
  <mergeCells count="14">
    <mergeCell ref="T4:W4"/>
    <mergeCell ref="A4:A5"/>
    <mergeCell ref="O4:Q4"/>
    <mergeCell ref="R4:S4"/>
    <mergeCell ref="G1:H1"/>
    <mergeCell ref="G2:Q2"/>
    <mergeCell ref="C3:D3"/>
    <mergeCell ref="E3:F3"/>
    <mergeCell ref="L3:N3"/>
    <mergeCell ref="B4:B5"/>
    <mergeCell ref="C4:D4"/>
    <mergeCell ref="E4:F4"/>
    <mergeCell ref="G4:H4"/>
    <mergeCell ref="I4:N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>
    <tabColor rgb="FFFFC000"/>
  </sheetPr>
  <dimension ref="A1:W68"/>
  <sheetViews>
    <sheetView topLeftCell="A2" zoomScale="55" zoomScaleNormal="55" workbookViewId="0">
      <pane xSplit="2" ySplit="4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D18" sqref="D18"/>
    </sheetView>
  </sheetViews>
  <sheetFormatPr defaultColWidth="9.28515625" defaultRowHeight="15" x14ac:dyDescent="0.25"/>
  <cols>
    <col min="1" max="1" width="53.28515625" style="1" hidden="1" customWidth="1"/>
    <col min="2" max="2" width="57" style="1" customWidth="1"/>
    <col min="3" max="3" width="14.5703125" style="1" bestFit="1" customWidth="1"/>
    <col min="4" max="4" width="26.28515625" style="1" bestFit="1" customWidth="1"/>
    <col min="5" max="5" width="22.28515625" style="3" customWidth="1"/>
    <col min="6" max="6" width="27.7109375" style="3" customWidth="1"/>
    <col min="7" max="7" width="23.7109375" style="1" customWidth="1"/>
    <col min="8" max="8" width="29.7109375" style="1" customWidth="1"/>
    <col min="9" max="9" width="24.7109375" style="3" customWidth="1"/>
    <col min="10" max="10" width="26.28515625" style="3" customWidth="1"/>
    <col min="11" max="11" width="25.7109375" style="3" customWidth="1"/>
    <col min="12" max="12" width="19" style="3" customWidth="1"/>
    <col min="13" max="13" width="21.28515625" style="1" customWidth="1"/>
    <col min="14" max="14" width="18.42578125" style="1" customWidth="1"/>
    <col min="15" max="17" width="23.5703125" style="1" customWidth="1"/>
    <col min="18" max="18" width="14.7109375" style="1" customWidth="1"/>
    <col min="19" max="19" width="23.7109375" style="1" bestFit="1" customWidth="1"/>
    <col min="20" max="20" width="23.7109375" style="1" customWidth="1"/>
    <col min="21" max="21" width="13" style="1" customWidth="1"/>
    <col min="22" max="22" width="26.5703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79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</row>
    <row r="3" spans="1:23" s="33" customFormat="1" ht="26.25" thickBot="1" x14ac:dyDescent="0.4">
      <c r="B3" s="81" t="s">
        <v>37</v>
      </c>
      <c r="C3" s="473"/>
      <c r="D3" s="473"/>
      <c r="E3" s="474"/>
      <c r="F3" s="474"/>
      <c r="G3" s="82"/>
      <c r="H3" s="82"/>
      <c r="I3" s="83"/>
      <c r="J3" s="84" t="s">
        <v>0</v>
      </c>
      <c r="K3" s="85">
        <f>'Zestawienie syntetyczne'!N3</f>
        <v>45596</v>
      </c>
      <c r="L3" s="475"/>
      <c r="M3" s="475"/>
      <c r="N3" s="475"/>
      <c r="O3" s="82"/>
      <c r="P3" s="82"/>
      <c r="Q3" s="82"/>
    </row>
    <row r="4" spans="1:23" s="41" customFormat="1" ht="18.75" x14ac:dyDescent="0.25">
      <c r="A4" s="458"/>
      <c r="B4" s="478" t="s">
        <v>1</v>
      </c>
      <c r="C4" s="468" t="s">
        <v>2</v>
      </c>
      <c r="D4" s="470"/>
      <c r="E4" s="480" t="s">
        <v>80</v>
      </c>
      <c r="F4" s="481"/>
      <c r="G4" s="468" t="s">
        <v>3</v>
      </c>
      <c r="H4" s="470"/>
      <c r="I4" s="468" t="s">
        <v>4</v>
      </c>
      <c r="J4" s="469"/>
      <c r="K4" s="469"/>
      <c r="L4" s="469"/>
      <c r="M4" s="469"/>
      <c r="N4" s="470"/>
      <c r="O4" s="468" t="s">
        <v>5</v>
      </c>
      <c r="P4" s="469"/>
      <c r="Q4" s="470"/>
      <c r="R4" s="468" t="s">
        <v>6</v>
      </c>
      <c r="S4" s="470"/>
      <c r="T4" s="468" t="s">
        <v>7</v>
      </c>
      <c r="U4" s="469"/>
      <c r="V4" s="469"/>
      <c r="W4" s="470"/>
    </row>
    <row r="5" spans="1:23" s="43" customFormat="1" ht="75.75" thickBot="1" x14ac:dyDescent="0.3">
      <c r="A5" s="458"/>
      <c r="B5" s="479"/>
      <c r="C5" s="156" t="s">
        <v>8</v>
      </c>
      <c r="D5" s="159" t="s">
        <v>9</v>
      </c>
      <c r="E5" s="156" t="s">
        <v>8</v>
      </c>
      <c r="F5" s="158" t="s">
        <v>9</v>
      </c>
      <c r="G5" s="160" t="s">
        <v>16</v>
      </c>
      <c r="H5" s="158" t="s">
        <v>76</v>
      </c>
      <c r="I5" s="161" t="s">
        <v>8</v>
      </c>
      <c r="J5" s="157" t="s">
        <v>12</v>
      </c>
      <c r="K5" s="157" t="s">
        <v>10</v>
      </c>
      <c r="L5" s="157" t="s">
        <v>13</v>
      </c>
      <c r="M5" s="157" t="s">
        <v>14</v>
      </c>
      <c r="N5" s="159" t="s">
        <v>10</v>
      </c>
      <c r="O5" s="206" t="s">
        <v>8</v>
      </c>
      <c r="P5" s="157" t="s">
        <v>12</v>
      </c>
      <c r="Q5" s="157" t="s">
        <v>10</v>
      </c>
      <c r="R5" s="206" t="s">
        <v>15</v>
      </c>
      <c r="S5" s="159" t="s">
        <v>9</v>
      </c>
      <c r="T5" s="230" t="s">
        <v>83</v>
      </c>
      <c r="U5" s="227" t="s">
        <v>32</v>
      </c>
      <c r="V5" s="157" t="s">
        <v>12</v>
      </c>
      <c r="W5" s="158" t="s">
        <v>10</v>
      </c>
    </row>
    <row r="6" spans="1:23" s="282" customFormat="1" ht="57" thickBot="1" x14ac:dyDescent="0.3">
      <c r="A6" s="272"/>
      <c r="B6" s="103" t="s">
        <v>58</v>
      </c>
      <c r="C6" s="273">
        <v>0</v>
      </c>
      <c r="D6" s="274">
        <v>0</v>
      </c>
      <c r="E6" s="275">
        <v>0</v>
      </c>
      <c r="F6" s="276">
        <v>0</v>
      </c>
      <c r="G6" s="275">
        <v>0</v>
      </c>
      <c r="H6" s="276">
        <v>0</v>
      </c>
      <c r="I6" s="277">
        <v>0</v>
      </c>
      <c r="J6" s="278">
        <v>0</v>
      </c>
      <c r="K6" s="278">
        <v>0</v>
      </c>
      <c r="L6" s="279">
        <v>0</v>
      </c>
      <c r="M6" s="278">
        <v>0</v>
      </c>
      <c r="N6" s="274">
        <v>0</v>
      </c>
      <c r="O6" s="273">
        <v>0</v>
      </c>
      <c r="P6" s="278">
        <v>0</v>
      </c>
      <c r="Q6" s="278">
        <v>0</v>
      </c>
      <c r="R6" s="273">
        <v>0</v>
      </c>
      <c r="S6" s="274">
        <v>0</v>
      </c>
      <c r="T6" s="280">
        <v>0</v>
      </c>
      <c r="U6" s="281">
        <v>0</v>
      </c>
      <c r="V6" s="278">
        <v>0</v>
      </c>
      <c r="W6" s="276">
        <v>0</v>
      </c>
    </row>
    <row r="7" spans="1:23" s="282" customFormat="1" ht="18.75" x14ac:dyDescent="0.25">
      <c r="A7" s="283"/>
      <c r="B7" s="106" t="s">
        <v>59</v>
      </c>
      <c r="C7" s="284">
        <v>0</v>
      </c>
      <c r="D7" s="285">
        <v>0</v>
      </c>
      <c r="E7" s="286">
        <v>0</v>
      </c>
      <c r="F7" s="287">
        <v>0</v>
      </c>
      <c r="G7" s="286">
        <v>0</v>
      </c>
      <c r="H7" s="287">
        <v>0</v>
      </c>
      <c r="I7" s="288">
        <v>0</v>
      </c>
      <c r="J7" s="289">
        <v>0</v>
      </c>
      <c r="K7" s="289">
        <v>0</v>
      </c>
      <c r="L7" s="290">
        <v>0</v>
      </c>
      <c r="M7" s="289">
        <v>0</v>
      </c>
      <c r="N7" s="285">
        <v>0</v>
      </c>
      <c r="O7" s="284">
        <v>0</v>
      </c>
      <c r="P7" s="289">
        <v>0</v>
      </c>
      <c r="Q7" s="289">
        <v>0</v>
      </c>
      <c r="R7" s="284">
        <v>0</v>
      </c>
      <c r="S7" s="285">
        <v>0</v>
      </c>
      <c r="T7" s="291">
        <v>0</v>
      </c>
      <c r="U7" s="292">
        <v>0</v>
      </c>
      <c r="V7" s="289">
        <v>0</v>
      </c>
      <c r="W7" s="287">
        <v>0</v>
      </c>
    </row>
    <row r="8" spans="1:23" s="300" customFormat="1" ht="18.75" x14ac:dyDescent="0.25">
      <c r="A8" s="283"/>
      <c r="B8" s="109" t="s">
        <v>60</v>
      </c>
      <c r="C8" s="293">
        <v>0</v>
      </c>
      <c r="D8" s="294">
        <v>0</v>
      </c>
      <c r="E8" s="183">
        <v>0</v>
      </c>
      <c r="F8" s="295">
        <v>0</v>
      </c>
      <c r="G8" s="183">
        <v>0</v>
      </c>
      <c r="H8" s="295">
        <v>0</v>
      </c>
      <c r="I8" s="296">
        <v>0</v>
      </c>
      <c r="J8" s="178">
        <v>0</v>
      </c>
      <c r="K8" s="178">
        <v>0</v>
      </c>
      <c r="L8" s="297">
        <v>0</v>
      </c>
      <c r="M8" s="178">
        <v>0</v>
      </c>
      <c r="N8" s="294">
        <v>0</v>
      </c>
      <c r="O8" s="293">
        <v>0</v>
      </c>
      <c r="P8" s="178">
        <v>0</v>
      </c>
      <c r="Q8" s="178">
        <v>0</v>
      </c>
      <c r="R8" s="293">
        <v>0</v>
      </c>
      <c r="S8" s="294">
        <v>0</v>
      </c>
      <c r="T8" s="298">
        <v>0</v>
      </c>
      <c r="U8" s="299">
        <v>0</v>
      </c>
      <c r="V8" s="178">
        <v>0</v>
      </c>
      <c r="W8" s="295">
        <v>0</v>
      </c>
    </row>
    <row r="9" spans="1:23" s="300" customFormat="1" ht="37.5" x14ac:dyDescent="0.25">
      <c r="A9" s="301"/>
      <c r="B9" s="109" t="s">
        <v>61</v>
      </c>
      <c r="C9" s="293">
        <v>0</v>
      </c>
      <c r="D9" s="294">
        <v>0</v>
      </c>
      <c r="E9" s="183">
        <v>0</v>
      </c>
      <c r="F9" s="295">
        <v>0</v>
      </c>
      <c r="G9" s="183">
        <v>0</v>
      </c>
      <c r="H9" s="295">
        <v>0</v>
      </c>
      <c r="I9" s="296">
        <v>0</v>
      </c>
      <c r="J9" s="178">
        <v>0</v>
      </c>
      <c r="K9" s="178">
        <v>0</v>
      </c>
      <c r="L9" s="297">
        <v>0</v>
      </c>
      <c r="M9" s="178">
        <v>0</v>
      </c>
      <c r="N9" s="294">
        <v>0</v>
      </c>
      <c r="O9" s="293">
        <v>0</v>
      </c>
      <c r="P9" s="178">
        <v>0</v>
      </c>
      <c r="Q9" s="178">
        <v>0</v>
      </c>
      <c r="R9" s="293">
        <v>0</v>
      </c>
      <c r="S9" s="294">
        <v>0</v>
      </c>
      <c r="T9" s="298">
        <v>0</v>
      </c>
      <c r="U9" s="299">
        <v>0</v>
      </c>
      <c r="V9" s="178">
        <v>0</v>
      </c>
      <c r="W9" s="295">
        <v>0</v>
      </c>
    </row>
    <row r="10" spans="1:23" s="300" customFormat="1" ht="37.5" x14ac:dyDescent="0.25">
      <c r="A10" s="301"/>
      <c r="B10" s="109" t="s">
        <v>62</v>
      </c>
      <c r="C10" s="293">
        <v>0</v>
      </c>
      <c r="D10" s="294">
        <v>0</v>
      </c>
      <c r="E10" s="183">
        <v>0</v>
      </c>
      <c r="F10" s="295">
        <v>0</v>
      </c>
      <c r="G10" s="183">
        <v>0</v>
      </c>
      <c r="H10" s="295">
        <v>0</v>
      </c>
      <c r="I10" s="296">
        <v>0</v>
      </c>
      <c r="J10" s="178">
        <v>0</v>
      </c>
      <c r="K10" s="178">
        <v>0</v>
      </c>
      <c r="L10" s="297">
        <v>0</v>
      </c>
      <c r="M10" s="178">
        <v>0</v>
      </c>
      <c r="N10" s="294">
        <v>0</v>
      </c>
      <c r="O10" s="293">
        <v>0</v>
      </c>
      <c r="P10" s="178">
        <v>0</v>
      </c>
      <c r="Q10" s="178">
        <v>0</v>
      </c>
      <c r="R10" s="293">
        <v>0</v>
      </c>
      <c r="S10" s="294">
        <v>0</v>
      </c>
      <c r="T10" s="298">
        <v>0</v>
      </c>
      <c r="U10" s="299">
        <v>0</v>
      </c>
      <c r="V10" s="178">
        <v>0</v>
      </c>
      <c r="W10" s="295">
        <v>0</v>
      </c>
    </row>
    <row r="11" spans="1:23" s="300" customFormat="1" ht="18.75" x14ac:dyDescent="0.25">
      <c r="A11" s="283"/>
      <c r="B11" s="109" t="s">
        <v>63</v>
      </c>
      <c r="C11" s="293">
        <v>0</v>
      </c>
      <c r="D11" s="294">
        <v>0</v>
      </c>
      <c r="E11" s="183">
        <v>0</v>
      </c>
      <c r="F11" s="295">
        <v>0</v>
      </c>
      <c r="G11" s="183">
        <v>0</v>
      </c>
      <c r="H11" s="295">
        <v>0</v>
      </c>
      <c r="I11" s="296">
        <v>0</v>
      </c>
      <c r="J11" s="178">
        <v>0</v>
      </c>
      <c r="K11" s="178">
        <v>0</v>
      </c>
      <c r="L11" s="297">
        <v>0</v>
      </c>
      <c r="M11" s="178">
        <v>0</v>
      </c>
      <c r="N11" s="294">
        <v>0</v>
      </c>
      <c r="O11" s="293">
        <v>0</v>
      </c>
      <c r="P11" s="178">
        <v>0</v>
      </c>
      <c r="Q11" s="178">
        <v>0</v>
      </c>
      <c r="R11" s="293">
        <v>0</v>
      </c>
      <c r="S11" s="294">
        <v>0</v>
      </c>
      <c r="T11" s="298">
        <v>0</v>
      </c>
      <c r="U11" s="299">
        <v>0</v>
      </c>
      <c r="V11" s="178">
        <v>0</v>
      </c>
      <c r="W11" s="295">
        <v>0</v>
      </c>
    </row>
    <row r="12" spans="1:23" s="300" customFormat="1" ht="37.5" x14ac:dyDescent="0.25">
      <c r="A12" s="302"/>
      <c r="B12" s="109" t="s">
        <v>71</v>
      </c>
      <c r="C12" s="293">
        <v>0</v>
      </c>
      <c r="D12" s="294">
        <v>0</v>
      </c>
      <c r="E12" s="183">
        <v>0</v>
      </c>
      <c r="F12" s="295">
        <v>0</v>
      </c>
      <c r="G12" s="183">
        <v>0</v>
      </c>
      <c r="H12" s="295">
        <v>0</v>
      </c>
      <c r="I12" s="296">
        <v>0</v>
      </c>
      <c r="J12" s="178">
        <v>0</v>
      </c>
      <c r="K12" s="178">
        <v>0</v>
      </c>
      <c r="L12" s="297">
        <v>0</v>
      </c>
      <c r="M12" s="178">
        <v>0</v>
      </c>
      <c r="N12" s="294">
        <v>0</v>
      </c>
      <c r="O12" s="293">
        <v>0</v>
      </c>
      <c r="P12" s="178">
        <v>0</v>
      </c>
      <c r="Q12" s="178">
        <v>0</v>
      </c>
      <c r="R12" s="293">
        <v>0</v>
      </c>
      <c r="S12" s="294">
        <v>0</v>
      </c>
      <c r="T12" s="298">
        <v>0</v>
      </c>
      <c r="U12" s="299">
        <v>0</v>
      </c>
      <c r="V12" s="178">
        <v>0</v>
      </c>
      <c r="W12" s="295">
        <v>0</v>
      </c>
    </row>
    <row r="13" spans="1:23" s="300" customFormat="1" ht="37.5" x14ac:dyDescent="0.25">
      <c r="A13" s="283"/>
      <c r="B13" s="109" t="s">
        <v>64</v>
      </c>
      <c r="C13" s="293">
        <v>0</v>
      </c>
      <c r="D13" s="294">
        <v>0</v>
      </c>
      <c r="E13" s="183">
        <v>0</v>
      </c>
      <c r="F13" s="295">
        <v>0</v>
      </c>
      <c r="G13" s="183">
        <v>0</v>
      </c>
      <c r="H13" s="295">
        <v>0</v>
      </c>
      <c r="I13" s="296">
        <v>0</v>
      </c>
      <c r="J13" s="178">
        <v>0</v>
      </c>
      <c r="K13" s="178">
        <v>0</v>
      </c>
      <c r="L13" s="297">
        <v>0</v>
      </c>
      <c r="M13" s="178">
        <v>0</v>
      </c>
      <c r="N13" s="294">
        <v>0</v>
      </c>
      <c r="O13" s="293">
        <v>0</v>
      </c>
      <c r="P13" s="178">
        <v>0</v>
      </c>
      <c r="Q13" s="178">
        <v>0</v>
      </c>
      <c r="R13" s="293">
        <v>0</v>
      </c>
      <c r="S13" s="294">
        <v>0</v>
      </c>
      <c r="T13" s="298">
        <v>0</v>
      </c>
      <c r="U13" s="299">
        <v>0</v>
      </c>
      <c r="V13" s="178">
        <v>0</v>
      </c>
      <c r="W13" s="295">
        <v>0</v>
      </c>
    </row>
    <row r="14" spans="1:23" s="300" customFormat="1" ht="37.5" x14ac:dyDescent="0.25">
      <c r="A14" s="301"/>
      <c r="B14" s="109" t="s">
        <v>65</v>
      </c>
      <c r="C14" s="293">
        <v>0</v>
      </c>
      <c r="D14" s="294">
        <v>0</v>
      </c>
      <c r="E14" s="183">
        <v>0</v>
      </c>
      <c r="F14" s="295">
        <v>0</v>
      </c>
      <c r="G14" s="183">
        <v>0</v>
      </c>
      <c r="H14" s="295">
        <v>0</v>
      </c>
      <c r="I14" s="296">
        <v>0</v>
      </c>
      <c r="J14" s="178">
        <v>0</v>
      </c>
      <c r="K14" s="178">
        <v>0</v>
      </c>
      <c r="L14" s="297">
        <v>0</v>
      </c>
      <c r="M14" s="178">
        <v>0</v>
      </c>
      <c r="N14" s="294">
        <v>0</v>
      </c>
      <c r="O14" s="293">
        <v>0</v>
      </c>
      <c r="P14" s="178">
        <v>0</v>
      </c>
      <c r="Q14" s="178">
        <v>0</v>
      </c>
      <c r="R14" s="293">
        <v>0</v>
      </c>
      <c r="S14" s="294">
        <v>0</v>
      </c>
      <c r="T14" s="298">
        <v>0</v>
      </c>
      <c r="U14" s="299">
        <v>0</v>
      </c>
      <c r="V14" s="178">
        <v>0</v>
      </c>
      <c r="W14" s="295">
        <v>0</v>
      </c>
    </row>
    <row r="15" spans="1:23" s="300" customFormat="1" ht="37.5" x14ac:dyDescent="0.25">
      <c r="A15" s="301"/>
      <c r="B15" s="109" t="s">
        <v>66</v>
      </c>
      <c r="C15" s="293">
        <v>0</v>
      </c>
      <c r="D15" s="294">
        <v>0</v>
      </c>
      <c r="E15" s="183">
        <v>0</v>
      </c>
      <c r="F15" s="295">
        <v>0</v>
      </c>
      <c r="G15" s="183">
        <v>0</v>
      </c>
      <c r="H15" s="295">
        <v>0</v>
      </c>
      <c r="I15" s="296">
        <v>0</v>
      </c>
      <c r="J15" s="178">
        <v>0</v>
      </c>
      <c r="K15" s="178">
        <v>0</v>
      </c>
      <c r="L15" s="297">
        <v>0</v>
      </c>
      <c r="M15" s="178">
        <v>0</v>
      </c>
      <c r="N15" s="294">
        <v>0</v>
      </c>
      <c r="O15" s="293">
        <v>0</v>
      </c>
      <c r="P15" s="178">
        <v>0</v>
      </c>
      <c r="Q15" s="178">
        <v>0</v>
      </c>
      <c r="R15" s="293">
        <v>0</v>
      </c>
      <c r="S15" s="294">
        <v>0</v>
      </c>
      <c r="T15" s="298">
        <v>0</v>
      </c>
      <c r="U15" s="299">
        <v>0</v>
      </c>
      <c r="V15" s="178">
        <v>0</v>
      </c>
      <c r="W15" s="295">
        <v>0</v>
      </c>
    </row>
    <row r="16" spans="1:23" s="300" customFormat="1" ht="18.75" x14ac:dyDescent="0.25">
      <c r="A16" s="301"/>
      <c r="B16" s="109" t="s">
        <v>67</v>
      </c>
      <c r="C16" s="293">
        <v>0</v>
      </c>
      <c r="D16" s="294">
        <v>0</v>
      </c>
      <c r="E16" s="183">
        <v>0</v>
      </c>
      <c r="F16" s="295">
        <v>0</v>
      </c>
      <c r="G16" s="183">
        <v>0</v>
      </c>
      <c r="H16" s="295">
        <v>0</v>
      </c>
      <c r="I16" s="296">
        <v>0</v>
      </c>
      <c r="J16" s="178">
        <v>0</v>
      </c>
      <c r="K16" s="178">
        <v>0</v>
      </c>
      <c r="L16" s="297">
        <v>0</v>
      </c>
      <c r="M16" s="178">
        <v>0</v>
      </c>
      <c r="N16" s="294">
        <v>0</v>
      </c>
      <c r="O16" s="293">
        <v>0</v>
      </c>
      <c r="P16" s="178">
        <v>0</v>
      </c>
      <c r="Q16" s="178">
        <v>0</v>
      </c>
      <c r="R16" s="293">
        <v>0</v>
      </c>
      <c r="S16" s="294">
        <v>0</v>
      </c>
      <c r="T16" s="298">
        <v>0</v>
      </c>
      <c r="U16" s="299">
        <v>0</v>
      </c>
      <c r="V16" s="178">
        <v>0</v>
      </c>
      <c r="W16" s="295">
        <v>0</v>
      </c>
    </row>
    <row r="17" spans="1:23" s="300" customFormat="1" ht="57" thickBot="1" x14ac:dyDescent="0.3">
      <c r="A17" s="301"/>
      <c r="B17" s="116" t="s">
        <v>68</v>
      </c>
      <c r="C17" s="303">
        <v>0</v>
      </c>
      <c r="D17" s="304">
        <v>0</v>
      </c>
      <c r="E17" s="184">
        <v>0</v>
      </c>
      <c r="F17" s="305">
        <v>0</v>
      </c>
      <c r="G17" s="184">
        <v>0</v>
      </c>
      <c r="H17" s="305">
        <v>0</v>
      </c>
      <c r="I17" s="306">
        <v>0</v>
      </c>
      <c r="J17" s="179">
        <v>0</v>
      </c>
      <c r="K17" s="179">
        <v>0</v>
      </c>
      <c r="L17" s="307">
        <v>0</v>
      </c>
      <c r="M17" s="179">
        <v>0</v>
      </c>
      <c r="N17" s="304">
        <v>0</v>
      </c>
      <c r="O17" s="303">
        <v>0</v>
      </c>
      <c r="P17" s="179">
        <v>0</v>
      </c>
      <c r="Q17" s="179">
        <v>0</v>
      </c>
      <c r="R17" s="303">
        <v>0</v>
      </c>
      <c r="S17" s="304">
        <v>0</v>
      </c>
      <c r="T17" s="308">
        <v>0</v>
      </c>
      <c r="U17" s="309">
        <v>0</v>
      </c>
      <c r="V17" s="179">
        <v>0</v>
      </c>
      <c r="W17" s="305">
        <v>0</v>
      </c>
    </row>
    <row r="18" spans="1:23" s="310" customFormat="1" ht="113.25" thickBot="1" x14ac:dyDescent="0.3">
      <c r="A18" s="301"/>
      <c r="B18" s="103" t="s">
        <v>51</v>
      </c>
      <c r="C18" s="273">
        <v>0</v>
      </c>
      <c r="D18" s="274">
        <v>0</v>
      </c>
      <c r="E18" s="275">
        <v>0</v>
      </c>
      <c r="F18" s="276">
        <v>0</v>
      </c>
      <c r="G18" s="275">
        <v>0</v>
      </c>
      <c r="H18" s="276">
        <v>0</v>
      </c>
      <c r="I18" s="277">
        <v>0</v>
      </c>
      <c r="J18" s="278">
        <v>0</v>
      </c>
      <c r="K18" s="278">
        <v>0</v>
      </c>
      <c r="L18" s="279">
        <v>0</v>
      </c>
      <c r="M18" s="278">
        <v>0</v>
      </c>
      <c r="N18" s="274">
        <v>0</v>
      </c>
      <c r="O18" s="273">
        <v>0</v>
      </c>
      <c r="P18" s="278">
        <v>0</v>
      </c>
      <c r="Q18" s="278">
        <v>0</v>
      </c>
      <c r="R18" s="273">
        <v>0</v>
      </c>
      <c r="S18" s="274">
        <v>0</v>
      </c>
      <c r="T18" s="280">
        <v>0</v>
      </c>
      <c r="U18" s="281">
        <v>0</v>
      </c>
      <c r="V18" s="278">
        <v>0</v>
      </c>
      <c r="W18" s="276">
        <v>0</v>
      </c>
    </row>
    <row r="19" spans="1:23" s="41" customFormat="1" ht="18.75" x14ac:dyDescent="0.25">
      <c r="A19" s="301"/>
      <c r="B19" s="120" t="s">
        <v>69</v>
      </c>
      <c r="C19" s="311">
        <v>0</v>
      </c>
      <c r="D19" s="312">
        <v>0</v>
      </c>
      <c r="E19" s="313">
        <v>0</v>
      </c>
      <c r="F19" s="314">
        <v>0</v>
      </c>
      <c r="G19" s="313">
        <v>0</v>
      </c>
      <c r="H19" s="314">
        <v>0</v>
      </c>
      <c r="I19" s="315">
        <v>0</v>
      </c>
      <c r="J19" s="180">
        <v>0</v>
      </c>
      <c r="K19" s="180">
        <v>0</v>
      </c>
      <c r="L19" s="316">
        <v>0</v>
      </c>
      <c r="M19" s="180">
        <v>0</v>
      </c>
      <c r="N19" s="312">
        <v>0</v>
      </c>
      <c r="O19" s="311">
        <v>0</v>
      </c>
      <c r="P19" s="180">
        <v>0</v>
      </c>
      <c r="Q19" s="180">
        <v>0</v>
      </c>
      <c r="R19" s="311">
        <v>0</v>
      </c>
      <c r="S19" s="312">
        <v>0</v>
      </c>
      <c r="T19" s="317">
        <v>0</v>
      </c>
      <c r="U19" s="318">
        <v>0</v>
      </c>
      <c r="V19" s="180">
        <v>0</v>
      </c>
      <c r="W19" s="314">
        <v>0</v>
      </c>
    </row>
    <row r="20" spans="1:23" s="300" customFormat="1" ht="37.5" x14ac:dyDescent="0.25">
      <c r="A20" s="301"/>
      <c r="B20" s="109" t="s">
        <v>70</v>
      </c>
      <c r="C20" s="293">
        <v>0</v>
      </c>
      <c r="D20" s="294">
        <v>0</v>
      </c>
      <c r="E20" s="183">
        <v>0</v>
      </c>
      <c r="F20" s="295">
        <v>0</v>
      </c>
      <c r="G20" s="183">
        <v>0</v>
      </c>
      <c r="H20" s="295">
        <v>0</v>
      </c>
      <c r="I20" s="296">
        <v>0</v>
      </c>
      <c r="J20" s="178">
        <v>0</v>
      </c>
      <c r="K20" s="178">
        <v>0</v>
      </c>
      <c r="L20" s="297">
        <v>0</v>
      </c>
      <c r="M20" s="178">
        <v>0</v>
      </c>
      <c r="N20" s="294">
        <v>0</v>
      </c>
      <c r="O20" s="293">
        <v>0</v>
      </c>
      <c r="P20" s="178">
        <v>0</v>
      </c>
      <c r="Q20" s="178">
        <v>0</v>
      </c>
      <c r="R20" s="293">
        <v>0</v>
      </c>
      <c r="S20" s="294">
        <v>0</v>
      </c>
      <c r="T20" s="298">
        <v>0</v>
      </c>
      <c r="U20" s="299">
        <v>0</v>
      </c>
      <c r="V20" s="178">
        <v>0</v>
      </c>
      <c r="W20" s="295">
        <v>0</v>
      </c>
    </row>
    <row r="21" spans="1:23" s="300" customFormat="1" ht="18.75" x14ac:dyDescent="0.25">
      <c r="A21" s="301"/>
      <c r="B21" s="109" t="s">
        <v>57</v>
      </c>
      <c r="C21" s="293">
        <v>0</v>
      </c>
      <c r="D21" s="294">
        <v>0</v>
      </c>
      <c r="E21" s="183">
        <v>0</v>
      </c>
      <c r="F21" s="295">
        <v>0</v>
      </c>
      <c r="G21" s="183">
        <v>0</v>
      </c>
      <c r="H21" s="295">
        <v>0</v>
      </c>
      <c r="I21" s="296">
        <v>0</v>
      </c>
      <c r="J21" s="178">
        <v>0</v>
      </c>
      <c r="K21" s="178">
        <v>0</v>
      </c>
      <c r="L21" s="297">
        <v>0</v>
      </c>
      <c r="M21" s="178">
        <v>0</v>
      </c>
      <c r="N21" s="294">
        <v>0</v>
      </c>
      <c r="O21" s="293">
        <v>0</v>
      </c>
      <c r="P21" s="178">
        <v>0</v>
      </c>
      <c r="Q21" s="178">
        <v>0</v>
      </c>
      <c r="R21" s="293">
        <v>0</v>
      </c>
      <c r="S21" s="294">
        <v>0</v>
      </c>
      <c r="T21" s="298">
        <v>0</v>
      </c>
      <c r="U21" s="299">
        <v>0</v>
      </c>
      <c r="V21" s="178">
        <v>0</v>
      </c>
      <c r="W21" s="295">
        <v>0</v>
      </c>
    </row>
    <row r="22" spans="1:23" s="300" customFormat="1" ht="18.75" x14ac:dyDescent="0.25">
      <c r="A22" s="301"/>
      <c r="B22" s="109" t="s">
        <v>56</v>
      </c>
      <c r="C22" s="293">
        <v>0</v>
      </c>
      <c r="D22" s="294">
        <v>0</v>
      </c>
      <c r="E22" s="183">
        <v>0</v>
      </c>
      <c r="F22" s="295">
        <v>0</v>
      </c>
      <c r="G22" s="183">
        <v>0</v>
      </c>
      <c r="H22" s="295">
        <v>0</v>
      </c>
      <c r="I22" s="296">
        <v>0</v>
      </c>
      <c r="J22" s="178">
        <v>0</v>
      </c>
      <c r="K22" s="178">
        <v>0</v>
      </c>
      <c r="L22" s="297">
        <v>0</v>
      </c>
      <c r="M22" s="178">
        <v>0</v>
      </c>
      <c r="N22" s="294">
        <v>0</v>
      </c>
      <c r="O22" s="293">
        <v>0</v>
      </c>
      <c r="P22" s="178">
        <v>0</v>
      </c>
      <c r="Q22" s="178">
        <v>0</v>
      </c>
      <c r="R22" s="293">
        <v>0</v>
      </c>
      <c r="S22" s="294">
        <v>0</v>
      </c>
      <c r="T22" s="298">
        <v>0</v>
      </c>
      <c r="U22" s="299">
        <v>0</v>
      </c>
      <c r="V22" s="178">
        <v>0</v>
      </c>
      <c r="W22" s="295">
        <v>0</v>
      </c>
    </row>
    <row r="23" spans="1:23" s="300" customFormat="1" ht="18.75" x14ac:dyDescent="0.25">
      <c r="A23" s="301"/>
      <c r="B23" s="109" t="s">
        <v>55</v>
      </c>
      <c r="C23" s="293">
        <v>0</v>
      </c>
      <c r="D23" s="294">
        <v>0</v>
      </c>
      <c r="E23" s="183">
        <v>0</v>
      </c>
      <c r="F23" s="295">
        <v>0</v>
      </c>
      <c r="G23" s="183">
        <v>0</v>
      </c>
      <c r="H23" s="295">
        <v>0</v>
      </c>
      <c r="I23" s="296">
        <v>0</v>
      </c>
      <c r="J23" s="178">
        <v>0</v>
      </c>
      <c r="K23" s="178">
        <v>0</v>
      </c>
      <c r="L23" s="297">
        <v>0</v>
      </c>
      <c r="M23" s="178">
        <v>0</v>
      </c>
      <c r="N23" s="294">
        <v>0</v>
      </c>
      <c r="O23" s="293">
        <v>0</v>
      </c>
      <c r="P23" s="178">
        <v>0</v>
      </c>
      <c r="Q23" s="178">
        <v>0</v>
      </c>
      <c r="R23" s="293">
        <v>0</v>
      </c>
      <c r="S23" s="294">
        <v>0</v>
      </c>
      <c r="T23" s="298">
        <v>0</v>
      </c>
      <c r="U23" s="299">
        <v>0</v>
      </c>
      <c r="V23" s="178">
        <v>0</v>
      </c>
      <c r="W23" s="295">
        <v>0</v>
      </c>
    </row>
    <row r="24" spans="1:23" s="300" customFormat="1" ht="37.5" x14ac:dyDescent="0.25">
      <c r="A24" s="301"/>
      <c r="B24" s="109" t="s">
        <v>54</v>
      </c>
      <c r="C24" s="293">
        <v>0</v>
      </c>
      <c r="D24" s="294">
        <v>0</v>
      </c>
      <c r="E24" s="183">
        <v>0</v>
      </c>
      <c r="F24" s="295">
        <v>0</v>
      </c>
      <c r="G24" s="183">
        <v>0</v>
      </c>
      <c r="H24" s="295">
        <v>0</v>
      </c>
      <c r="I24" s="296">
        <v>0</v>
      </c>
      <c r="J24" s="178">
        <v>0</v>
      </c>
      <c r="K24" s="178">
        <v>0</v>
      </c>
      <c r="L24" s="297">
        <v>0</v>
      </c>
      <c r="M24" s="178">
        <v>0</v>
      </c>
      <c r="N24" s="294">
        <v>0</v>
      </c>
      <c r="O24" s="293">
        <v>0</v>
      </c>
      <c r="P24" s="178">
        <v>0</v>
      </c>
      <c r="Q24" s="178">
        <v>0</v>
      </c>
      <c r="R24" s="293">
        <v>0</v>
      </c>
      <c r="S24" s="294">
        <v>0</v>
      </c>
      <c r="T24" s="298">
        <v>0</v>
      </c>
      <c r="U24" s="299">
        <v>0</v>
      </c>
      <c r="V24" s="178">
        <v>0</v>
      </c>
      <c r="W24" s="295">
        <v>0</v>
      </c>
    </row>
    <row r="25" spans="1:23" s="300" customFormat="1" ht="18.75" x14ac:dyDescent="0.25">
      <c r="A25" s="301"/>
      <c r="B25" s="109" t="s">
        <v>53</v>
      </c>
      <c r="C25" s="293">
        <v>0</v>
      </c>
      <c r="D25" s="294">
        <v>0</v>
      </c>
      <c r="E25" s="183">
        <v>0</v>
      </c>
      <c r="F25" s="295">
        <v>0</v>
      </c>
      <c r="G25" s="183">
        <v>0</v>
      </c>
      <c r="H25" s="295">
        <v>0</v>
      </c>
      <c r="I25" s="296">
        <v>0</v>
      </c>
      <c r="J25" s="178">
        <v>0</v>
      </c>
      <c r="K25" s="178">
        <v>0</v>
      </c>
      <c r="L25" s="297">
        <v>0</v>
      </c>
      <c r="M25" s="178">
        <v>0</v>
      </c>
      <c r="N25" s="294">
        <v>0</v>
      </c>
      <c r="O25" s="293">
        <v>0</v>
      </c>
      <c r="P25" s="178">
        <v>0</v>
      </c>
      <c r="Q25" s="178">
        <v>0</v>
      </c>
      <c r="R25" s="293">
        <v>0</v>
      </c>
      <c r="S25" s="294">
        <v>0</v>
      </c>
      <c r="T25" s="298">
        <v>0</v>
      </c>
      <c r="U25" s="299">
        <v>0</v>
      </c>
      <c r="V25" s="178">
        <v>0</v>
      </c>
      <c r="W25" s="295">
        <v>0</v>
      </c>
    </row>
    <row r="26" spans="1:23" s="300" customFormat="1" ht="19.5" thickBot="1" x14ac:dyDescent="0.3">
      <c r="A26" s="301"/>
      <c r="B26" s="116" t="s">
        <v>52</v>
      </c>
      <c r="C26" s="303">
        <v>0</v>
      </c>
      <c r="D26" s="304">
        <v>0</v>
      </c>
      <c r="E26" s="184">
        <v>0</v>
      </c>
      <c r="F26" s="305">
        <v>0</v>
      </c>
      <c r="G26" s="184">
        <v>0</v>
      </c>
      <c r="H26" s="305">
        <v>0</v>
      </c>
      <c r="I26" s="306">
        <v>0</v>
      </c>
      <c r="J26" s="179">
        <v>0</v>
      </c>
      <c r="K26" s="179">
        <v>0</v>
      </c>
      <c r="L26" s="307">
        <v>0</v>
      </c>
      <c r="M26" s="179">
        <v>0</v>
      </c>
      <c r="N26" s="304">
        <v>0</v>
      </c>
      <c r="O26" s="303">
        <v>0</v>
      </c>
      <c r="P26" s="179">
        <v>0</v>
      </c>
      <c r="Q26" s="179">
        <v>0</v>
      </c>
      <c r="R26" s="303">
        <v>0</v>
      </c>
      <c r="S26" s="304">
        <v>0</v>
      </c>
      <c r="T26" s="308">
        <v>0</v>
      </c>
      <c r="U26" s="309">
        <v>0</v>
      </c>
      <c r="V26" s="179">
        <v>0</v>
      </c>
      <c r="W26" s="305">
        <v>0</v>
      </c>
    </row>
    <row r="27" spans="1:23" s="310" customFormat="1" ht="94.5" thickBot="1" x14ac:dyDescent="0.3">
      <c r="A27" s="301"/>
      <c r="B27" s="103" t="s">
        <v>50</v>
      </c>
      <c r="C27" s="275">
        <v>0</v>
      </c>
      <c r="D27" s="274">
        <v>0</v>
      </c>
      <c r="E27" s="275">
        <v>0</v>
      </c>
      <c r="F27" s="276">
        <v>0</v>
      </c>
      <c r="G27" s="275">
        <v>0</v>
      </c>
      <c r="H27" s="276">
        <v>0</v>
      </c>
      <c r="I27" s="277">
        <v>0</v>
      </c>
      <c r="J27" s="278">
        <v>0</v>
      </c>
      <c r="K27" s="278">
        <v>0</v>
      </c>
      <c r="L27" s="319">
        <v>0</v>
      </c>
      <c r="M27" s="278">
        <v>0</v>
      </c>
      <c r="N27" s="274">
        <v>0</v>
      </c>
      <c r="O27" s="275">
        <v>0</v>
      </c>
      <c r="P27" s="278">
        <v>0</v>
      </c>
      <c r="Q27" s="278">
        <v>0</v>
      </c>
      <c r="R27" s="275">
        <v>0</v>
      </c>
      <c r="S27" s="274">
        <v>0</v>
      </c>
      <c r="T27" s="280">
        <v>0</v>
      </c>
      <c r="U27" s="277">
        <v>0</v>
      </c>
      <c r="V27" s="278">
        <v>0</v>
      </c>
      <c r="W27" s="276">
        <v>0</v>
      </c>
    </row>
    <row r="28" spans="1:23" s="310" customFormat="1" ht="37.5" x14ac:dyDescent="0.25">
      <c r="A28" s="301"/>
      <c r="B28" s="120" t="s">
        <v>49</v>
      </c>
      <c r="C28" s="286">
        <v>0</v>
      </c>
      <c r="D28" s="285">
        <v>0</v>
      </c>
      <c r="E28" s="286">
        <v>0</v>
      </c>
      <c r="F28" s="287">
        <v>0</v>
      </c>
      <c r="G28" s="286">
        <v>0</v>
      </c>
      <c r="H28" s="287">
        <v>0</v>
      </c>
      <c r="I28" s="288">
        <v>0</v>
      </c>
      <c r="J28" s="289">
        <v>0</v>
      </c>
      <c r="K28" s="289">
        <v>0</v>
      </c>
      <c r="L28" s="320">
        <v>0</v>
      </c>
      <c r="M28" s="289">
        <v>0</v>
      </c>
      <c r="N28" s="285">
        <v>0</v>
      </c>
      <c r="O28" s="286">
        <v>0</v>
      </c>
      <c r="P28" s="289">
        <v>0</v>
      </c>
      <c r="Q28" s="289">
        <v>0</v>
      </c>
      <c r="R28" s="286">
        <v>0</v>
      </c>
      <c r="S28" s="285">
        <v>0</v>
      </c>
      <c r="T28" s="291">
        <v>0</v>
      </c>
      <c r="U28" s="288">
        <v>0</v>
      </c>
      <c r="V28" s="289">
        <v>0</v>
      </c>
      <c r="W28" s="287">
        <v>0</v>
      </c>
    </row>
    <row r="29" spans="1:23" s="300" customFormat="1" ht="18.75" x14ac:dyDescent="0.25">
      <c r="A29" s="301"/>
      <c r="B29" s="109" t="s">
        <v>48</v>
      </c>
      <c r="C29" s="293">
        <v>0</v>
      </c>
      <c r="D29" s="294">
        <v>0</v>
      </c>
      <c r="E29" s="183">
        <v>0</v>
      </c>
      <c r="F29" s="295">
        <v>0</v>
      </c>
      <c r="G29" s="183">
        <v>0</v>
      </c>
      <c r="H29" s="295">
        <v>0</v>
      </c>
      <c r="I29" s="296">
        <v>0</v>
      </c>
      <c r="J29" s="178">
        <v>0</v>
      </c>
      <c r="K29" s="178">
        <v>0</v>
      </c>
      <c r="L29" s="297">
        <v>0</v>
      </c>
      <c r="M29" s="178">
        <v>0</v>
      </c>
      <c r="N29" s="294">
        <v>0</v>
      </c>
      <c r="O29" s="293">
        <v>0</v>
      </c>
      <c r="P29" s="178">
        <v>0</v>
      </c>
      <c r="Q29" s="178">
        <v>0</v>
      </c>
      <c r="R29" s="293">
        <v>0</v>
      </c>
      <c r="S29" s="294">
        <v>0</v>
      </c>
      <c r="T29" s="298">
        <v>0</v>
      </c>
      <c r="U29" s="299">
        <v>0</v>
      </c>
      <c r="V29" s="178">
        <v>0</v>
      </c>
      <c r="W29" s="295">
        <v>0</v>
      </c>
    </row>
    <row r="30" spans="1:23" s="300" customFormat="1" ht="38.25" thickBot="1" x14ac:dyDescent="0.3">
      <c r="A30" s="301"/>
      <c r="B30" s="116" t="s">
        <v>47</v>
      </c>
      <c r="C30" s="303">
        <v>0</v>
      </c>
      <c r="D30" s="304">
        <v>0</v>
      </c>
      <c r="E30" s="184">
        <v>0</v>
      </c>
      <c r="F30" s="305">
        <v>0</v>
      </c>
      <c r="G30" s="184">
        <v>0</v>
      </c>
      <c r="H30" s="305">
        <v>0</v>
      </c>
      <c r="I30" s="306">
        <v>0</v>
      </c>
      <c r="J30" s="179">
        <v>0</v>
      </c>
      <c r="K30" s="179">
        <v>0</v>
      </c>
      <c r="L30" s="307">
        <v>0</v>
      </c>
      <c r="M30" s="179">
        <v>0</v>
      </c>
      <c r="N30" s="304">
        <v>0</v>
      </c>
      <c r="O30" s="303">
        <v>0</v>
      </c>
      <c r="P30" s="179">
        <v>0</v>
      </c>
      <c r="Q30" s="179">
        <v>0</v>
      </c>
      <c r="R30" s="303">
        <v>0</v>
      </c>
      <c r="S30" s="304">
        <v>0</v>
      </c>
      <c r="T30" s="308">
        <v>0</v>
      </c>
      <c r="U30" s="309">
        <v>0</v>
      </c>
      <c r="V30" s="179">
        <v>0</v>
      </c>
      <c r="W30" s="305">
        <v>0</v>
      </c>
    </row>
    <row r="31" spans="1:23" s="300" customFormat="1" ht="94.5" thickBot="1" x14ac:dyDescent="0.3">
      <c r="A31" s="301"/>
      <c r="B31" s="103" t="s">
        <v>44</v>
      </c>
      <c r="C31" s="321">
        <v>0</v>
      </c>
      <c r="D31" s="322">
        <v>0</v>
      </c>
      <c r="E31" s="323">
        <v>0</v>
      </c>
      <c r="F31" s="324">
        <v>0</v>
      </c>
      <c r="G31" s="323">
        <v>0</v>
      </c>
      <c r="H31" s="324">
        <v>0</v>
      </c>
      <c r="I31" s="325">
        <v>0</v>
      </c>
      <c r="J31" s="326">
        <v>0</v>
      </c>
      <c r="K31" s="326">
        <v>0</v>
      </c>
      <c r="L31" s="327">
        <v>0</v>
      </c>
      <c r="M31" s="326">
        <v>0</v>
      </c>
      <c r="N31" s="322">
        <v>0</v>
      </c>
      <c r="O31" s="321">
        <v>0</v>
      </c>
      <c r="P31" s="326">
        <v>0</v>
      </c>
      <c r="Q31" s="326">
        <v>0</v>
      </c>
      <c r="R31" s="321">
        <v>0</v>
      </c>
      <c r="S31" s="322">
        <v>0</v>
      </c>
      <c r="T31" s="328">
        <v>0</v>
      </c>
      <c r="U31" s="329">
        <v>0</v>
      </c>
      <c r="V31" s="326">
        <v>0</v>
      </c>
      <c r="W31" s="324">
        <v>0</v>
      </c>
    </row>
    <row r="32" spans="1:23" s="300" customFormat="1" ht="18.75" x14ac:dyDescent="0.25">
      <c r="A32" s="301"/>
      <c r="B32" s="120" t="s">
        <v>46</v>
      </c>
      <c r="C32" s="311">
        <v>0</v>
      </c>
      <c r="D32" s="312">
        <v>0</v>
      </c>
      <c r="E32" s="313">
        <v>0</v>
      </c>
      <c r="F32" s="314">
        <v>0</v>
      </c>
      <c r="G32" s="313">
        <v>0</v>
      </c>
      <c r="H32" s="314">
        <v>0</v>
      </c>
      <c r="I32" s="315">
        <v>0</v>
      </c>
      <c r="J32" s="180">
        <v>0</v>
      </c>
      <c r="K32" s="180">
        <v>0</v>
      </c>
      <c r="L32" s="316">
        <v>0</v>
      </c>
      <c r="M32" s="180">
        <v>0</v>
      </c>
      <c r="N32" s="312">
        <v>0</v>
      </c>
      <c r="O32" s="311">
        <v>0</v>
      </c>
      <c r="P32" s="180">
        <v>0</v>
      </c>
      <c r="Q32" s="180">
        <v>0</v>
      </c>
      <c r="R32" s="311">
        <v>0</v>
      </c>
      <c r="S32" s="312">
        <v>0</v>
      </c>
      <c r="T32" s="317">
        <v>0</v>
      </c>
      <c r="U32" s="318">
        <v>0</v>
      </c>
      <c r="V32" s="180">
        <v>0</v>
      </c>
      <c r="W32" s="314">
        <v>0</v>
      </c>
    </row>
    <row r="33" spans="1:23" ht="38.25" thickBot="1" x14ac:dyDescent="0.3">
      <c r="A33" s="76"/>
      <c r="B33" s="11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5">
        <v>0</v>
      </c>
      <c r="T33" s="234">
        <v>0</v>
      </c>
      <c r="U33" s="229">
        <v>0</v>
      </c>
      <c r="V33" s="124">
        <v>0</v>
      </c>
      <c r="W33" s="126">
        <v>0</v>
      </c>
    </row>
    <row r="34" spans="1:23" s="45" customFormat="1" ht="19.5" thickBot="1" x14ac:dyDescent="0.3">
      <c r="A34" s="76"/>
      <c r="B34" s="103" t="s">
        <v>40</v>
      </c>
      <c r="C34" s="104">
        <v>18</v>
      </c>
      <c r="D34" s="197">
        <v>48214838.930000007</v>
      </c>
      <c r="E34" s="127">
        <v>4</v>
      </c>
      <c r="F34" s="201">
        <v>24710934.23</v>
      </c>
      <c r="G34" s="127">
        <v>0.12777919860528902</v>
      </c>
      <c r="H34" s="201">
        <v>0</v>
      </c>
      <c r="I34" s="129">
        <v>4</v>
      </c>
      <c r="J34" s="194">
        <v>24710934.23</v>
      </c>
      <c r="K34" s="194">
        <v>17297653.949999999</v>
      </c>
      <c r="L34" s="105">
        <v>0</v>
      </c>
      <c r="M34" s="194">
        <v>0</v>
      </c>
      <c r="N34" s="197">
        <v>0</v>
      </c>
      <c r="O34" s="104">
        <v>4</v>
      </c>
      <c r="P34" s="194">
        <v>24710934.23</v>
      </c>
      <c r="Q34" s="194">
        <v>17297653.949999999</v>
      </c>
      <c r="R34" s="104">
        <v>0</v>
      </c>
      <c r="S34" s="197">
        <v>0</v>
      </c>
      <c r="T34" s="231">
        <v>0</v>
      </c>
      <c r="U34" s="228">
        <v>0</v>
      </c>
      <c r="V34" s="194">
        <v>0</v>
      </c>
      <c r="W34" s="201">
        <v>0</v>
      </c>
    </row>
    <row r="35" spans="1:23" ht="75.75" thickBot="1" x14ac:dyDescent="0.3">
      <c r="A35" s="76"/>
      <c r="B35" s="210" t="s">
        <v>73</v>
      </c>
      <c r="C35" s="211">
        <v>18</v>
      </c>
      <c r="D35" s="212">
        <v>48214838.930000007</v>
      </c>
      <c r="E35" s="213">
        <v>4</v>
      </c>
      <c r="F35" s="214">
        <v>24710934.23</v>
      </c>
      <c r="G35" s="213">
        <v>0.12777919860528902</v>
      </c>
      <c r="H35" s="214">
        <v>0</v>
      </c>
      <c r="I35" s="215">
        <v>4</v>
      </c>
      <c r="J35" s="216">
        <v>24710934.23</v>
      </c>
      <c r="K35" s="216">
        <v>17297653.949999999</v>
      </c>
      <c r="L35" s="217">
        <v>0</v>
      </c>
      <c r="M35" s="216">
        <v>0</v>
      </c>
      <c r="N35" s="212">
        <v>0</v>
      </c>
      <c r="O35" s="211">
        <v>4</v>
      </c>
      <c r="P35" s="216">
        <v>24710934.23</v>
      </c>
      <c r="Q35" s="216">
        <v>17297653.949999999</v>
      </c>
      <c r="R35" s="211">
        <v>0</v>
      </c>
      <c r="S35" s="212">
        <v>0</v>
      </c>
      <c r="T35" s="237">
        <v>0</v>
      </c>
      <c r="U35" s="254">
        <v>0</v>
      </c>
      <c r="V35" s="216">
        <v>0</v>
      </c>
      <c r="W35" s="214">
        <v>0</v>
      </c>
    </row>
    <row r="36" spans="1:23" ht="57" hidden="1" thickBot="1" x14ac:dyDescent="0.3">
      <c r="A36" s="76"/>
      <c r="B36" s="13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34">
        <v>0</v>
      </c>
      <c r="P36" s="135">
        <v>0</v>
      </c>
      <c r="Q36" s="135">
        <v>0</v>
      </c>
      <c r="R36" s="134">
        <v>0</v>
      </c>
      <c r="S36" s="138">
        <v>0</v>
      </c>
      <c r="T36" s="239">
        <v>0</v>
      </c>
      <c r="U36" s="252">
        <v>0</v>
      </c>
      <c r="V36" s="207">
        <v>0</v>
      </c>
      <c r="W36" s="208">
        <v>0</v>
      </c>
    </row>
    <row r="37" spans="1:23" s="26" customFormat="1" ht="19.5" thickBot="1" x14ac:dyDescent="0.3">
      <c r="A37" s="76"/>
      <c r="B37" s="140" t="s">
        <v>43</v>
      </c>
      <c r="C37" s="127">
        <v>18</v>
      </c>
      <c r="D37" s="197">
        <v>48214838.930000007</v>
      </c>
      <c r="E37" s="127">
        <v>4</v>
      </c>
      <c r="F37" s="201">
        <v>24710934.23</v>
      </c>
      <c r="G37" s="127">
        <v>0.12777919860528902</v>
      </c>
      <c r="H37" s="201">
        <v>0</v>
      </c>
      <c r="I37" s="129">
        <v>4</v>
      </c>
      <c r="J37" s="194">
        <v>24710934.23</v>
      </c>
      <c r="K37" s="194">
        <v>17297653.949999999</v>
      </c>
      <c r="L37" s="128">
        <v>0</v>
      </c>
      <c r="M37" s="194">
        <v>0</v>
      </c>
      <c r="N37" s="197">
        <v>0</v>
      </c>
      <c r="O37" s="127">
        <v>4</v>
      </c>
      <c r="P37" s="194">
        <v>24710934.23</v>
      </c>
      <c r="Q37" s="194">
        <v>17297653.949999999</v>
      </c>
      <c r="R37" s="127">
        <v>0</v>
      </c>
      <c r="S37" s="197">
        <v>0</v>
      </c>
      <c r="T37" s="231">
        <v>0</v>
      </c>
      <c r="U37" s="129">
        <v>0</v>
      </c>
      <c r="V37" s="194">
        <v>0</v>
      </c>
      <c r="W37" s="201">
        <v>0</v>
      </c>
    </row>
    <row r="38" spans="1:23" ht="15.75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253"/>
      <c r="U38" s="51"/>
      <c r="V38" s="51"/>
      <c r="W38" s="51"/>
    </row>
    <row r="39" spans="1:23" ht="26.25" x14ac:dyDescent="0.4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28"/>
      <c r="J39" s="28"/>
      <c r="K39" s="6"/>
      <c r="M39" s="7"/>
      <c r="N39" s="26"/>
      <c r="O39" s="26"/>
      <c r="P39" s="53"/>
      <c r="Q39" s="54"/>
      <c r="R39" s="26"/>
      <c r="S39" s="7"/>
      <c r="T39" s="7"/>
      <c r="U39" s="26"/>
      <c r="V39" s="26"/>
      <c r="W39" s="26"/>
    </row>
    <row r="40" spans="1:23" ht="15.75" x14ac:dyDescent="0.25">
      <c r="A40" s="76"/>
      <c r="B40" s="28"/>
      <c r="C40" s="2"/>
      <c r="D40" s="6"/>
      <c r="E40" s="2"/>
      <c r="F40" s="2"/>
      <c r="G40" s="52"/>
      <c r="H40" s="52"/>
      <c r="I40" s="28"/>
      <c r="J40" s="28"/>
      <c r="K40" s="28"/>
      <c r="M40" s="3"/>
      <c r="N40" s="26"/>
      <c r="O40" s="26"/>
      <c r="P40" s="55"/>
      <c r="Q40" s="26"/>
      <c r="R40" s="26"/>
      <c r="S40" s="34"/>
      <c r="T40" s="34"/>
      <c r="U40" s="26"/>
      <c r="V40" s="26"/>
      <c r="W40" s="26"/>
    </row>
    <row r="41" spans="1:23" ht="21" x14ac:dyDescent="0.35">
      <c r="B41" s="28"/>
      <c r="C41" s="56"/>
      <c r="D41" s="57"/>
      <c r="E41" s="4"/>
      <c r="F41" s="4"/>
      <c r="G41" s="32"/>
      <c r="H41" s="31"/>
      <c r="M41" s="26"/>
      <c r="N41" s="26"/>
      <c r="O41" s="26"/>
      <c r="P41" s="26"/>
      <c r="Q41" s="26"/>
      <c r="R41" s="26"/>
      <c r="S41" s="55"/>
      <c r="T41" s="55"/>
      <c r="U41" s="26"/>
      <c r="V41" s="26"/>
      <c r="W41" s="26"/>
    </row>
    <row r="42" spans="1:23" ht="2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J42" s="34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21" x14ac:dyDescent="0.35">
      <c r="B43" s="28" t="str">
        <f>'Zestawienie syntetyczne'!A43</f>
        <v xml:space="preserve">Sprawdził: Tomasz Sikora - Naczelnik,Wydział Sprawozdawczości Instrumentów Rolnych i Rybackich </v>
      </c>
      <c r="C43" s="56"/>
      <c r="D43" s="57"/>
      <c r="E43" s="4"/>
      <c r="F43" s="4"/>
      <c r="G43" s="32"/>
      <c r="H43" s="31"/>
      <c r="J43" s="49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21" x14ac:dyDescent="0.35">
      <c r="B44" s="28" t="str">
        <f>'Zestawienie syntetyczne'!A44</f>
        <v>Zatwierdził: Marcin Bereziński,  p.o. Zastępcy Dyrektora Departamentu Analiz i Sprawozdawczości</v>
      </c>
      <c r="C44" s="47"/>
      <c r="D44" s="46"/>
      <c r="E44" s="4"/>
      <c r="F44" s="4"/>
      <c r="G44" s="32"/>
      <c r="H44" s="31"/>
    </row>
    <row r="45" spans="1:23" ht="20.25" x14ac:dyDescent="0.3">
      <c r="B45" s="482"/>
      <c r="C45" s="482"/>
      <c r="D45" s="482"/>
      <c r="E45" s="482"/>
      <c r="F45" s="482"/>
      <c r="G45" s="32"/>
      <c r="H45" s="31"/>
    </row>
    <row r="46" spans="1:23" ht="21" x14ac:dyDescent="0.35">
      <c r="B46" s="28"/>
      <c r="C46" s="47"/>
      <c r="D46" s="48"/>
      <c r="E46" s="4"/>
      <c r="F46" s="4"/>
      <c r="G46" s="32"/>
      <c r="H46" s="31"/>
    </row>
    <row r="47" spans="1:23" ht="20.25" x14ac:dyDescent="0.3">
      <c r="B47" s="28"/>
      <c r="C47" s="5"/>
      <c r="E47" s="4"/>
      <c r="F47" s="4"/>
      <c r="G47" s="32"/>
      <c r="H47" s="31"/>
    </row>
    <row r="48" spans="1:23" ht="20.25" x14ac:dyDescent="0.3">
      <c r="B48" s="28"/>
      <c r="C48" s="2"/>
      <c r="D48" s="28"/>
      <c r="E48" s="2"/>
      <c r="F48" s="2"/>
      <c r="G48" s="32"/>
      <c r="H48" s="31"/>
      <c r="I48" s="28"/>
      <c r="J48" s="28"/>
      <c r="K48" s="28"/>
    </row>
    <row r="49" spans="2:13" ht="20.25" x14ac:dyDescent="0.3">
      <c r="B49" s="28"/>
      <c r="C49" s="2"/>
      <c r="D49" s="28"/>
      <c r="E49" s="2"/>
      <c r="F49" s="2"/>
      <c r="G49" s="86"/>
      <c r="H49" s="87"/>
      <c r="I49" s="28"/>
      <c r="J49" s="28"/>
      <c r="K49" s="28"/>
      <c r="M49" s="8"/>
    </row>
    <row r="50" spans="2:13" ht="20.25" x14ac:dyDescent="0.3">
      <c r="B50" s="28"/>
      <c r="C50" s="2"/>
      <c r="D50" s="28"/>
      <c r="E50" s="2"/>
      <c r="F50" s="2"/>
      <c r="G50" s="32"/>
      <c r="H50" s="31"/>
      <c r="I50" s="28"/>
      <c r="J50" s="28"/>
      <c r="K50" s="28"/>
    </row>
    <row r="51" spans="2:13" ht="20.25" x14ac:dyDescent="0.3">
      <c r="B51" s="28"/>
      <c r="C51" s="2"/>
      <c r="D51" s="28"/>
      <c r="E51" s="2"/>
      <c r="F51" s="2"/>
      <c r="G51" s="32"/>
      <c r="H51" s="31"/>
      <c r="I51" s="28"/>
      <c r="J51" s="28"/>
      <c r="K51" s="28"/>
    </row>
    <row r="52" spans="2:13" ht="20.25" x14ac:dyDescent="0.3">
      <c r="B52" s="28"/>
      <c r="C52" s="2"/>
      <c r="D52" s="28"/>
      <c r="E52" s="2"/>
      <c r="F52" s="2"/>
      <c r="G52" s="32"/>
      <c r="H52" s="31"/>
      <c r="I52" s="28"/>
      <c r="J52" s="28"/>
      <c r="K52" s="28"/>
      <c r="M52" s="8"/>
    </row>
    <row r="53" spans="2:13" ht="20.25" x14ac:dyDescent="0.3">
      <c r="C53" s="2"/>
      <c r="D53" s="28"/>
      <c r="E53" s="2"/>
      <c r="F53" s="2"/>
      <c r="G53" s="32"/>
      <c r="H53" s="31"/>
      <c r="I53" s="28"/>
      <c r="J53" s="28"/>
      <c r="K53" s="28"/>
    </row>
    <row r="54" spans="2:13" ht="20.25" x14ac:dyDescent="0.3">
      <c r="C54" s="5"/>
      <c r="E54" s="4"/>
      <c r="F54" s="4"/>
      <c r="G54" s="32"/>
      <c r="H54" s="31"/>
      <c r="L54" s="7"/>
    </row>
    <row r="55" spans="2:13" ht="20.25" x14ac:dyDescent="0.3">
      <c r="C55" s="5"/>
      <c r="E55" s="4"/>
      <c r="F55" s="4"/>
      <c r="G55" s="32"/>
      <c r="H55" s="32"/>
    </row>
    <row r="56" spans="2:13" ht="20.25" x14ac:dyDescent="0.3">
      <c r="C56" s="5"/>
      <c r="E56" s="4"/>
      <c r="F56" s="4"/>
      <c r="G56" s="32"/>
      <c r="H56" s="32"/>
    </row>
    <row r="57" spans="2:13" ht="20.25" x14ac:dyDescent="0.3">
      <c r="C57" s="5"/>
      <c r="E57" s="4"/>
      <c r="F57" s="4"/>
      <c r="G57" s="32"/>
      <c r="H57" s="32"/>
    </row>
    <row r="58" spans="2:13" x14ac:dyDescent="0.25">
      <c r="C58" s="5"/>
      <c r="E58" s="4"/>
      <c r="F58" s="4"/>
    </row>
    <row r="59" spans="2:13" x14ac:dyDescent="0.25">
      <c r="C59" s="5"/>
      <c r="E59" s="4"/>
      <c r="F59" s="4"/>
    </row>
    <row r="60" spans="2:13" x14ac:dyDescent="0.25">
      <c r="C60" s="5"/>
      <c r="E60" s="4"/>
      <c r="F60" s="4"/>
    </row>
    <row r="61" spans="2:13" x14ac:dyDescent="0.25">
      <c r="C61" s="5"/>
      <c r="E61" s="4"/>
      <c r="F61" s="4"/>
    </row>
    <row r="62" spans="2:13" x14ac:dyDescent="0.25">
      <c r="C62" s="5"/>
      <c r="E62" s="4"/>
      <c r="F62" s="4"/>
    </row>
    <row r="63" spans="2:13" x14ac:dyDescent="0.25">
      <c r="C63" s="5"/>
      <c r="E63" s="4"/>
      <c r="F63" s="4"/>
    </row>
    <row r="64" spans="2:13" x14ac:dyDescent="0.25">
      <c r="C64" s="5"/>
      <c r="E64" s="4"/>
      <c r="F64" s="4"/>
    </row>
    <row r="65" spans="3:6" x14ac:dyDescent="0.25">
      <c r="C65" s="5"/>
      <c r="E65" s="4"/>
      <c r="F65" s="4"/>
    </row>
    <row r="66" spans="3:6" x14ac:dyDescent="0.25">
      <c r="C66" s="5"/>
      <c r="E66" s="4"/>
      <c r="F66" s="4"/>
    </row>
    <row r="67" spans="3:6" x14ac:dyDescent="0.25">
      <c r="C67" s="5"/>
      <c r="E67" s="4"/>
      <c r="F67" s="4"/>
    </row>
    <row r="68" spans="3:6" x14ac:dyDescent="0.25">
      <c r="C68" s="5"/>
      <c r="E68" s="4"/>
      <c r="F68" s="4"/>
    </row>
  </sheetData>
  <mergeCells count="15">
    <mergeCell ref="B45:F45"/>
    <mergeCell ref="A4:A5"/>
    <mergeCell ref="B4:B5"/>
    <mergeCell ref="C4:D4"/>
    <mergeCell ref="E4:F4"/>
    <mergeCell ref="T4:W4"/>
    <mergeCell ref="G1:H1"/>
    <mergeCell ref="G2:Q2"/>
    <mergeCell ref="C3:D3"/>
    <mergeCell ref="E3:F3"/>
    <mergeCell ref="L3:N3"/>
    <mergeCell ref="G4:H4"/>
    <mergeCell ref="I4:N4"/>
    <mergeCell ref="O4:Q4"/>
    <mergeCell ref="R4:S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5">
    <tabColor rgb="FF92D050"/>
    <pageSetUpPr fitToPage="1"/>
  </sheetPr>
  <dimension ref="A1:AQ1211"/>
  <sheetViews>
    <sheetView tabSelected="1" zoomScale="55" zoomScaleNormal="55" workbookViewId="0">
      <pane xSplit="2" ySplit="5" topLeftCell="C6" activePane="bottomRight" state="frozen"/>
      <selection activeCell="G35" sqref="G35"/>
      <selection pane="topRight" activeCell="G35" sqref="G35"/>
      <selection pane="bottomLeft" activeCell="G35" sqref="G35"/>
      <selection pane="bottomRight" activeCell="B4" sqref="B4:B5"/>
    </sheetView>
  </sheetViews>
  <sheetFormatPr defaultColWidth="8.7109375" defaultRowHeight="15" x14ac:dyDescent="0.25"/>
  <cols>
    <col min="1" max="1" width="50" style="336" customWidth="1"/>
    <col min="2" max="2" width="29.28515625" style="336" bestFit="1" customWidth="1"/>
    <col min="3" max="3" width="20.7109375" style="362" customWidth="1"/>
    <col min="4" max="4" width="32.28515625" style="363" bestFit="1" customWidth="1"/>
    <col min="5" max="5" width="21.7109375" style="365" customWidth="1"/>
    <col min="6" max="6" width="19.42578125" style="361" customWidth="1"/>
    <col min="7" max="7" width="27.7109375" style="366" customWidth="1"/>
    <col min="8" max="8" width="23" style="367" customWidth="1"/>
    <col min="9" max="9" width="23.7109375" style="364" customWidth="1"/>
    <col min="10" max="10" width="29.7109375" style="336" customWidth="1"/>
    <col min="11" max="11" width="14.5703125" style="350" customWidth="1"/>
    <col min="12" max="13" width="26.28515625" style="351" customWidth="1"/>
    <col min="14" max="14" width="17.7109375" style="351" customWidth="1"/>
    <col min="15" max="15" width="18" style="351" customWidth="1"/>
    <col min="16" max="16" width="25.28515625" style="336" customWidth="1"/>
    <col min="17" max="17" width="23.5703125" style="336" customWidth="1"/>
    <col min="18" max="18" width="14" style="352" customWidth="1"/>
    <col min="19" max="19" width="26.7109375" style="336" customWidth="1"/>
    <col min="20" max="20" width="26.28515625" style="336" customWidth="1"/>
    <col min="21" max="21" width="16.42578125" style="336" customWidth="1"/>
    <col min="22" max="22" width="16.28515625" style="352" customWidth="1"/>
    <col min="23" max="23" width="28.5703125" style="336" customWidth="1"/>
    <col min="24" max="24" width="15.7109375" style="336" customWidth="1"/>
    <col min="25" max="26" width="20" style="352" customWidth="1"/>
    <col min="27" max="27" width="33.7109375" style="337" customWidth="1"/>
    <col min="28" max="28" width="30.28515625" style="337" customWidth="1"/>
    <col min="29" max="29" width="16.42578125" style="337" customWidth="1"/>
    <col min="30" max="30" width="9.28515625" style="336" customWidth="1"/>
    <col min="31" max="31" width="64.28515625" style="337" customWidth="1"/>
    <col min="32" max="32" width="9.28515625" style="337" customWidth="1"/>
    <col min="33" max="33" width="27.5703125" style="337" bestFit="1" customWidth="1"/>
    <col min="34" max="34" width="32" style="337" customWidth="1"/>
    <col min="35" max="35" width="33.28515625" style="337" customWidth="1"/>
    <col min="36" max="36" width="19" style="337" customWidth="1"/>
    <col min="37" max="37" width="30.42578125" style="337" customWidth="1"/>
    <col min="38" max="38" width="26.28515625" style="337" customWidth="1"/>
    <col min="39" max="39" width="49.28515625" style="337" customWidth="1"/>
    <col min="40" max="40" width="16.7109375" style="337" customWidth="1"/>
    <col min="41" max="16384" width="8.7109375" style="336"/>
  </cols>
  <sheetData>
    <row r="1" spans="1:40" s="17" customFormat="1" ht="20.25" x14ac:dyDescent="0.2">
      <c r="A1" s="12" t="s">
        <v>38</v>
      </c>
      <c r="B1" s="13"/>
      <c r="C1" s="14"/>
      <c r="D1" s="15"/>
      <c r="E1" s="15"/>
      <c r="F1" s="15"/>
      <c r="G1" s="15"/>
      <c r="H1" s="15"/>
      <c r="I1" s="492"/>
      <c r="J1" s="492"/>
      <c r="K1" s="16"/>
      <c r="R1" s="18"/>
      <c r="V1" s="18"/>
      <c r="Y1" s="18"/>
      <c r="Z1" s="18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17" customFormat="1" ht="20.25" x14ac:dyDescent="0.3">
      <c r="A2" s="19"/>
      <c r="B2" s="13"/>
      <c r="C2" s="14"/>
      <c r="D2" s="15"/>
      <c r="E2" s="15"/>
      <c r="F2" s="15"/>
      <c r="G2" s="15"/>
      <c r="H2" s="15"/>
      <c r="I2" s="493" t="s">
        <v>72</v>
      </c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18"/>
      <c r="X2" s="412"/>
      <c r="Y2" s="18"/>
      <c r="Z2" s="18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17" customFormat="1" ht="36" thickBot="1" x14ac:dyDescent="0.55000000000000004">
      <c r="A3" s="487" t="s">
        <v>192</v>
      </c>
      <c r="B3" s="487"/>
      <c r="C3" s="494"/>
      <c r="D3" s="494"/>
      <c r="E3" s="495"/>
      <c r="F3" s="495"/>
      <c r="G3" s="495"/>
      <c r="H3" s="495"/>
      <c r="I3" s="20"/>
      <c r="J3" s="25"/>
      <c r="K3" s="21"/>
      <c r="L3" s="22" t="s">
        <v>39</v>
      </c>
      <c r="M3" s="22"/>
      <c r="N3" s="205">
        <v>45596</v>
      </c>
      <c r="O3" s="496"/>
      <c r="P3" s="496"/>
      <c r="Q3" s="496"/>
      <c r="R3" s="23"/>
      <c r="S3" s="25"/>
      <c r="T3" s="25"/>
      <c r="U3" s="25"/>
      <c r="V3" s="18"/>
      <c r="Y3" s="18"/>
      <c r="Z3" s="18"/>
      <c r="AB3" s="24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426" customFormat="1" ht="38.25" customHeight="1" x14ac:dyDescent="0.25">
      <c r="A4" s="488" t="s">
        <v>1</v>
      </c>
      <c r="B4" s="490" t="s">
        <v>42</v>
      </c>
      <c r="C4" s="498" t="s">
        <v>36</v>
      </c>
      <c r="D4" s="497"/>
      <c r="E4" s="500"/>
      <c r="F4" s="466" t="s">
        <v>80</v>
      </c>
      <c r="G4" s="501"/>
      <c r="H4" s="467"/>
      <c r="I4" s="462" t="s">
        <v>3</v>
      </c>
      <c r="J4" s="460"/>
      <c r="K4" s="462" t="s">
        <v>4</v>
      </c>
      <c r="L4" s="460"/>
      <c r="M4" s="460"/>
      <c r="N4" s="460"/>
      <c r="O4" s="460"/>
      <c r="P4" s="460"/>
      <c r="Q4" s="463"/>
      <c r="R4" s="462" t="s">
        <v>33</v>
      </c>
      <c r="S4" s="460"/>
      <c r="T4" s="460"/>
      <c r="U4" s="463"/>
      <c r="V4" s="497" t="s">
        <v>6</v>
      </c>
      <c r="W4" s="497"/>
      <c r="X4" s="497"/>
      <c r="Y4" s="498" t="s">
        <v>7</v>
      </c>
      <c r="Z4" s="499"/>
      <c r="AA4" s="497"/>
      <c r="AB4" s="497"/>
      <c r="AC4" s="500"/>
    </row>
    <row r="5" spans="1:40" s="433" customFormat="1" ht="50.25" thickBot="1" x14ac:dyDescent="0.3">
      <c r="A5" s="489"/>
      <c r="B5" s="491"/>
      <c r="C5" s="427" t="s">
        <v>8</v>
      </c>
      <c r="D5" s="428" t="s">
        <v>9</v>
      </c>
      <c r="E5" s="429" t="s">
        <v>11</v>
      </c>
      <c r="F5" s="427" t="s">
        <v>8</v>
      </c>
      <c r="G5" s="430" t="s">
        <v>9</v>
      </c>
      <c r="H5" s="429" t="s">
        <v>11</v>
      </c>
      <c r="I5" s="427" t="s">
        <v>34</v>
      </c>
      <c r="J5" s="430" t="s">
        <v>35</v>
      </c>
      <c r="K5" s="427" t="s">
        <v>8</v>
      </c>
      <c r="L5" s="430" t="s">
        <v>12</v>
      </c>
      <c r="M5" s="430" t="s">
        <v>10</v>
      </c>
      <c r="N5" s="430" t="s">
        <v>11</v>
      </c>
      <c r="O5" s="430" t="s">
        <v>13</v>
      </c>
      <c r="P5" s="430" t="s">
        <v>14</v>
      </c>
      <c r="Q5" s="429" t="s">
        <v>10</v>
      </c>
      <c r="R5" s="427" t="s">
        <v>8</v>
      </c>
      <c r="S5" s="430" t="s">
        <v>12</v>
      </c>
      <c r="T5" s="430" t="s">
        <v>10</v>
      </c>
      <c r="U5" s="429" t="s">
        <v>11</v>
      </c>
      <c r="V5" s="431" t="s">
        <v>15</v>
      </c>
      <c r="W5" s="430" t="s">
        <v>9</v>
      </c>
      <c r="X5" s="430" t="s">
        <v>11</v>
      </c>
      <c r="Y5" s="427" t="s">
        <v>32</v>
      </c>
      <c r="Z5" s="432" t="s">
        <v>77</v>
      </c>
      <c r="AA5" s="430" t="s">
        <v>12</v>
      </c>
      <c r="AB5" s="430" t="s">
        <v>10</v>
      </c>
      <c r="AC5" s="429" t="s">
        <v>11</v>
      </c>
      <c r="AE5" s="434"/>
      <c r="AG5" s="486"/>
      <c r="AH5" s="486"/>
      <c r="AI5" s="483"/>
      <c r="AJ5" s="483"/>
      <c r="AK5" s="483"/>
      <c r="AL5" s="483"/>
    </row>
    <row r="6" spans="1:40" s="330" customFormat="1" ht="75.75" thickBot="1" x14ac:dyDescent="0.3">
      <c r="A6" s="162" t="s">
        <v>58</v>
      </c>
      <c r="B6" s="163">
        <v>1365440996.71</v>
      </c>
      <c r="C6" s="371">
        <f>SUM(C7:C17)</f>
        <v>1251</v>
      </c>
      <c r="D6" s="372">
        <f>SUM(D7:D17)</f>
        <v>589742203.3499999</v>
      </c>
      <c r="E6" s="373">
        <f>D6/B6</f>
        <v>0.43190603238878189</v>
      </c>
      <c r="F6" s="164">
        <f>SUM(F7:F17)</f>
        <v>486</v>
      </c>
      <c r="G6" s="165">
        <f>SUM(G7:G17)</f>
        <v>308628026.17000002</v>
      </c>
      <c r="H6" s="166">
        <f>G6/B6</f>
        <v>0.2260280941568566</v>
      </c>
      <c r="I6" s="371">
        <f>SUM(I7:I17)</f>
        <v>38</v>
      </c>
      <c r="J6" s="372">
        <f>SUM(J7:J17)</f>
        <v>27163814.140000001</v>
      </c>
      <c r="K6" s="164">
        <f>SUM(K7:K17)</f>
        <v>422</v>
      </c>
      <c r="L6" s="398">
        <f t="shared" ref="L6:M6" si="0">SUM(L7:L17)</f>
        <v>296157046.11979997</v>
      </c>
      <c r="M6" s="398">
        <f t="shared" si="0"/>
        <v>207309932.27000001</v>
      </c>
      <c r="N6" s="399">
        <f>L6/B6</f>
        <v>0.21689479577175713</v>
      </c>
      <c r="O6" s="400">
        <f t="shared" ref="O6:T6" si="1">SUM(O7:O17)</f>
        <v>4</v>
      </c>
      <c r="P6" s="372">
        <f t="shared" si="1"/>
        <v>875073</v>
      </c>
      <c r="Q6" s="401">
        <f t="shared" si="1"/>
        <v>612551.1</v>
      </c>
      <c r="R6" s="371">
        <f t="shared" si="1"/>
        <v>417</v>
      </c>
      <c r="S6" s="372">
        <f t="shared" si="1"/>
        <v>294723430.11979997</v>
      </c>
      <c r="T6" s="372">
        <f t="shared" si="1"/>
        <v>206306401.06999999</v>
      </c>
      <c r="U6" s="373">
        <f>S6/B6</f>
        <v>0.21584486684516546</v>
      </c>
      <c r="V6" s="169">
        <f>SUM(V7:V17)</f>
        <v>168</v>
      </c>
      <c r="W6" s="165">
        <f>SUM(W7:W17)</f>
        <v>98308126.530000001</v>
      </c>
      <c r="X6" s="167">
        <f>W6/B6</f>
        <v>7.1997345009320257E-2</v>
      </c>
      <c r="Y6" s="371">
        <f>SUM(Y8:Y17)</f>
        <v>64</v>
      </c>
      <c r="Z6" s="409">
        <v>61</v>
      </c>
      <c r="AA6" s="372">
        <f>SUM(AA7:AA17)</f>
        <v>22142050</v>
      </c>
      <c r="AB6" s="372">
        <f>SUM(AB7:AB17)</f>
        <v>15499435</v>
      </c>
      <c r="AC6" s="373">
        <f>AA6/B6</f>
        <v>1.6216043061070218E-2</v>
      </c>
      <c r="AE6" s="331"/>
      <c r="AF6" s="332"/>
      <c r="AG6" s="484"/>
      <c r="AH6" s="484"/>
      <c r="AI6" s="485"/>
      <c r="AJ6" s="485"/>
      <c r="AK6" s="332"/>
      <c r="AL6" s="332"/>
      <c r="AM6" s="332"/>
      <c r="AN6" s="332"/>
    </row>
    <row r="7" spans="1:40" s="333" customFormat="1" ht="27.75" x14ac:dyDescent="0.3">
      <c r="A7" s="192" t="s">
        <v>59</v>
      </c>
      <c r="B7" s="186">
        <v>26729745</v>
      </c>
      <c r="C7" s="213">
        <f>SUM(Dolnośląskie!C7,'Kujawsko-Pomorskie'!C7,Lubelskie!C7,Lubuskie!C7,Łódzkie!C7,Małopolskie!C7,Mazowieckie!C7,Opolskie!C7,Podkarpackie!C7,Podlaskie!C7,Pomorskie!C7,Śląskie!C7,Świętokrzyskie!C7,'Warmińsko-Mazurskie'!C7,Wielkopolskie!C7,Zachodniopomorskie!C7)</f>
        <v>49</v>
      </c>
      <c r="D7" s="216">
        <f>SUM(Dolnośląskie!D7,'Kujawsko-Pomorskie'!D7,Lubelskie!D7,Lubuskie!D7,Łódzkie!D7,Małopolskie!D7,Mazowieckie!D7,Opolskie!D7,Podkarpackie!D7,Podlaskie!D7,Pomorskie!D7,Śląskie!D7,Świętokrzyskie!D7,'Warmińsko-Mazurskie'!D7,Wielkopolskie!D7,Zachodniopomorskie!D7)</f>
        <v>5334061.7300000004</v>
      </c>
      <c r="E7" s="374">
        <f>D7/B7</f>
        <v>0.19955527933394054</v>
      </c>
      <c r="F7" s="149">
        <f>SUM(Dolnośląskie!E7,'Kujawsko-Pomorskie'!E7,Lubelskie!E7,Lubuskie!E7,Łódzkie!E7,Małopolskie!E7,Mazowieckie!E7,Opolskie!E7,Podkarpackie!E7,Podlaskie!E7,Pomorskie!E7,Śląskie!E7,Świętokrzyskie!E7,'Warmińsko-Mazurskie'!E7,Wielkopolskie!E7,Zachodniopomorskie!E7)</f>
        <v>1</v>
      </c>
      <c r="G7" s="378">
        <f>SUM(Dolnośląskie!F7,'Kujawsko-Pomorskie'!F7,Lubelskie!F7,Lubuskie!F7,Łódzkie!F7,Małopolskie!F7,Mazowieckie!F7,Opolskie!F7,Podkarpackie!F7,Podlaskie!F7,Pomorskie!F7,Śląskie!F7,Świętokrzyskie!F7,'Warmińsko-Mazurskie'!F7,Wielkopolskie!F7,Zachodniopomorskie!F7)</f>
        <v>500000</v>
      </c>
      <c r="H7" s="391">
        <f>G7/B7</f>
        <v>1.8705752711071506E-2</v>
      </c>
      <c r="I7" s="213">
        <f>SUM(Dolnośląskie!G7,'Kujawsko-Pomorskie'!G7,Lubelskie!G7,Lubuskie!G7,Łódzkie!G7,Małopolskie!G7,Mazowieckie!G7,Opolskie!G7,Podkarpackie!G7,Podlaskie!G7,Pomorskie!G7,Śląskie!G7,Świętokrzyskie!G7,'Warmińsko-Mazurskie'!G7,Wielkopolskie!G7,Zachodniopomorskie!G7)</f>
        <v>4</v>
      </c>
      <c r="J7" s="212">
        <f>SUM(Dolnośląskie!H7,'Kujawsko-Pomorskie'!H7,Lubelskie!H7,Lubuskie!H7,Łódzkie!H7,Małopolskie!H7,Mazowieckie!H7,Opolskie!H7,Podkarpackie!H7,Podlaskie!H7,Pomorskie!H7,Śląskie!H7,Świętokrzyskie!H7,'Warmińsko-Mazurskie'!H7,Wielkopolskie!H7,Zachodniopomorskie!H7)</f>
        <v>115211.37</v>
      </c>
      <c r="K7" s="213">
        <f>SUM(Dolnośląskie!I7,'Kujawsko-Pomorskie'!I7,Lubelskie!I7,Lubuskie!I7,Łódzkie!I7,Małopolskie!I7,Mazowieckie!I7,Opolskie!I7,Podkarpackie!I7,Podlaskie!I7,Pomorskie!I7,Śląskie!I7,Świętokrzyskie!I7,'Warmińsko-Mazurskie'!I7,Wielkopolskie!I7,Zachodniopomorskie!I7)</f>
        <v>0</v>
      </c>
      <c r="L7" s="216">
        <f>SUM(Dolnośląskie!J7,'Kujawsko-Pomorskie'!J7,Lubelskie!J7,Lubuskie!J7,Łódzkie!J7,Małopolskie!J7,Mazowieckie!J7,Opolskie!J7,Podkarpackie!J7,Podlaskie!J7,Pomorskie!J7,Śląskie!J7,Świętokrzyskie!J7,'Warmińsko-Mazurskie'!J7,Wielkopolskie!J7,Zachodniopomorskie!J7)</f>
        <v>0</v>
      </c>
      <c r="M7" s="212">
        <f>SUM(Dolnośląskie!K7,'Kujawsko-Pomorskie'!K7,Lubelskie!K7,Lubuskie!K7,Łódzkie!K7,Małopolskie!K7,Mazowieckie!K7,Opolskie!K7,Podkarpackie!K7,Podlaskie!K7,Pomorskie!K7,Śląskie!K7,Świętokrzyskie!K7,'Warmińsko-Mazurskie'!K7,Wielkopolskie!K7,Zachodniopomorskie!K7)</f>
        <v>0</v>
      </c>
      <c r="N7" s="402">
        <f>L7/B7</f>
        <v>0</v>
      </c>
      <c r="O7" s="403">
        <f>SUM(Dolnośląskie!L7,'Kujawsko-Pomorskie'!L7,Lubelskie!L7,Lubuskie!L7,Łódzkie!L7,Małopolskie!L7,Mazowieckie!L7,Opolskie!L7,Podkarpackie!L7,Podlaskie!L7,Pomorskie!L7,Śląskie!L7,Świętokrzyskie!L7,'Warmińsko-Mazurskie'!L7,Wielkopolskie!L7,Zachodniopomorskie!L7)</f>
        <v>0</v>
      </c>
      <c r="P7" s="216">
        <f>SUM(Dolnośląskie!M7,'Kujawsko-Pomorskie'!M7,Lubelskie!M7,Lubuskie!M7,Łódzkie!M7,Małopolskie!M7,Mazowieckie!M7,Opolskie!M7,Podkarpackie!M7,Podlaskie!M7,Pomorskie!M7,Śląskie!M7,Świętokrzyskie!M7,'Warmińsko-Mazurskie'!M7,Wielkopolskie!M7,Zachodniopomorskie!M7)</f>
        <v>0</v>
      </c>
      <c r="Q7" s="214">
        <f>SUM(Dolnośląskie!N7,'Kujawsko-Pomorskie'!N7,Lubelskie!N7,Lubuskie!N7,Łódzkie!N7,Małopolskie!N7,Mazowieckie!N7,Opolskie!N7,Podkarpackie!N7,Podlaskie!N7,Pomorskie!N7,Śląskie!N7,Świętokrzyskie!N7,'Warmińsko-Mazurskie'!N7,Wielkopolskie!N7,Zachodniopomorskie!N7)</f>
        <v>0</v>
      </c>
      <c r="R7" s="213">
        <f>SUM(Dolnośląskie!O7,'Kujawsko-Pomorskie'!O7,Lubelskie!O7,Lubuskie!O7,Łódzkie!O7,Małopolskie!O7,Mazowieckie!O7,Opolskie!O7,Podkarpackie!O7,Podlaskie!O7,Pomorskie!O7,Śląskie!O7,Świętokrzyskie!O7,'Warmińsko-Mazurskie'!O7,Wielkopolskie!O7,Zachodniopomorskie!O7)</f>
        <v>0</v>
      </c>
      <c r="S7" s="216">
        <f>SUM(Dolnośląskie!P7,'Kujawsko-Pomorskie'!P7,Lubelskie!P7,Lubuskie!P7,Łódzkie!P7,Małopolskie!P7,Mazowieckie!P7,Opolskie!P7,Podkarpackie!P7,Podlaskie!P7,Pomorskie!P7,Śląskie!P7,Świętokrzyskie!P7,'Warmińsko-Mazurskie'!P7,Wielkopolskie!P7,Zachodniopomorskie!P7)</f>
        <v>0</v>
      </c>
      <c r="T7" s="216">
        <f>SUM(Dolnośląskie!Q7,'Kujawsko-Pomorskie'!Q7,Lubelskie!Q7,Lubuskie!Q7,Łódzkie!Q7,Małopolskie!Q7,Mazowieckie!Q7,Opolskie!Q7,Podkarpackie!Q7,Podlaskie!Q7,Pomorskie!Q7,Śląskie!Q7,Świętokrzyskie!Q7,'Warmińsko-Mazurskie'!Q7,Wielkopolskie!Q7,Zachodniopomorskie!Q7)</f>
        <v>0</v>
      </c>
      <c r="U7" s="417">
        <f t="shared" ref="U7:U37" si="2">S7/B7</f>
        <v>0</v>
      </c>
      <c r="V7" s="149">
        <f>SUM(Dolnośląskie!R7,'Kujawsko-Pomorskie'!R7,Lubelskie!R7,Lubuskie!R7,Łódzkie!R7,Małopolskie!R7,Mazowieckie!R7,Opolskie!R7,Podkarpackie!R7,Podlaskie!R7,Pomorskie!R7,Śląskie!R7,Świętokrzyskie!R7,'Warmińsko-Mazurskie'!R7,Wielkopolskie!R7,Zachodniopomorskie!R7)</f>
        <v>0</v>
      </c>
      <c r="W7" s="173">
        <f>SUM(Dolnośląskie!S7,'Kujawsko-Pomorskie'!S7,Lubelskie!S7,Lubuskie!S7,Łódzkie!S7,Małopolskie!S7,Mazowieckie!S7,Opolskie!S7,Podkarpackie!S7,Podlaskie!S7,Pomorskie!S7,Śląskie!S7,Świętokrzyskie!S7,'Warmińsko-Mazurskie'!S7,Wielkopolskie!S7,Zachodniopomorskie!S7)</f>
        <v>0</v>
      </c>
      <c r="X7" s="391">
        <f>W7/B7</f>
        <v>0</v>
      </c>
      <c r="Y7" s="213">
        <f>SUM(Dolnośląskie!T7,'Kujawsko-Pomorskie'!T7,Lubelskie!T7,Lubuskie!T7,Łódzkie!T7,Małopolskie!T7,Mazowieckie!T7,Opolskie!T7,Podkarpackie!T7,Podlaskie!T7,Pomorskie!T7,Śląskie!T7,Świętokrzyskie!T7,'Warmińsko-Mazurskie'!T7,Wielkopolskie!T7,Zachodniopomorskie!T7)</f>
        <v>0</v>
      </c>
      <c r="Z7" s="403">
        <f>SUM(Dolnośląskie!U7,'Kujawsko-Pomorskie'!U7,Lubelskie!U7,Lubuskie!U7,Łódzkie!U7,Małopolskie!U7,Mazowieckie!U7,Opolskie!U7,Podkarpackie!U7,Podlaskie!U7,Pomorskie!U7,Śląskie!U7,Świętokrzyskie!U7,'Warmińsko-Mazurskie'!U7,Wielkopolskie!U7,Zachodniopomorskie!U7)</f>
        <v>0</v>
      </c>
      <c r="AA7" s="216">
        <f>SUM(Dolnośląskie!V7,'Kujawsko-Pomorskie'!V7,Lubelskie!V7,Lubuskie!V7,Łódzkie!V7,Małopolskie!V7,Mazowieckie!V7,Opolskie!V7,Podkarpackie!V7,Podlaskie!V7,Pomorskie!V7,Śląskie!V7,Świętokrzyskie!V7,'Warmińsko-Mazurskie'!V7,Wielkopolskie!V7,Zachodniopomorskie!V7)</f>
        <v>0</v>
      </c>
      <c r="AB7" s="216">
        <f>SUM(Dolnośląskie!W7,'Kujawsko-Pomorskie'!W7,Lubelskie!W7,Lubuskie!W7,Łódzkie!W7,Małopolskie!W7,Mazowieckie!W7,Opolskie!W7,Podkarpackie!W7,Podlaskie!W7,Pomorskie!W7,Śląskie!W7,Świętokrzyskie!W7,'Warmińsko-Mazurskie'!W7,Wielkopolskie!W7,Zachodniopomorskie!W7)</f>
        <v>0</v>
      </c>
      <c r="AC7" s="374">
        <f>AA7/B7</f>
        <v>0</v>
      </c>
      <c r="AE7" s="334"/>
      <c r="AG7" s="335"/>
      <c r="AH7" s="335"/>
      <c r="AI7" s="335"/>
      <c r="AJ7" s="335"/>
      <c r="AK7" s="335"/>
      <c r="AL7" s="335"/>
    </row>
    <row r="8" spans="1:40" s="333" customFormat="1" ht="27.75" x14ac:dyDescent="0.3">
      <c r="A8" s="170" t="s">
        <v>60</v>
      </c>
      <c r="B8" s="185">
        <v>56501900</v>
      </c>
      <c r="C8" s="141">
        <f>SUM(Dolnośląskie!C8,'Kujawsko-Pomorskie'!C8,Lubelskie!C8,Lubuskie!C8,Łódzkie!C8,Małopolskie!C8,Mazowieckie!C8,Opolskie!C8,Podkarpackie!C8,Podlaskie!C8,Pomorskie!C8,Śląskie!C8,Świętokrzyskie!C8,'Warmińsko-Mazurskie'!C8,Wielkopolskie!C8,Zachodniopomorskie!C8)</f>
        <v>0</v>
      </c>
      <c r="D8" s="111">
        <f>SUM(Dolnośląskie!D8,'Kujawsko-Pomorskie'!D8,Lubelskie!D8,Lubuskie!D8,Łódzkie!D8,Małopolskie!D8,Mazowieckie!D8,Opolskie!D8,Podkarpackie!D8,Podlaskie!D8,Pomorskie!D8,Śląskie!D8,Świętokrzyskie!D8,'Warmińsko-Mazurskie'!D8,Wielkopolskie!D8,Zachodniopomorskie!D8)</f>
        <v>0</v>
      </c>
      <c r="E8" s="112">
        <f t="shared" ref="E8:E17" si="3">D8/B8</f>
        <v>0</v>
      </c>
      <c r="F8" s="149">
        <f>SUM(Dolnośląskie!E8,'Kujawsko-Pomorskie'!E8,Lubelskie!E8,Lubuskie!E8,Łódzkie!E8,Małopolskie!E8,Mazowieckie!E8,Opolskie!E8,Podkarpackie!E8,Podlaskie!E8,Pomorskie!E8,Śląskie!E8,Świętokrzyskie!E8,'Warmińsko-Mazurskie'!E8,Wielkopolskie!E8,Zachodniopomorskie!E8)</f>
        <v>0</v>
      </c>
      <c r="G8" s="378">
        <f>SUM(Dolnośląskie!F8,'Kujawsko-Pomorskie'!F8,Lubelskie!F8,Lubuskie!F8,Łódzkie!F8,Małopolskie!F8,Mazowieckie!F8,Opolskie!F8,Podkarpackie!F8,Podlaskie!F8,Pomorskie!F8,Śląskie!F8,Świętokrzyskie!F8,'Warmińsko-Mazurskie'!F8,Wielkopolskie!F8,Zachodniopomorskie!F8)</f>
        <v>0</v>
      </c>
      <c r="H8" s="391">
        <f t="shared" ref="H8:H17" si="4">G8/B8</f>
        <v>0</v>
      </c>
      <c r="I8" s="141">
        <f>SUM(Dolnośląskie!G8,'Kujawsko-Pomorskie'!G8,Lubelskie!G8,Lubuskie!G8,Łódzkie!G8,Małopolskie!G8,Mazowieckie!G8,Opolskie!G8,Podkarpackie!G8,Podlaskie!G8,Pomorskie!G8,Śląskie!G8,Świętokrzyskie!G8,'Warmińsko-Mazurskie'!G8,Wielkopolskie!G8,Zachodniopomorskie!G8)</f>
        <v>0</v>
      </c>
      <c r="J8" s="114">
        <f>SUM(Dolnośląskie!H8,'Kujawsko-Pomorskie'!H8,Lubelskie!H8,Lubuskie!H8,Łódzkie!H8,Małopolskie!H8,Mazowieckie!H8,Opolskie!H8,Podkarpackie!H8,Podlaskie!H8,Pomorskie!H8,Śląskie!H8,Świętokrzyskie!H8,'Warmińsko-Mazurskie'!H8,Wielkopolskie!H8,Zachodniopomorskie!H8)</f>
        <v>0</v>
      </c>
      <c r="K8" s="141">
        <f>SUM(Dolnośląskie!I8,'Kujawsko-Pomorskie'!I8,Lubelskie!I8,Lubuskie!I8,Łódzkie!I8,Małopolskie!I8,Mazowieckie!I8,Opolskie!I8,Podkarpackie!I8,Podlaskie!I8,Pomorskie!I8,Śląskie!I8,Świętokrzyskie!I8,'Warmińsko-Mazurskie'!I8,Wielkopolskie!I8,Zachodniopomorskie!I8)</f>
        <v>0</v>
      </c>
      <c r="L8" s="111">
        <f>SUM(Dolnośląskie!J8,'Kujawsko-Pomorskie'!J8,Lubelskie!J8,Lubuskie!J8,Łódzkie!J8,Małopolskie!J8,Mazowieckie!J8,Opolskie!J8,Podkarpackie!J8,Podlaskie!J8,Pomorskie!J8,Śląskie!J8,Świętokrzyskie!J8,'Warmińsko-Mazurskie'!J8,Wielkopolskie!J8,Zachodniopomorskie!J8)</f>
        <v>0</v>
      </c>
      <c r="M8" s="114">
        <f>SUM(Dolnośląskie!K8,'Kujawsko-Pomorskie'!K8,Lubelskie!K8,Lubuskie!K8,Łódzkie!K8,Małopolskie!K8,Mazowieckie!K8,Opolskie!K8,Podkarpackie!K8,Podlaskie!K8,Pomorskie!K8,Śląskie!K8,Świętokrzyskie!K8,'Warmińsko-Mazurskie'!K8,Wielkopolskie!K8,Zachodniopomorskie!K8)</f>
        <v>0</v>
      </c>
      <c r="N8" s="404">
        <f t="shared" ref="N8:N17" si="5">L8/B8</f>
        <v>0</v>
      </c>
      <c r="O8" s="148">
        <f>SUM(Dolnośląskie!L8,'Kujawsko-Pomorskie'!L8,Lubelskie!L8,Lubuskie!L8,Łódzkie!L8,Małopolskie!L8,Mazowieckie!L8,Opolskie!L8,Podkarpackie!L8,Podlaskie!L8,Pomorskie!L8,Śląskie!L8,Świętokrzyskie!L8,'Warmińsko-Mazurskie'!L8,Wielkopolskie!L8,Zachodniopomorskie!L8)</f>
        <v>0</v>
      </c>
      <c r="P8" s="173">
        <f>SUM(Dolnośląskie!M8,'Kujawsko-Pomorskie'!M8,Lubelskie!M8,Lubuskie!M8,Łódzkie!M8,Małopolskie!M8,Mazowieckie!M8,Opolskie!M8,Podkarpackie!M8,Podlaskie!M8,Pomorskie!M8,Śląskie!M8,Świętokrzyskie!M8,'Warmińsko-Mazurskie'!M8,Wielkopolskie!M8,Zachodniopomorskie!M8)</f>
        <v>0</v>
      </c>
      <c r="Q8" s="174">
        <f>SUM(Dolnośląskie!N8,'Kujawsko-Pomorskie'!N8,Lubelskie!N8,Lubuskie!N8,Łódzkie!N8,Małopolskie!N8,Mazowieckie!N8,Opolskie!N8,Podkarpackie!N8,Podlaskie!N8,Pomorskie!N8,Śląskie!N8,Świętokrzyskie!N8,'Warmińsko-Mazurskie'!N8,Wielkopolskie!N8,Zachodniopomorskie!N8)</f>
        <v>0</v>
      </c>
      <c r="R8" s="141">
        <f>SUM(Dolnośląskie!O8,'Kujawsko-Pomorskie'!O8,Lubelskie!O8,Lubuskie!O8,Łódzkie!O8,Małopolskie!O8,Mazowieckie!O8,Opolskie!O8,Podkarpackie!O8,Podlaskie!O8,Pomorskie!O8,Śląskie!O8,Świętokrzyskie!O8,'Warmińsko-Mazurskie'!O8,Wielkopolskie!O8,Zachodniopomorskie!O8)</f>
        <v>0</v>
      </c>
      <c r="S8" s="111">
        <f>SUM(Dolnośląskie!P8,'Kujawsko-Pomorskie'!P8,Lubelskie!P8,Lubuskie!P8,Łódzkie!P8,Małopolskie!P8,Mazowieckie!P8,Opolskie!P8,Podkarpackie!P8,Podlaskie!P8,Pomorskie!P8,Śląskie!P8,Świętokrzyskie!P8,'Warmińsko-Mazurskie'!P8,Wielkopolskie!P8,Zachodniopomorskie!P8)</f>
        <v>0</v>
      </c>
      <c r="T8" s="111">
        <f>SUM(Dolnośląskie!Q8,'Kujawsko-Pomorskie'!Q8,Lubelskie!Q8,Lubuskie!Q8,Łódzkie!Q8,Małopolskie!Q8,Mazowieckie!Q8,Opolskie!Q8,Podkarpackie!Q8,Podlaskie!Q8,Pomorskie!Q8,Śląskie!Q8,Świętokrzyskie!Q8,'Warmińsko-Mazurskie'!Q8,Wielkopolskie!Q8,Zachodniopomorskie!Q8)</f>
        <v>0</v>
      </c>
      <c r="U8" s="420">
        <f t="shared" si="2"/>
        <v>0</v>
      </c>
      <c r="V8" s="149">
        <f>SUM(Dolnośląskie!R8,'Kujawsko-Pomorskie'!R8,Lubelskie!R8,Lubuskie!R8,Łódzkie!R8,Małopolskie!R8,Mazowieckie!R8,Opolskie!R8,Podkarpackie!R8,Podlaskie!R8,Pomorskie!R8,Śląskie!R8,Świętokrzyskie!R8,'Warmińsko-Mazurskie'!R8,Wielkopolskie!R8,Zachodniopomorskie!R8)</f>
        <v>0</v>
      </c>
      <c r="W8" s="173">
        <f>SUM(Dolnośląskie!S8,'Kujawsko-Pomorskie'!S8,Lubelskie!S8,Lubuskie!S8,Łódzkie!S8,Małopolskie!S8,Mazowieckie!S8,Opolskie!S8,Podkarpackie!S8,Podlaskie!S8,Pomorskie!S8,Śląskie!S8,Świętokrzyskie!S8,'Warmińsko-Mazurskie'!S8,Wielkopolskie!S8,Zachodniopomorskie!S8)</f>
        <v>0</v>
      </c>
      <c r="X8" s="391">
        <f t="shared" ref="X8:X17" si="6">W8/B8</f>
        <v>0</v>
      </c>
      <c r="Y8" s="141">
        <f>SUM(Dolnośląskie!T8,'Kujawsko-Pomorskie'!T8,Lubelskie!T8,Lubuskie!T8,Łódzkie!T8,Małopolskie!T8,Mazowieckie!T8,Opolskie!T8,Podkarpackie!T8,Podlaskie!T8,Pomorskie!T8,Śląskie!T8,Świętokrzyskie!T8,'Warmińsko-Mazurskie'!T8,Wielkopolskie!T8,Zachodniopomorskie!T8)</f>
        <v>0</v>
      </c>
      <c r="Z8" s="143">
        <f>SUM(Dolnośląskie!U8,'Kujawsko-Pomorskie'!U8,Lubelskie!U8,Lubuskie!U8,Łódzkie!U8,Małopolskie!U8,Mazowieckie!U8,Opolskie!U8,Podkarpackie!U8,Podlaskie!U8,Pomorskie!U8,Śląskie!U8,Świętokrzyskie!U8,'Warmińsko-Mazurskie'!U8,Wielkopolskie!U8,Zachodniopomorskie!U8)</f>
        <v>0</v>
      </c>
      <c r="AA8" s="111">
        <f>SUM(Dolnośląskie!V8,'Kujawsko-Pomorskie'!V8,Lubelskie!V8,Lubuskie!V8,Łódzkie!V8,Małopolskie!V8,Mazowieckie!V8,Opolskie!V8,Podkarpackie!V8,Podlaskie!V8,Pomorskie!V8,Śląskie!V8,Świętokrzyskie!V8,'Warmińsko-Mazurskie'!V8,Wielkopolskie!V8,Zachodniopomorskie!V8)</f>
        <v>0</v>
      </c>
      <c r="AB8" s="111">
        <f>SUM(Dolnośląskie!W8,'Kujawsko-Pomorskie'!W8,Lubelskie!W8,Lubuskie!W8,Łódzkie!W8,Małopolskie!W8,Mazowieckie!W8,Opolskie!W8,Podkarpackie!W8,Podlaskie!W8,Pomorskie!W8,Śląskie!W8,Świętokrzyskie!W8,'Warmińsko-Mazurskie'!W8,Wielkopolskie!W8,Zachodniopomorskie!W8)</f>
        <v>0</v>
      </c>
      <c r="AC8" s="112">
        <f t="shared" ref="AC8:AC37" si="7">AA8/B8</f>
        <v>0</v>
      </c>
      <c r="AE8" s="334"/>
      <c r="AG8" s="335"/>
      <c r="AH8" s="335"/>
      <c r="AI8" s="335"/>
      <c r="AJ8" s="335"/>
      <c r="AK8" s="335"/>
      <c r="AL8" s="335"/>
    </row>
    <row r="9" spans="1:40" s="333" customFormat="1" ht="37.5" x14ac:dyDescent="0.3">
      <c r="A9" s="170" t="s">
        <v>61</v>
      </c>
      <c r="B9" s="185">
        <v>86926000</v>
      </c>
      <c r="C9" s="141">
        <f>SUM(Dolnośląskie!C9,'Kujawsko-Pomorskie'!C9,Lubelskie!C9,Lubuskie!C9,Łódzkie!C9,Małopolskie!C9,Mazowieckie!C9,Opolskie!C9,Podkarpackie!C9,Podlaskie!C9,Pomorskie!C9,Śląskie!C9,Świętokrzyskie!C9,'Warmińsko-Mazurskie'!C9,Wielkopolskie!C9,Zachodniopomorskie!C9)</f>
        <v>13</v>
      </c>
      <c r="D9" s="111">
        <f>SUM(Dolnośląskie!D9,'Kujawsko-Pomorskie'!D9,Lubelskie!D9,Lubuskie!D9,Łódzkie!D9,Małopolskie!D9,Mazowieckie!D9,Opolskie!D9,Podkarpackie!D9,Podlaskie!D9,Pomorskie!D9,Śląskie!D9,Świętokrzyskie!D9,'Warmińsko-Mazurskie'!D9,Wielkopolskie!D9,Zachodniopomorskie!D9)</f>
        <v>7435976.5099999998</v>
      </c>
      <c r="E9" s="112">
        <f t="shared" si="3"/>
        <v>8.5543755723258855E-2</v>
      </c>
      <c r="F9" s="149">
        <f>SUM(Dolnośląskie!E9,'Kujawsko-Pomorskie'!E9,Lubelskie!E9,Lubuskie!E9,Łódzkie!E9,Małopolskie!E9,Mazowieckie!E9,Opolskie!E9,Podkarpackie!E9,Podlaskie!E9,Pomorskie!E9,Śląskie!E9,Świętokrzyskie!E9,'Warmińsko-Mazurskie'!E9,Wielkopolskie!E9,Zachodniopomorskie!E9)</f>
        <v>0</v>
      </c>
      <c r="G9" s="378">
        <f>SUM(Dolnośląskie!F9,'Kujawsko-Pomorskie'!F9,Lubelskie!F9,Lubuskie!F9,Łódzkie!F9,Małopolskie!F9,Mazowieckie!F9,Opolskie!F9,Podkarpackie!F9,Podlaskie!F9,Pomorskie!F9,Śląskie!F9,Świętokrzyskie!F9,'Warmińsko-Mazurskie'!F9,Wielkopolskie!F9,Zachodniopomorskie!F9)</f>
        <v>0</v>
      </c>
      <c r="H9" s="391">
        <f t="shared" si="4"/>
        <v>0</v>
      </c>
      <c r="I9" s="141">
        <f>SUM(Dolnośląskie!G9,'Kujawsko-Pomorskie'!G9,Lubelskie!G9,Lubuskie!G9,Łódzkie!G9,Małopolskie!G9,Mazowieckie!G9,Opolskie!G9,Podkarpackie!G9,Podlaskie!G9,Pomorskie!G9,Śląskie!G9,Świętokrzyskie!G9,'Warmińsko-Mazurskie'!G9,Wielkopolskie!G9,Zachodniopomorskie!G9)</f>
        <v>0</v>
      </c>
      <c r="J9" s="114">
        <f>SUM(Dolnośląskie!H9,'Kujawsko-Pomorskie'!H9,Lubelskie!H9,Lubuskie!H9,Łódzkie!H9,Małopolskie!H9,Mazowieckie!H9,Opolskie!H9,Podkarpackie!H9,Podlaskie!H9,Pomorskie!H9,Śląskie!H9,Świętokrzyskie!H9,'Warmińsko-Mazurskie'!H9,Wielkopolskie!H9,Zachodniopomorskie!H9)</f>
        <v>0</v>
      </c>
      <c r="K9" s="141">
        <f>SUM(Dolnośląskie!I9,'Kujawsko-Pomorskie'!I9,Lubelskie!I9,Lubuskie!I9,Łódzkie!I9,Małopolskie!I9,Mazowieckie!I9,Opolskie!I9,Podkarpackie!I9,Podlaskie!I9,Pomorskie!I9,Śląskie!I9,Świętokrzyskie!I9,'Warmińsko-Mazurskie'!I9,Wielkopolskie!I9,Zachodniopomorskie!I9)</f>
        <v>0</v>
      </c>
      <c r="L9" s="111">
        <f>SUM(Dolnośląskie!J9,'Kujawsko-Pomorskie'!J9,Lubelskie!J9,Lubuskie!J9,Łódzkie!J9,Małopolskie!J9,Mazowieckie!J9,Opolskie!J9,Podkarpackie!J9,Podlaskie!J9,Pomorskie!J9,Śląskie!J9,Świętokrzyskie!J9,'Warmińsko-Mazurskie'!J9,Wielkopolskie!J9,Zachodniopomorskie!J9)</f>
        <v>0</v>
      </c>
      <c r="M9" s="114">
        <f>SUM(Dolnośląskie!K9,'Kujawsko-Pomorskie'!K9,Lubelskie!K9,Lubuskie!K9,Łódzkie!K9,Małopolskie!K9,Mazowieckie!K9,Opolskie!K9,Podkarpackie!K9,Podlaskie!K9,Pomorskie!K9,Śląskie!K9,Świętokrzyskie!K9,'Warmińsko-Mazurskie'!K9,Wielkopolskie!K9,Zachodniopomorskie!K9)</f>
        <v>0</v>
      </c>
      <c r="N9" s="404">
        <f t="shared" si="5"/>
        <v>0</v>
      </c>
      <c r="O9" s="148">
        <f>SUM(Dolnośląskie!L9,'Kujawsko-Pomorskie'!L9,Lubelskie!L9,Lubuskie!L9,Łódzkie!L9,Małopolskie!L9,Mazowieckie!L9,Opolskie!L9,Podkarpackie!L9,Podlaskie!L9,Pomorskie!L9,Śląskie!L9,Świętokrzyskie!L9,'Warmińsko-Mazurskie'!L9,Wielkopolskie!L9,Zachodniopomorskie!L9)</f>
        <v>0</v>
      </c>
      <c r="P9" s="173">
        <f>SUM(Dolnośląskie!M9,'Kujawsko-Pomorskie'!M9,Lubelskie!M9,Lubuskie!M9,Łódzkie!M9,Małopolskie!M9,Mazowieckie!M9,Opolskie!M9,Podkarpackie!M9,Podlaskie!M9,Pomorskie!M9,Śląskie!M9,Świętokrzyskie!M9,'Warmińsko-Mazurskie'!M9,Wielkopolskie!M9,Zachodniopomorskie!M9)</f>
        <v>0</v>
      </c>
      <c r="Q9" s="174">
        <f>SUM(Dolnośląskie!N9,'Kujawsko-Pomorskie'!N9,Lubelskie!N9,Lubuskie!N9,Łódzkie!N9,Małopolskie!N9,Mazowieckie!N9,Opolskie!N9,Podkarpackie!N9,Podlaskie!N9,Pomorskie!N9,Śląskie!N9,Świętokrzyskie!N9,'Warmińsko-Mazurskie'!N9,Wielkopolskie!N9,Zachodniopomorskie!N9)</f>
        <v>0</v>
      </c>
      <c r="R9" s="141">
        <f>SUM(Dolnośląskie!O9,'Kujawsko-Pomorskie'!O9,Lubelskie!O9,Lubuskie!O9,Łódzkie!O9,Małopolskie!O9,Mazowieckie!O9,Opolskie!O9,Podkarpackie!O9,Podlaskie!O9,Pomorskie!O9,Śląskie!O9,Świętokrzyskie!O9,'Warmińsko-Mazurskie'!O9,Wielkopolskie!O9,Zachodniopomorskie!O9)</f>
        <v>0</v>
      </c>
      <c r="S9" s="111">
        <f>SUM(Dolnośląskie!P9,'Kujawsko-Pomorskie'!P9,Lubelskie!P9,Lubuskie!P9,Łódzkie!P9,Małopolskie!P9,Mazowieckie!P9,Opolskie!P9,Podkarpackie!P9,Podlaskie!P9,Pomorskie!P9,Śląskie!P9,Świętokrzyskie!P9,'Warmińsko-Mazurskie'!P9,Wielkopolskie!P9,Zachodniopomorskie!P9)</f>
        <v>0</v>
      </c>
      <c r="T9" s="111">
        <f>SUM(Dolnośląskie!Q9,'Kujawsko-Pomorskie'!Q9,Lubelskie!Q9,Lubuskie!Q9,Łódzkie!Q9,Małopolskie!Q9,Mazowieckie!Q9,Opolskie!Q9,Podkarpackie!Q9,Podlaskie!Q9,Pomorskie!Q9,Śląskie!Q9,Świętokrzyskie!Q9,'Warmińsko-Mazurskie'!Q9,Wielkopolskie!Q9,Zachodniopomorskie!Q9)</f>
        <v>0</v>
      </c>
      <c r="U9" s="420">
        <f t="shared" si="2"/>
        <v>0</v>
      </c>
      <c r="V9" s="149">
        <f>SUM(Dolnośląskie!R9,'Kujawsko-Pomorskie'!R9,Lubelskie!R9,Lubuskie!R9,Łódzkie!R9,Małopolskie!R9,Mazowieckie!R9,Opolskie!R9,Podkarpackie!R9,Podlaskie!R9,Pomorskie!R9,Śląskie!R9,Świętokrzyskie!R9,'Warmińsko-Mazurskie'!R9,Wielkopolskie!R9,Zachodniopomorskie!R9)</f>
        <v>0</v>
      </c>
      <c r="W9" s="173">
        <f>SUM(Dolnośląskie!S9,'Kujawsko-Pomorskie'!S9,Lubelskie!S9,Lubuskie!S9,Łódzkie!S9,Małopolskie!S9,Mazowieckie!S9,Opolskie!S9,Podkarpackie!S9,Podlaskie!S9,Pomorskie!S9,Śląskie!S9,Świętokrzyskie!S9,'Warmińsko-Mazurskie'!S9,Wielkopolskie!S9,Zachodniopomorskie!S9)</f>
        <v>0</v>
      </c>
      <c r="X9" s="391">
        <f t="shared" si="6"/>
        <v>0</v>
      </c>
      <c r="Y9" s="141">
        <f>SUM(Dolnośląskie!T9,'Kujawsko-Pomorskie'!T9,Lubelskie!T9,Lubuskie!T9,Łódzkie!T9,Małopolskie!T9,Mazowieckie!T9,Opolskie!T9,Podkarpackie!T9,Podlaskie!T9,Pomorskie!T9,Śląskie!T9,Świętokrzyskie!T9,'Warmińsko-Mazurskie'!T9,Wielkopolskie!T9,Zachodniopomorskie!T9)</f>
        <v>0</v>
      </c>
      <c r="Z9" s="143">
        <f>SUM(Dolnośląskie!U9,'Kujawsko-Pomorskie'!U9,Lubelskie!U9,Lubuskie!U9,Łódzkie!U9,Małopolskie!U9,Mazowieckie!U9,Opolskie!U9,Podkarpackie!U9,Podlaskie!U9,Pomorskie!U9,Śląskie!U9,Świętokrzyskie!U9,'Warmińsko-Mazurskie'!U9,Wielkopolskie!U9,Zachodniopomorskie!U9)</f>
        <v>0</v>
      </c>
      <c r="AA9" s="111">
        <f>SUM(Dolnośląskie!V9,'Kujawsko-Pomorskie'!V9,Lubelskie!V9,Lubuskie!V9,Łódzkie!V9,Małopolskie!V9,Mazowieckie!V9,Opolskie!V9,Podkarpackie!V9,Podlaskie!V9,Pomorskie!V9,Śląskie!V9,Świętokrzyskie!V9,'Warmińsko-Mazurskie'!V9,Wielkopolskie!V9,Zachodniopomorskie!V9)</f>
        <v>0</v>
      </c>
      <c r="AB9" s="111">
        <f>SUM(Dolnośląskie!W9,'Kujawsko-Pomorskie'!W9,Lubelskie!W9,Lubuskie!W9,Łódzkie!W9,Małopolskie!W9,Mazowieckie!W9,Opolskie!W9,Podkarpackie!W9,Podlaskie!W9,Pomorskie!W9,Śląskie!W9,Świętokrzyskie!W9,'Warmińsko-Mazurskie'!W9,Wielkopolskie!W9,Zachodniopomorskie!W9)</f>
        <v>0</v>
      </c>
      <c r="AC9" s="112">
        <f t="shared" si="7"/>
        <v>0</v>
      </c>
      <c r="AE9" s="334"/>
      <c r="AG9" s="335"/>
      <c r="AH9" s="335"/>
      <c r="AI9" s="335"/>
      <c r="AJ9" s="335"/>
      <c r="AK9" s="335"/>
      <c r="AL9" s="335"/>
    </row>
    <row r="10" spans="1:40" s="333" customFormat="1" ht="37.5" x14ac:dyDescent="0.3">
      <c r="A10" s="170" t="s">
        <v>62</v>
      </c>
      <c r="B10" s="185">
        <v>39116700</v>
      </c>
      <c r="C10" s="141">
        <f>SUM(Dolnośląskie!C10,'Kujawsko-Pomorskie'!C10,Lubelskie!C10,Lubuskie!C10,Łódzkie!C10,Małopolskie!C10,Mazowieckie!C10,Opolskie!C10,Podkarpackie!C10,Podlaskie!C10,Pomorskie!C10,Śląskie!C10,Świętokrzyskie!C10,'Warmińsko-Mazurskie'!C10,Wielkopolskie!C10,Zachodniopomorskie!C10)</f>
        <v>165</v>
      </c>
      <c r="D10" s="111">
        <f>SUM(Dolnośląskie!D10,'Kujawsko-Pomorskie'!D10,Lubelskie!D10,Lubuskie!D10,Łódzkie!D10,Małopolskie!D10,Mazowieckie!D10,Opolskie!D10,Podkarpackie!D10,Podlaskie!D10,Pomorskie!D10,Śląskie!D10,Świętokrzyskie!D10,'Warmińsko-Mazurskie'!D10,Wielkopolskie!D10,Zachodniopomorskie!D10)</f>
        <v>30765224.009999998</v>
      </c>
      <c r="E10" s="112">
        <f t="shared" si="3"/>
        <v>0.78649845232343218</v>
      </c>
      <c r="F10" s="149">
        <f>SUM(Dolnośląskie!E10,'Kujawsko-Pomorskie'!E10,Lubelskie!E10,Lubuskie!E10,Łódzkie!E10,Małopolskie!E10,Mazowieckie!E10,Opolskie!E10,Podkarpackie!E10,Podlaskie!E10,Pomorskie!E10,Śląskie!E10,Świętokrzyskie!E10,'Warmińsko-Mazurskie'!E10,Wielkopolskie!E10,Zachodniopomorskie!E10)</f>
        <v>2</v>
      </c>
      <c r="G10" s="378">
        <f>SUM(Dolnośląskie!F10,'Kujawsko-Pomorskie'!F10,Lubelskie!F10,Lubuskie!F10,Łódzkie!F10,Małopolskie!F10,Mazowieckie!F10,Opolskie!F10,Podkarpackie!F10,Podlaskie!F10,Pomorskie!F10,Śląskie!F10,Świętokrzyskie!F10,'Warmińsko-Mazurskie'!F10,Wielkopolskie!F10,Zachodniopomorskie!F10)</f>
        <v>170980.05</v>
      </c>
      <c r="H10" s="391">
        <f t="shared" si="4"/>
        <v>4.3710243962297429E-3</v>
      </c>
      <c r="I10" s="141">
        <f>SUM(Dolnośląskie!G10,'Kujawsko-Pomorskie'!G10,Lubelskie!G10,Lubuskie!G10,Łódzkie!G10,Małopolskie!G10,Mazowieckie!G10,Opolskie!G10,Podkarpackie!G10,Podlaskie!G10,Pomorskie!G10,Śląskie!G10,Świętokrzyskie!G10,'Warmińsko-Mazurskie'!G10,Wielkopolskie!G10,Zachodniopomorskie!G10)</f>
        <v>4</v>
      </c>
      <c r="J10" s="114">
        <f>SUM(Dolnośląskie!H10,'Kujawsko-Pomorskie'!H10,Lubelskie!H10,Lubuskie!H10,Łódzkie!H10,Małopolskie!H10,Mazowieckie!H10,Opolskie!H10,Podkarpackie!H10,Podlaskie!H10,Pomorskie!H10,Śląskie!H10,Świętokrzyskie!H10,'Warmińsko-Mazurskie'!H10,Wielkopolskie!H10,Zachodniopomorskie!H10)</f>
        <v>1033414.51</v>
      </c>
      <c r="K10" s="141">
        <f>SUM(Dolnośląskie!I10,'Kujawsko-Pomorskie'!I10,Lubelskie!I10,Lubuskie!I10,Łódzkie!I10,Małopolskie!I10,Mazowieckie!I10,Opolskie!I10,Podkarpackie!I10,Podlaskie!I10,Pomorskie!I10,Śląskie!I10,Świętokrzyskie!I10,'Warmińsko-Mazurskie'!I10,Wielkopolskie!I10,Zachodniopomorskie!I10)</f>
        <v>0</v>
      </c>
      <c r="L10" s="111">
        <f>SUM(Dolnośląskie!J10,'Kujawsko-Pomorskie'!J10,Lubelskie!J10,Lubuskie!J10,Łódzkie!J10,Małopolskie!J10,Mazowieckie!J10,Opolskie!J10,Podkarpackie!J10,Podlaskie!J10,Pomorskie!J10,Śląskie!J10,Świętokrzyskie!J10,'Warmińsko-Mazurskie'!J10,Wielkopolskie!J10,Zachodniopomorskie!J10)</f>
        <v>0</v>
      </c>
      <c r="M10" s="114">
        <f>SUM(Dolnośląskie!K10,'Kujawsko-Pomorskie'!K10,Lubelskie!K10,Lubuskie!K10,Łódzkie!K10,Małopolskie!K10,Mazowieckie!K10,Opolskie!K10,Podkarpackie!K10,Podlaskie!K10,Pomorskie!K10,Śląskie!K10,Świętokrzyskie!K10,'Warmińsko-Mazurskie'!K10,Wielkopolskie!K10,Zachodniopomorskie!K10)</f>
        <v>0</v>
      </c>
      <c r="N10" s="404">
        <f t="shared" si="5"/>
        <v>0</v>
      </c>
      <c r="O10" s="148">
        <f>SUM(Dolnośląskie!L10,'Kujawsko-Pomorskie'!L10,Lubelskie!L10,Lubuskie!L10,Łódzkie!L10,Małopolskie!L10,Mazowieckie!L10,Opolskie!L10,Podkarpackie!L10,Podlaskie!L10,Pomorskie!L10,Śląskie!L10,Świętokrzyskie!L10,'Warmińsko-Mazurskie'!L10,Wielkopolskie!L10,Zachodniopomorskie!L10)</f>
        <v>0</v>
      </c>
      <c r="P10" s="173">
        <f>SUM(Dolnośląskie!M10,'Kujawsko-Pomorskie'!M10,Lubelskie!M10,Lubuskie!M10,Łódzkie!M10,Małopolskie!M10,Mazowieckie!M10,Opolskie!M10,Podkarpackie!M10,Podlaskie!M10,Pomorskie!M10,Śląskie!M10,Świętokrzyskie!M10,'Warmińsko-Mazurskie'!M10,Wielkopolskie!M10,Zachodniopomorskie!M10)</f>
        <v>0</v>
      </c>
      <c r="Q10" s="174">
        <f>SUM(Dolnośląskie!N10,'Kujawsko-Pomorskie'!N10,Lubelskie!N10,Lubuskie!N10,Łódzkie!N10,Małopolskie!N10,Mazowieckie!N10,Opolskie!N10,Podkarpackie!N10,Podlaskie!N10,Pomorskie!N10,Śląskie!N10,Świętokrzyskie!N10,'Warmińsko-Mazurskie'!N10,Wielkopolskie!N10,Zachodniopomorskie!N10)</f>
        <v>0</v>
      </c>
      <c r="R10" s="141">
        <f>SUM(Dolnośląskie!O10,'Kujawsko-Pomorskie'!O10,Lubelskie!O10,Lubuskie!O10,Łódzkie!O10,Małopolskie!O10,Mazowieckie!O10,Opolskie!O10,Podkarpackie!O10,Podlaskie!O10,Pomorskie!O10,Śląskie!O10,Świętokrzyskie!O10,'Warmińsko-Mazurskie'!O10,Wielkopolskie!O10,Zachodniopomorskie!O10)</f>
        <v>0</v>
      </c>
      <c r="S10" s="111">
        <f>SUM(Dolnośląskie!P10,'Kujawsko-Pomorskie'!P10,Lubelskie!P10,Lubuskie!P10,Łódzkie!P10,Małopolskie!P10,Mazowieckie!P10,Opolskie!P10,Podkarpackie!P10,Podlaskie!P10,Pomorskie!P10,Śląskie!P10,Świętokrzyskie!P10,'Warmińsko-Mazurskie'!P10,Wielkopolskie!P10,Zachodniopomorskie!P10)</f>
        <v>0</v>
      </c>
      <c r="T10" s="111">
        <f>SUM(Dolnośląskie!Q10,'Kujawsko-Pomorskie'!Q10,Lubelskie!Q10,Lubuskie!Q10,Łódzkie!Q10,Małopolskie!Q10,Mazowieckie!Q10,Opolskie!Q10,Podkarpackie!Q10,Podlaskie!Q10,Pomorskie!Q10,Śląskie!Q10,Świętokrzyskie!Q10,'Warmińsko-Mazurskie'!Q10,Wielkopolskie!Q10,Zachodniopomorskie!Q10)</f>
        <v>0</v>
      </c>
      <c r="U10" s="420">
        <f t="shared" si="2"/>
        <v>0</v>
      </c>
      <c r="V10" s="149">
        <f>SUM(Dolnośląskie!R10,'Kujawsko-Pomorskie'!R10,Lubelskie!R10,Lubuskie!R10,Łódzkie!R10,Małopolskie!R10,Mazowieckie!R10,Opolskie!R10,Podkarpackie!R10,Podlaskie!R10,Pomorskie!R10,Śląskie!R10,Świętokrzyskie!R10,'Warmińsko-Mazurskie'!R10,Wielkopolskie!R10,Zachodniopomorskie!R10)</f>
        <v>0</v>
      </c>
      <c r="W10" s="173">
        <f>SUM(Dolnośląskie!S10,'Kujawsko-Pomorskie'!S10,Lubelskie!S10,Lubuskie!S10,Łódzkie!S10,Małopolskie!S10,Mazowieckie!S10,Opolskie!S10,Podkarpackie!S10,Podlaskie!S10,Pomorskie!S10,Śląskie!S10,Świętokrzyskie!S10,'Warmińsko-Mazurskie'!S10,Wielkopolskie!S10,Zachodniopomorskie!S10)</f>
        <v>0</v>
      </c>
      <c r="X10" s="391">
        <f t="shared" si="6"/>
        <v>0</v>
      </c>
      <c r="Y10" s="141">
        <f>SUM(Dolnośląskie!T10,'Kujawsko-Pomorskie'!T10,Lubelskie!T10,Lubuskie!T10,Łódzkie!T10,Małopolskie!T10,Mazowieckie!T10,Opolskie!T10,Podkarpackie!T10,Podlaskie!T10,Pomorskie!T10,Śląskie!T10,Świętokrzyskie!T10,'Warmińsko-Mazurskie'!T10,Wielkopolskie!T10,Zachodniopomorskie!T10)</f>
        <v>0</v>
      </c>
      <c r="Z10" s="143">
        <f>SUM(Dolnośląskie!U10,'Kujawsko-Pomorskie'!U10,Lubelskie!U10,Lubuskie!U10,Łódzkie!U10,Małopolskie!U10,Mazowieckie!U10,Opolskie!U10,Podkarpackie!U10,Podlaskie!U10,Pomorskie!U10,Śląskie!U10,Świętokrzyskie!U10,'Warmińsko-Mazurskie'!U10,Wielkopolskie!U10,Zachodniopomorskie!U10)</f>
        <v>0</v>
      </c>
      <c r="AA10" s="111">
        <f>SUM(Dolnośląskie!V10,'Kujawsko-Pomorskie'!V10,Lubelskie!V10,Lubuskie!V10,Łódzkie!V10,Małopolskie!V10,Mazowieckie!V10,Opolskie!V10,Podkarpackie!V10,Podlaskie!V10,Pomorskie!V10,Śląskie!V10,Świętokrzyskie!V10,'Warmińsko-Mazurskie'!V10,Wielkopolskie!V10,Zachodniopomorskie!V10)</f>
        <v>0</v>
      </c>
      <c r="AB10" s="111">
        <f>SUM(Dolnośląskie!W10,'Kujawsko-Pomorskie'!W10,Lubelskie!W10,Lubuskie!W10,Łódzkie!W10,Małopolskie!W10,Mazowieckie!W10,Opolskie!W10,Podkarpackie!W10,Podlaskie!W10,Pomorskie!W10,Śląskie!W10,Świętokrzyskie!W10,'Warmińsko-Mazurskie'!W10,Wielkopolskie!W10,Zachodniopomorskie!W10)</f>
        <v>0</v>
      </c>
      <c r="AC10" s="112">
        <f t="shared" si="7"/>
        <v>0</v>
      </c>
      <c r="AE10" s="334"/>
      <c r="AG10" s="335"/>
      <c r="AH10" s="335"/>
      <c r="AI10" s="335"/>
      <c r="AJ10" s="335"/>
      <c r="AK10" s="335"/>
      <c r="AL10" s="335"/>
    </row>
    <row r="11" spans="1:40" s="333" customFormat="1" ht="27.75" x14ac:dyDescent="0.3">
      <c r="A11" s="170" t="s">
        <v>63</v>
      </c>
      <c r="B11" s="185">
        <v>88737798.618000001</v>
      </c>
      <c r="C11" s="141">
        <f>SUM(Dolnośląskie!C11,'Kujawsko-Pomorskie'!C11,Lubelskie!C11,Lubuskie!C11,Łódzkie!C11,Małopolskie!C11,Mazowieckie!C11,Opolskie!C11,Podkarpackie!C11,Podlaskie!C11,Pomorskie!C11,Śląskie!C11,Świętokrzyskie!C11,'Warmińsko-Mazurskie'!C11,Wielkopolskie!C11,Zachodniopomorskie!C11)</f>
        <v>13</v>
      </c>
      <c r="D11" s="111">
        <f>SUM(Dolnośląskie!D11,'Kujawsko-Pomorskie'!D11,Lubelskie!D11,Lubuskie!D11,Łódzkie!D11,Małopolskie!D11,Mazowieckie!D11,Opolskie!D11,Podkarpackie!D11,Podlaskie!D11,Pomorskie!D11,Śląskie!D11,Świętokrzyskie!D11,'Warmińsko-Mazurskie'!D11,Wielkopolskie!D11,Zachodniopomorskie!D11)</f>
        <v>146891476.61000001</v>
      </c>
      <c r="E11" s="112">
        <f t="shared" si="3"/>
        <v>1.6553428065343492</v>
      </c>
      <c r="F11" s="149">
        <f>SUM(Dolnośląskie!E11,'Kujawsko-Pomorskie'!E11,Lubelskie!E11,Lubuskie!E11,Łódzkie!E11,Małopolskie!E11,Mazowieckie!E11,Opolskie!E11,Podkarpackie!E11,Podlaskie!E11,Pomorskie!E11,Śląskie!E11,Świętokrzyskie!E11,'Warmińsko-Mazurskie'!E11,Wielkopolskie!E11,Zachodniopomorskie!E11)</f>
        <v>0</v>
      </c>
      <c r="G11" s="378">
        <f>SUM(Dolnośląskie!F11,'Kujawsko-Pomorskie'!F11,Lubelskie!F11,Lubuskie!F11,Łódzkie!F11,Małopolskie!F11,Mazowieckie!F11,Opolskie!F11,Podkarpackie!F11,Podlaskie!F11,Pomorskie!F11,Śląskie!F11,Świętokrzyskie!F11,'Warmińsko-Mazurskie'!F11,Wielkopolskie!F11,Zachodniopomorskie!F11)</f>
        <v>0</v>
      </c>
      <c r="H11" s="391">
        <f t="shared" si="4"/>
        <v>0</v>
      </c>
      <c r="I11" s="141">
        <f>SUM(Dolnośląskie!G11,'Kujawsko-Pomorskie'!G11,Lubelskie!G11,Lubuskie!G11,Łódzkie!G11,Małopolskie!G11,Mazowieckie!G11,Opolskie!G11,Podkarpackie!G11,Podlaskie!G11,Pomorskie!G11,Śląskie!G11,Świętokrzyskie!G11,'Warmińsko-Mazurskie'!G11,Wielkopolskie!G11,Zachodniopomorskie!G11)</f>
        <v>1</v>
      </c>
      <c r="J11" s="114">
        <f>SUM(Dolnośląskie!H11,'Kujawsko-Pomorskie'!H11,Lubelskie!H11,Lubuskie!H11,Łódzkie!H11,Małopolskie!H11,Mazowieckie!H11,Opolskie!H11,Podkarpackie!H11,Podlaskie!H11,Pomorskie!H11,Śląskie!H11,Świętokrzyskie!H11,'Warmińsko-Mazurskie'!H11,Wielkopolskie!H11,Zachodniopomorskie!H11)</f>
        <v>12479378.26</v>
      </c>
      <c r="K11" s="141">
        <f>SUM(Dolnośląskie!I11,'Kujawsko-Pomorskie'!I11,Lubelskie!I11,Lubuskie!I11,Łódzkie!I11,Małopolskie!I11,Mazowieckie!I11,Opolskie!I11,Podkarpackie!I11,Podlaskie!I11,Pomorskie!I11,Śląskie!I11,Świętokrzyskie!I11,'Warmińsko-Mazurskie'!I11,Wielkopolskie!I11,Zachodniopomorskie!I11)</f>
        <v>0</v>
      </c>
      <c r="L11" s="111">
        <f>SUM(Dolnośląskie!J11,'Kujawsko-Pomorskie'!J11,Lubelskie!J11,Lubuskie!J11,Łódzkie!J11,Małopolskie!J11,Mazowieckie!J11,Opolskie!J11,Podkarpackie!J11,Podlaskie!J11,Pomorskie!J11,Śląskie!J11,Świętokrzyskie!J11,'Warmińsko-Mazurskie'!J11,Wielkopolskie!J11,Zachodniopomorskie!J11)</f>
        <v>0</v>
      </c>
      <c r="M11" s="114">
        <f>SUM(Dolnośląskie!K11,'Kujawsko-Pomorskie'!K11,Lubelskie!K11,Lubuskie!K11,Łódzkie!K11,Małopolskie!K11,Mazowieckie!K11,Opolskie!K11,Podkarpackie!K11,Podlaskie!K11,Pomorskie!K11,Śląskie!K11,Świętokrzyskie!K11,'Warmińsko-Mazurskie'!K11,Wielkopolskie!K11,Zachodniopomorskie!K11)</f>
        <v>0</v>
      </c>
      <c r="N11" s="404">
        <f t="shared" si="5"/>
        <v>0</v>
      </c>
      <c r="O11" s="148">
        <f>SUM(Dolnośląskie!L11,'Kujawsko-Pomorskie'!L11,Lubelskie!L11,Lubuskie!L11,Łódzkie!L11,Małopolskie!L11,Mazowieckie!L11,Opolskie!L11,Podkarpackie!L11,Podlaskie!L11,Pomorskie!L11,Śląskie!L11,Świętokrzyskie!L11,'Warmińsko-Mazurskie'!L11,Wielkopolskie!L11,Zachodniopomorskie!L11)</f>
        <v>0</v>
      </c>
      <c r="P11" s="173">
        <f>SUM(Dolnośląskie!M11,'Kujawsko-Pomorskie'!M11,Lubelskie!M11,Lubuskie!M11,Łódzkie!M11,Małopolskie!M11,Mazowieckie!M11,Opolskie!M11,Podkarpackie!M11,Podlaskie!M11,Pomorskie!M11,Śląskie!M11,Świętokrzyskie!M11,'Warmińsko-Mazurskie'!M11,Wielkopolskie!M11,Zachodniopomorskie!M11)</f>
        <v>0</v>
      </c>
      <c r="Q11" s="174">
        <f>SUM(Dolnośląskie!N11,'Kujawsko-Pomorskie'!N11,Lubelskie!N11,Lubuskie!N11,Łódzkie!N11,Małopolskie!N11,Mazowieckie!N11,Opolskie!N11,Podkarpackie!N11,Podlaskie!N11,Pomorskie!N11,Śląskie!N11,Świętokrzyskie!N11,'Warmińsko-Mazurskie'!N11,Wielkopolskie!N11,Zachodniopomorskie!N11)</f>
        <v>0</v>
      </c>
      <c r="R11" s="141">
        <f>SUM(Dolnośląskie!O11,'Kujawsko-Pomorskie'!O11,Lubelskie!O11,Lubuskie!O11,Łódzkie!O11,Małopolskie!O11,Mazowieckie!O11,Opolskie!O11,Podkarpackie!O11,Podlaskie!O11,Pomorskie!O11,Śląskie!O11,Świętokrzyskie!O11,'Warmińsko-Mazurskie'!O11,Wielkopolskie!O11,Zachodniopomorskie!O11)</f>
        <v>0</v>
      </c>
      <c r="S11" s="111">
        <f>SUM(Dolnośląskie!P11,'Kujawsko-Pomorskie'!P11,Lubelskie!P11,Lubuskie!P11,Łódzkie!P11,Małopolskie!P11,Mazowieckie!P11,Opolskie!P11,Podkarpackie!P11,Podlaskie!P11,Pomorskie!P11,Śląskie!P11,Świętokrzyskie!P11,'Warmińsko-Mazurskie'!P11,Wielkopolskie!P11,Zachodniopomorskie!P11)</f>
        <v>0</v>
      </c>
      <c r="T11" s="111">
        <f>SUM(Dolnośląskie!Q11,'Kujawsko-Pomorskie'!Q11,Lubelskie!Q11,Lubuskie!Q11,Łódzkie!Q11,Małopolskie!Q11,Mazowieckie!Q11,Opolskie!Q11,Podkarpackie!Q11,Podlaskie!Q11,Pomorskie!Q11,Śląskie!Q11,Świętokrzyskie!Q11,'Warmińsko-Mazurskie'!Q11,Wielkopolskie!Q11,Zachodniopomorskie!Q11)</f>
        <v>0</v>
      </c>
      <c r="U11" s="420">
        <f t="shared" si="2"/>
        <v>0</v>
      </c>
      <c r="V11" s="149">
        <f>SUM(Dolnośląskie!R11,'Kujawsko-Pomorskie'!R11,Lubelskie!R11,Lubuskie!R11,Łódzkie!R11,Małopolskie!R11,Mazowieckie!R11,Opolskie!R11,Podkarpackie!R11,Podlaskie!R11,Pomorskie!R11,Śląskie!R11,Świętokrzyskie!R11,'Warmińsko-Mazurskie'!R11,Wielkopolskie!R11,Zachodniopomorskie!R11)</f>
        <v>0</v>
      </c>
      <c r="W11" s="173">
        <f>SUM(Dolnośląskie!S11,'Kujawsko-Pomorskie'!S11,Lubelskie!S11,Lubuskie!S11,Łódzkie!S11,Małopolskie!S11,Mazowieckie!S11,Opolskie!S11,Podkarpackie!S11,Podlaskie!S11,Pomorskie!S11,Śląskie!S11,Świętokrzyskie!S11,'Warmińsko-Mazurskie'!S11,Wielkopolskie!S11,Zachodniopomorskie!S11)</f>
        <v>0</v>
      </c>
      <c r="X11" s="391">
        <f t="shared" si="6"/>
        <v>0</v>
      </c>
      <c r="Y11" s="141">
        <f>SUM(Dolnośląskie!T11,'Kujawsko-Pomorskie'!T11,Lubelskie!T11,Lubuskie!T11,Łódzkie!T11,Małopolskie!T11,Mazowieckie!T11,Opolskie!T11,Podkarpackie!T11,Podlaskie!T11,Pomorskie!T11,Śląskie!T11,Świętokrzyskie!T11,'Warmińsko-Mazurskie'!T11,Wielkopolskie!T11,Zachodniopomorskie!T11)</f>
        <v>0</v>
      </c>
      <c r="Z11" s="143">
        <f>SUM(Dolnośląskie!U11,'Kujawsko-Pomorskie'!U11,Lubelskie!U11,Lubuskie!U11,Łódzkie!U11,Małopolskie!U11,Mazowieckie!U11,Opolskie!U11,Podkarpackie!U11,Podlaskie!U11,Pomorskie!U11,Śląskie!U11,Świętokrzyskie!U11,'Warmińsko-Mazurskie'!U11,Wielkopolskie!U11,Zachodniopomorskie!U11)</f>
        <v>0</v>
      </c>
      <c r="AA11" s="111">
        <f>SUM(Dolnośląskie!V11,'Kujawsko-Pomorskie'!V11,Lubelskie!V11,Lubuskie!V11,Łódzkie!V11,Małopolskie!V11,Mazowieckie!V11,Opolskie!V11,Podkarpackie!V11,Podlaskie!V11,Pomorskie!V11,Śląskie!V11,Świętokrzyskie!V11,'Warmińsko-Mazurskie'!V11,Wielkopolskie!V11,Zachodniopomorskie!V11)</f>
        <v>0</v>
      </c>
      <c r="AB11" s="111">
        <f>SUM(Dolnośląskie!W11,'Kujawsko-Pomorskie'!W11,Lubelskie!W11,Lubuskie!W11,Łódzkie!W11,Małopolskie!W11,Mazowieckie!W11,Opolskie!W11,Podkarpackie!W11,Podlaskie!W11,Pomorskie!W11,Śląskie!W11,Świętokrzyskie!W11,'Warmińsko-Mazurskie'!W11,Wielkopolskie!W11,Zachodniopomorskie!W11)</f>
        <v>0</v>
      </c>
      <c r="AC11" s="112">
        <f t="shared" si="7"/>
        <v>0</v>
      </c>
      <c r="AE11" s="334"/>
      <c r="AG11" s="335"/>
      <c r="AH11" s="335"/>
      <c r="AI11" s="335"/>
      <c r="AJ11" s="335"/>
      <c r="AK11" s="335"/>
      <c r="AL11" s="335"/>
    </row>
    <row r="12" spans="1:40" s="333" customFormat="1" ht="39" x14ac:dyDescent="0.3">
      <c r="A12" s="170" t="s">
        <v>75</v>
      </c>
      <c r="B12" s="185">
        <v>17385200</v>
      </c>
      <c r="C12" s="141">
        <f>SUM(Dolnośląskie!C12,'Kujawsko-Pomorskie'!C12,Lubelskie!C12,Lubuskie!C12,Łódzkie!C12,Małopolskie!C12,Mazowieckie!C12,Opolskie!C12,Podkarpackie!C12,Podlaskie!C12,Pomorskie!C12,Śląskie!C12,Świętokrzyskie!C12,'Warmińsko-Mazurskie'!C12,Wielkopolskie!C12,Zachodniopomorskie!C12)</f>
        <v>0</v>
      </c>
      <c r="D12" s="111">
        <f>SUM(Dolnośląskie!D12,'Kujawsko-Pomorskie'!D12,Lubelskie!D12,Lubuskie!D12,Łódzkie!D12,Małopolskie!D12,Mazowieckie!D12,Opolskie!D12,Podkarpackie!D12,Podlaskie!D12,Pomorskie!D12,Śląskie!D12,Świętokrzyskie!D12,'Warmińsko-Mazurskie'!D12,Wielkopolskie!D12,Zachodniopomorskie!D12)</f>
        <v>0</v>
      </c>
      <c r="E12" s="112">
        <f t="shared" si="3"/>
        <v>0</v>
      </c>
      <c r="F12" s="149">
        <f>SUM(Dolnośląskie!E12,'Kujawsko-Pomorskie'!E12,Lubelskie!E12,Lubuskie!E12,Łódzkie!E12,Małopolskie!E12,Mazowieckie!E12,Opolskie!E12,Podkarpackie!E12,Podlaskie!E12,Pomorskie!E12,Śląskie!E12,Świętokrzyskie!E12,'Warmińsko-Mazurskie'!E12,Wielkopolskie!E12,Zachodniopomorskie!E12)</f>
        <v>0</v>
      </c>
      <c r="G12" s="378">
        <f>SUM(Dolnośląskie!F12,'Kujawsko-Pomorskie'!F12,Lubelskie!F12,Lubuskie!F12,Łódzkie!F12,Małopolskie!F12,Mazowieckie!F12,Opolskie!F12,Podkarpackie!F12,Podlaskie!F12,Pomorskie!F12,Śląskie!F12,Świętokrzyskie!F12,'Warmińsko-Mazurskie'!F12,Wielkopolskie!F12,Zachodniopomorskie!F12)</f>
        <v>0</v>
      </c>
      <c r="H12" s="391">
        <f t="shared" si="4"/>
        <v>0</v>
      </c>
      <c r="I12" s="141">
        <f>SUM(Dolnośląskie!G12,'Kujawsko-Pomorskie'!G12,Lubelskie!G12,Lubuskie!G12,Łódzkie!G12,Małopolskie!G12,Mazowieckie!G12,Opolskie!G12,Podkarpackie!G12,Podlaskie!G12,Pomorskie!G12,Śląskie!G12,Świętokrzyskie!G12,'Warmińsko-Mazurskie'!G12,Wielkopolskie!G12,Zachodniopomorskie!G12)</f>
        <v>0</v>
      </c>
      <c r="J12" s="114">
        <f>SUM(Dolnośląskie!H12,'Kujawsko-Pomorskie'!H12,Lubelskie!H12,Lubuskie!H12,Łódzkie!H12,Małopolskie!H12,Mazowieckie!H12,Opolskie!H12,Podkarpackie!H12,Podlaskie!H12,Pomorskie!H12,Śląskie!H12,Świętokrzyskie!H12,'Warmińsko-Mazurskie'!H12,Wielkopolskie!H12,Zachodniopomorskie!H12)</f>
        <v>0</v>
      </c>
      <c r="K12" s="141">
        <f>SUM(Dolnośląskie!I12,'Kujawsko-Pomorskie'!I12,Lubelskie!I12,Lubuskie!I12,Łódzkie!I12,Małopolskie!I12,Mazowieckie!I12,Opolskie!I12,Podkarpackie!I12,Podlaskie!I12,Pomorskie!I12,Śląskie!I12,Świętokrzyskie!I12,'Warmińsko-Mazurskie'!I12,Wielkopolskie!I12,Zachodniopomorskie!I12)</f>
        <v>0</v>
      </c>
      <c r="L12" s="111">
        <f>SUM(Dolnośląskie!J12,'Kujawsko-Pomorskie'!J12,Lubelskie!J12,Lubuskie!J12,Łódzkie!J12,Małopolskie!J12,Mazowieckie!J12,Opolskie!J12,Podkarpackie!J12,Podlaskie!J12,Pomorskie!J12,Śląskie!J12,Świętokrzyskie!J12,'Warmińsko-Mazurskie'!J12,Wielkopolskie!J12,Zachodniopomorskie!J12)</f>
        <v>0</v>
      </c>
      <c r="M12" s="114">
        <f>SUM(Dolnośląskie!K12,'Kujawsko-Pomorskie'!K12,Lubelskie!K12,Lubuskie!K12,Łódzkie!K12,Małopolskie!K12,Mazowieckie!K12,Opolskie!K12,Podkarpackie!K12,Podlaskie!K12,Pomorskie!K12,Śląskie!K12,Świętokrzyskie!K12,'Warmińsko-Mazurskie'!K12,Wielkopolskie!K12,Zachodniopomorskie!K12)</f>
        <v>0</v>
      </c>
      <c r="N12" s="404">
        <f t="shared" si="5"/>
        <v>0</v>
      </c>
      <c r="O12" s="148">
        <f>SUM(Dolnośląskie!L12,'Kujawsko-Pomorskie'!L12,Lubelskie!L12,Lubuskie!L12,Łódzkie!L12,Małopolskie!L12,Mazowieckie!L12,Opolskie!L12,Podkarpackie!L12,Podlaskie!L12,Pomorskie!L12,Śląskie!L12,Świętokrzyskie!L12,'Warmińsko-Mazurskie'!L12,Wielkopolskie!L12,Zachodniopomorskie!L12)</f>
        <v>0</v>
      </c>
      <c r="P12" s="173">
        <f>SUM(Dolnośląskie!M12,'Kujawsko-Pomorskie'!M12,Lubelskie!M12,Lubuskie!M12,Łódzkie!M12,Małopolskie!M12,Mazowieckie!M12,Opolskie!M12,Podkarpackie!M12,Podlaskie!M12,Pomorskie!M12,Śląskie!M12,Świętokrzyskie!M12,'Warmińsko-Mazurskie'!M12,Wielkopolskie!M12,Zachodniopomorskie!M12)</f>
        <v>0</v>
      </c>
      <c r="Q12" s="174">
        <f>SUM(Dolnośląskie!N12,'Kujawsko-Pomorskie'!N12,Lubelskie!N12,Lubuskie!N12,Łódzkie!N12,Małopolskie!N12,Mazowieckie!N12,Opolskie!N12,Podkarpackie!N12,Podlaskie!N12,Pomorskie!N12,Śląskie!N12,Świętokrzyskie!N12,'Warmińsko-Mazurskie'!N12,Wielkopolskie!N12,Zachodniopomorskie!N12)</f>
        <v>0</v>
      </c>
      <c r="R12" s="141">
        <f>SUM(Dolnośląskie!O12,'Kujawsko-Pomorskie'!O12,Lubelskie!O12,Lubuskie!O12,Łódzkie!O12,Małopolskie!O12,Mazowieckie!O12,Opolskie!O12,Podkarpackie!O12,Podlaskie!O12,Pomorskie!O12,Śląskie!O12,Świętokrzyskie!O12,'Warmińsko-Mazurskie'!O12,Wielkopolskie!O12,Zachodniopomorskie!O12)</f>
        <v>0</v>
      </c>
      <c r="S12" s="111">
        <f>SUM(Dolnośląskie!P12,'Kujawsko-Pomorskie'!P12,Lubelskie!P12,Lubuskie!P12,Łódzkie!P12,Małopolskie!P12,Mazowieckie!P12,Opolskie!P12,Podkarpackie!P12,Podlaskie!P12,Pomorskie!P12,Śląskie!P12,Świętokrzyskie!P12,'Warmińsko-Mazurskie'!P12,Wielkopolskie!P12,Zachodniopomorskie!P12)</f>
        <v>0</v>
      </c>
      <c r="T12" s="111">
        <f>SUM(Dolnośląskie!Q12,'Kujawsko-Pomorskie'!Q12,Lubelskie!Q12,Lubuskie!Q12,Łódzkie!Q12,Małopolskie!Q12,Mazowieckie!Q12,Opolskie!Q12,Podkarpackie!Q12,Podlaskie!Q12,Pomorskie!Q12,Śląskie!Q12,Świętokrzyskie!Q12,'Warmińsko-Mazurskie'!Q12,Wielkopolskie!Q12,Zachodniopomorskie!Q12)</f>
        <v>0</v>
      </c>
      <c r="U12" s="420">
        <f t="shared" si="2"/>
        <v>0</v>
      </c>
      <c r="V12" s="149">
        <f>SUM(Dolnośląskie!R12,'Kujawsko-Pomorskie'!R12,Lubelskie!R12,Lubuskie!R12,Łódzkie!R12,Małopolskie!R12,Mazowieckie!R12,Opolskie!R12,Podkarpackie!R12,Podlaskie!R12,Pomorskie!R12,Śląskie!R12,Świętokrzyskie!R12,'Warmińsko-Mazurskie'!R12,Wielkopolskie!R12,Zachodniopomorskie!R12)</f>
        <v>0</v>
      </c>
      <c r="W12" s="173">
        <f>SUM(Dolnośląskie!S12,'Kujawsko-Pomorskie'!S12,Lubelskie!S12,Lubuskie!S12,Łódzkie!S12,Małopolskie!S12,Mazowieckie!S12,Opolskie!S12,Podkarpackie!S12,Podlaskie!S12,Pomorskie!S12,Śląskie!S12,Świętokrzyskie!S12,'Warmińsko-Mazurskie'!S12,Wielkopolskie!S12,Zachodniopomorskie!S12)</f>
        <v>0</v>
      </c>
      <c r="X12" s="391">
        <f t="shared" si="6"/>
        <v>0</v>
      </c>
      <c r="Y12" s="141">
        <f>SUM(Dolnośląskie!T12,'Kujawsko-Pomorskie'!T12,Lubelskie!T12,Lubuskie!T12,Łódzkie!T12,Małopolskie!T12,Mazowieckie!T12,Opolskie!T12,Podkarpackie!T12,Podlaskie!T12,Pomorskie!T12,Śląskie!T12,Świętokrzyskie!T12,'Warmińsko-Mazurskie'!T12,Wielkopolskie!T12,Zachodniopomorskie!T12)</f>
        <v>0</v>
      </c>
      <c r="Z12" s="143">
        <f>SUM(Dolnośląskie!U12,'Kujawsko-Pomorskie'!U12,Lubelskie!U12,Lubuskie!U12,Łódzkie!U12,Małopolskie!U12,Mazowieckie!U12,Opolskie!U12,Podkarpackie!U12,Podlaskie!U12,Pomorskie!U12,Śląskie!U12,Świętokrzyskie!U12,'Warmińsko-Mazurskie'!U12,Wielkopolskie!U12,Zachodniopomorskie!U12)</f>
        <v>0</v>
      </c>
      <c r="AA12" s="111">
        <f>SUM(Dolnośląskie!V12,'Kujawsko-Pomorskie'!V12,Lubelskie!V12,Lubuskie!V12,Łódzkie!V12,Małopolskie!V12,Mazowieckie!V12,Opolskie!V12,Podkarpackie!V12,Podlaskie!V12,Pomorskie!V12,Śląskie!V12,Świętokrzyskie!V12,'Warmińsko-Mazurskie'!V12,Wielkopolskie!V12,Zachodniopomorskie!V12)</f>
        <v>0</v>
      </c>
      <c r="AB12" s="111">
        <f>SUM(Dolnośląskie!W12,'Kujawsko-Pomorskie'!W12,Lubelskie!W12,Lubuskie!W12,Łódzkie!W12,Małopolskie!W12,Mazowieckie!W12,Opolskie!W12,Podkarpackie!W12,Podlaskie!W12,Pomorskie!W12,Śląskie!W12,Świętokrzyskie!W12,'Warmińsko-Mazurskie'!W12,Wielkopolskie!W12,Zachodniopomorskie!W12)</f>
        <v>0</v>
      </c>
      <c r="AC12" s="112">
        <f t="shared" si="7"/>
        <v>0</v>
      </c>
      <c r="AE12" s="334"/>
      <c r="AG12" s="335"/>
      <c r="AH12" s="335"/>
      <c r="AI12" s="335"/>
      <c r="AJ12" s="335"/>
      <c r="AK12" s="335"/>
      <c r="AL12" s="335"/>
    </row>
    <row r="13" spans="1:40" s="333" customFormat="1" ht="37.5" collapsed="1" x14ac:dyDescent="0.3">
      <c r="A13" s="170" t="s">
        <v>64</v>
      </c>
      <c r="B13" s="185">
        <v>327431900.61400002</v>
      </c>
      <c r="C13" s="141">
        <f>SUM(Dolnośląskie!C13,'Kujawsko-Pomorskie'!C13,Lubelskie!C13,Lubuskie!C13,Łódzkie!C13,Małopolskie!C13,Mazowieckie!C13,Opolskie!C13,Podkarpackie!C13,Podlaskie!C13,Pomorskie!C13,Śląskie!C13,Świętokrzyskie!C13,'Warmińsko-Mazurskie'!C13,Wielkopolskie!C13,Zachodniopomorskie!C13)</f>
        <v>514</v>
      </c>
      <c r="D13" s="111">
        <f>SUM(Dolnośląskie!D13,'Kujawsko-Pomorskie'!D13,Lubelskie!D13,Lubuskie!D13,Łódzkie!D13,Małopolskie!D13,Mazowieckie!D13,Opolskie!D13,Podkarpackie!D13,Podlaskie!D13,Pomorskie!D13,Śląskie!D13,Świętokrzyskie!D13,'Warmińsko-Mazurskie'!D13,Wielkopolskie!D13,Zachodniopomorskie!D13)</f>
        <v>279329559</v>
      </c>
      <c r="E13" s="112">
        <f t="shared" si="3"/>
        <v>0.85309207342412707</v>
      </c>
      <c r="F13" s="149">
        <f>SUM(Dolnośląskie!E13,'Kujawsko-Pomorskie'!E13,Lubelskie!E13,Lubuskie!E13,Łódzkie!E13,Małopolskie!E13,Mazowieckie!E13,Opolskie!E13,Podkarpackie!E13,Podlaskie!E13,Pomorskie!E13,Śląskie!E13,Świętokrzyskie!E13,'Warmińsko-Mazurskie'!E13,Wielkopolskie!E13,Zachodniopomorskie!E13)</f>
        <v>412</v>
      </c>
      <c r="G13" s="378">
        <f>SUM(Dolnośląskie!F13,'Kujawsko-Pomorskie'!F13,Lubelskie!F13,Lubuskie!F13,Łódzkie!F13,Małopolskie!F13,Mazowieckie!F13,Opolskie!F13,Podkarpackie!F13,Podlaskie!F13,Pomorskie!F13,Śląskie!F13,Świętokrzyskie!F13,'Warmińsko-Mazurskie'!F13,Wielkopolskie!F13,Zachodniopomorskie!F13)</f>
        <v>250694069</v>
      </c>
      <c r="H13" s="391">
        <f t="shared" si="4"/>
        <v>0.76563727764429401</v>
      </c>
      <c r="I13" s="141">
        <f>SUM(Dolnośląskie!G13,'Kujawsko-Pomorskie'!G13,Lubelskie!G13,Lubuskie!G13,Łódzkie!G13,Małopolskie!G13,Mazowieckie!G13,Opolskie!G13,Podkarpackie!G13,Podlaskie!G13,Pomorskie!G13,Śląskie!G13,Świętokrzyskie!G13,'Warmińsko-Mazurskie'!G13,Wielkopolskie!G13,Zachodniopomorskie!G13)</f>
        <v>23</v>
      </c>
      <c r="J13" s="114">
        <f>SUM(Dolnośląskie!H13,'Kujawsko-Pomorskie'!H13,Lubelskie!H13,Lubuskie!H13,Łódzkie!H13,Małopolskie!H13,Mazowieckie!H13,Opolskie!H13,Podkarpackie!H13,Podlaskie!H13,Pomorskie!H13,Śląskie!H13,Świętokrzyskie!H13,'Warmińsko-Mazurskie'!H13,Wielkopolskie!H13,Zachodniopomorskie!H13)</f>
        <v>13253810</v>
      </c>
      <c r="K13" s="141">
        <f>SUM(Dolnośląskie!I13,'Kujawsko-Pomorskie'!I13,Lubelskie!I13,Lubuskie!I13,Łódzkie!I13,Małopolskie!I13,Mazowieckie!I13,Opolskie!I13,Podkarpackie!I13,Podlaskie!I13,Pomorskie!I13,Śląskie!I13,Świętokrzyskie!I13,'Warmińsko-Mazurskie'!I13,Wielkopolskie!I13,Zachodniopomorskie!I13)</f>
        <v>351</v>
      </c>
      <c r="L13" s="111">
        <f>SUM(Dolnośląskie!J13,'Kujawsko-Pomorskie'!J13,Lubelskie!J13,Lubuskie!J13,Łódzkie!J13,Małopolskie!J13,Mazowieckie!J13,Opolskie!J13,Podkarpackie!J13,Podlaskie!J13,Pomorskie!J13,Śląskie!J13,Świętokrzyskie!J13,'Warmińsko-Mazurskie'!J13,Wielkopolskie!J13,Zachodniopomorskie!J13)</f>
        <v>238894069</v>
      </c>
      <c r="M13" s="114">
        <f>SUM(Dolnośląskie!K13,'Kujawsko-Pomorskie'!K13,Lubelskie!K13,Lubuskie!K13,Łódzkie!K13,Małopolskie!K13,Mazowieckie!K13,Opolskie!K13,Podkarpackie!K13,Podlaskie!K13,Pomorskie!K13,Śląskie!K13,Świętokrzyskie!K13,'Warmińsko-Mazurskie'!K13,Wielkopolskie!K13,Zachodniopomorskie!K13)</f>
        <v>167225848.30000001</v>
      </c>
      <c r="N13" s="404">
        <f t="shared" si="5"/>
        <v>0.72959924965168643</v>
      </c>
      <c r="O13" s="148">
        <f>SUM(Dolnośląskie!L13,'Kujawsko-Pomorskie'!L13,Lubelskie!L13,Lubuskie!L13,Łódzkie!L13,Małopolskie!L13,Mazowieckie!L13,Opolskie!L13,Podkarpackie!L13,Podlaskie!L13,Pomorskie!L13,Śląskie!L13,Świętokrzyskie!L13,'Warmińsko-Mazurskie'!L13,Wielkopolskie!L13,Zachodniopomorskie!L13)</f>
        <v>2</v>
      </c>
      <c r="P13" s="173">
        <f>SUM(Dolnośląskie!M13,'Kujawsko-Pomorskie'!M13,Lubelskie!M13,Lubuskie!M13,Łódzkie!M13,Małopolskie!M13,Mazowieckie!M13,Opolskie!M13,Podkarpackie!M13,Podlaskie!M13,Pomorskie!M13,Śląskie!M13,Świętokrzyskie!M13,'Warmińsko-Mazurskie'!M13,Wielkopolskie!M13,Zachodniopomorskie!M13)</f>
        <v>791073</v>
      </c>
      <c r="Q13" s="174">
        <f>SUM(Dolnośląskie!N13,'Kujawsko-Pomorskie'!N13,Lubelskie!N13,Lubuskie!N13,Łódzkie!N13,Małopolskie!N13,Mazowieckie!N13,Opolskie!N13,Podkarpackie!N13,Podlaskie!N13,Pomorskie!N13,Śląskie!N13,Świętokrzyskie!N13,'Warmińsko-Mazurskie'!N13,Wielkopolskie!N13,Zachodniopomorskie!N13)</f>
        <v>553751.1</v>
      </c>
      <c r="R13" s="141">
        <f>SUM(Dolnośląskie!O13,'Kujawsko-Pomorskie'!O13,Lubelskie!O13,Lubuskie!O13,Łódzkie!O13,Małopolskie!O13,Mazowieckie!O13,Opolskie!O13,Podkarpackie!O13,Podlaskie!O13,Pomorskie!O13,Śląskie!O13,Świętokrzyskie!O13,'Warmińsko-Mazurskie'!O13,Wielkopolskie!O13,Zachodniopomorskie!O13)</f>
        <v>349</v>
      </c>
      <c r="S13" s="111">
        <f>SUM(Dolnośląskie!P13,'Kujawsko-Pomorskie'!P13,Lubelskie!P13,Lubuskie!P13,Łódzkie!P13,Małopolskie!P13,Mazowieckie!P13,Opolskie!P13,Podkarpackie!P13,Podlaskie!P13,Pomorskie!P13,Śląskie!P13,Świętokrzyskie!P13,'Warmińsko-Mazurskie'!P13,Wielkopolskie!P13,Zachodniopomorskie!P13)</f>
        <v>238102996</v>
      </c>
      <c r="T13" s="111">
        <f>SUM(Dolnośląskie!Q13,'Kujawsko-Pomorskie'!Q13,Lubelskie!Q13,Lubuskie!Q13,Łódzkie!Q13,Małopolskie!Q13,Mazowieckie!Q13,Opolskie!Q13,Podkarpackie!Q13,Podlaskie!Q13,Pomorskie!Q13,Śląskie!Q13,Świętokrzyskie!Q13,'Warmińsko-Mazurskie'!Q13,Wielkopolskie!Q13,Zachodniopomorskie!Q13)</f>
        <v>166672097.19999999</v>
      </c>
      <c r="U13" s="420">
        <f t="shared" si="2"/>
        <v>0.72718325720099186</v>
      </c>
      <c r="V13" s="149">
        <f>SUM(Dolnośląskie!R13,'Kujawsko-Pomorskie'!R13,Lubelskie!R13,Lubuskie!R13,Łódzkie!R13,Małopolskie!R13,Mazowieckie!R13,Opolskie!R13,Podkarpackie!R13,Podlaskie!R13,Pomorskie!R13,Śląskie!R13,Świętokrzyskie!R13,'Warmińsko-Mazurskie'!R13,Wielkopolskie!R13,Zachodniopomorskie!R13)</f>
        <v>103</v>
      </c>
      <c r="W13" s="173">
        <f>SUM(Dolnośląskie!S13,'Kujawsko-Pomorskie'!S13,Lubelskie!S13,Lubuskie!S13,Łódzkie!S13,Małopolskie!S13,Mazowieckie!S13,Opolskie!S13,Podkarpackie!S13,Podlaskie!S13,Pomorskie!S13,Śląskie!S13,Świętokrzyskie!S13,'Warmińsko-Mazurskie'!S13,Wielkopolskie!S13,Zachodniopomorskie!S13)</f>
        <v>64906640</v>
      </c>
      <c r="X13" s="391">
        <f t="shared" si="6"/>
        <v>0.19822943298526235</v>
      </c>
      <c r="Y13" s="141">
        <f>SUM(Dolnośląskie!T13,'Kujawsko-Pomorskie'!T13,Lubelskie!T13,Lubuskie!T13,Łódzkie!T13,Małopolskie!T13,Mazowieckie!T13,Opolskie!T13,Podkarpackie!T13,Podlaskie!T13,Pomorskie!T13,Śląskie!T13,Świętokrzyskie!T13,'Warmińsko-Mazurskie'!T13,Wielkopolskie!T13,Zachodniopomorskie!T13)</f>
        <v>14</v>
      </c>
      <c r="Z13" s="143">
        <f>SUM(Dolnośląskie!U13,'Kujawsko-Pomorskie'!U13,Lubelskie!U13,Lubuskie!U13,Łódzkie!U13,Małopolskie!U13,Mazowieckie!U13,Opolskie!U13,Podkarpackie!U13,Podlaskie!U13,Pomorskie!U13,Śląskie!U13,Świętokrzyskie!U13,'Warmińsko-Mazurskie'!U13,Wielkopolskie!U13,Zachodniopomorskie!U13)</f>
        <v>13</v>
      </c>
      <c r="AA13" s="111">
        <f>SUM(Dolnośląskie!V13,'Kujawsko-Pomorskie'!V13,Lubelskie!V13,Lubuskie!V13,Łódzkie!V13,Małopolskie!V13,Mazowieckie!V13,Opolskie!V13,Podkarpackie!V13,Podlaskie!V13,Pomorskie!V13,Śląskie!V13,Świętokrzyskie!V13,'Warmińsko-Mazurskie'!V13,Wielkopolskie!V13,Zachodniopomorskie!V13)</f>
        <v>10994050</v>
      </c>
      <c r="AB13" s="111">
        <f>SUM(Dolnośląskie!W13,'Kujawsko-Pomorskie'!W13,Lubelskie!W13,Lubuskie!W13,Łódzkie!W13,Małopolskie!W13,Mazowieckie!W13,Opolskie!W13,Podkarpackie!W13,Podlaskie!W13,Pomorskie!W13,Śląskie!W13,Świętokrzyskie!W13,'Warmińsko-Mazurskie'!W13,Wielkopolskie!W13,Zachodniopomorskie!W13)</f>
        <v>7695835</v>
      </c>
      <c r="AC13" s="112">
        <f t="shared" si="7"/>
        <v>3.3576600140010689E-2</v>
      </c>
      <c r="AE13" s="334"/>
      <c r="AG13" s="335"/>
      <c r="AH13" s="335"/>
      <c r="AI13" s="335"/>
      <c r="AJ13" s="335"/>
      <c r="AK13" s="335"/>
      <c r="AL13" s="335"/>
    </row>
    <row r="14" spans="1:40" s="333" customFormat="1" ht="37.5" x14ac:dyDescent="0.3">
      <c r="A14" s="170" t="s">
        <v>65</v>
      </c>
      <c r="B14" s="185">
        <v>84586125.932000011</v>
      </c>
      <c r="C14" s="141">
        <f>SUM(Dolnośląskie!C14,'Kujawsko-Pomorskie'!C14,Lubelskie!C14,Lubuskie!C14,Łódzkie!C14,Małopolskie!C14,Mazowieckie!C14,Opolskie!C14,Podkarpackie!C14,Podlaskie!C14,Pomorskie!C14,Śląskie!C14,Świętokrzyskie!C14,'Warmińsko-Mazurskie'!C14,Wielkopolskie!C14,Zachodniopomorskie!C14)</f>
        <v>455</v>
      </c>
      <c r="D14" s="111">
        <f>SUM(Dolnośląskie!D14,'Kujawsko-Pomorskie'!D14,Lubelskie!D14,Lubuskie!D14,Łódzkie!D14,Małopolskie!D14,Mazowieckie!D14,Opolskie!D14,Podkarpackie!D14,Podlaskie!D14,Pomorskie!D14,Śląskie!D14,Świętokrzyskie!D14,'Warmińsko-Mazurskie'!D14,Wielkopolskie!D14,Zachodniopomorskie!D14)</f>
        <v>29640000</v>
      </c>
      <c r="E14" s="112">
        <f t="shared" si="3"/>
        <v>0.35041207613442443</v>
      </c>
      <c r="F14" s="149">
        <f>SUM(Dolnośląskie!E14,'Kujawsko-Pomorskie'!E14,Lubelskie!E14,Lubuskie!E14,Łódzkie!E14,Małopolskie!E14,Mazowieckie!E14,Opolskie!E14,Podkarpackie!E14,Podlaskie!E14,Pomorskie!E14,Śląskie!E14,Świętokrzyskie!E14,'Warmińsko-Mazurskie'!E14,Wielkopolskie!E14,Zachodniopomorskie!E14)</f>
        <v>61</v>
      </c>
      <c r="G14" s="378">
        <f>SUM(Dolnośląskie!F14,'Kujawsko-Pomorskie'!F14,Lubelskie!F14,Lubuskie!F14,Łódzkie!F14,Małopolskie!F14,Mazowieckie!F14,Opolskie!F14,Podkarpackie!F14,Podlaskie!F14,Pomorskie!F14,Śląskie!F14,Świętokrzyskie!F14,'Warmińsko-Mazurskie'!F14,Wielkopolskie!F14,Zachodniopomorskie!F14)</f>
        <v>3024000</v>
      </c>
      <c r="H14" s="391">
        <f t="shared" si="4"/>
        <v>3.5750543799949373E-2</v>
      </c>
      <c r="I14" s="141">
        <f>SUM(Dolnośląskie!G14,'Kujawsko-Pomorskie'!G14,Lubelskie!G14,Lubuskie!G14,Łódzkie!G14,Małopolskie!G14,Mazowieckie!G14,Opolskie!G14,Podkarpackie!G14,Podlaskie!G14,Pomorskie!G14,Śląskie!G14,Świętokrzyskie!G14,'Warmińsko-Mazurskie'!G14,Wielkopolskie!G14,Zachodniopomorskie!G14)</f>
        <v>6</v>
      </c>
      <c r="J14" s="114">
        <f>SUM(Dolnośląskie!H14,'Kujawsko-Pomorskie'!H14,Lubelskie!H14,Lubuskie!H14,Łódzkie!H14,Małopolskie!H14,Mazowieckie!H14,Opolskie!H14,Podkarpackie!H14,Podlaskie!H14,Pomorskie!H14,Śląskie!H14,Świętokrzyskie!H14,'Warmińsko-Mazurskie'!H14,Wielkopolskie!H14,Zachodniopomorskie!H14)</f>
        <v>282000</v>
      </c>
      <c r="K14" s="141">
        <f>SUM(Dolnośląskie!I14,'Kujawsko-Pomorskie'!I14,Lubelskie!I14,Lubuskie!I14,Łódzkie!I14,Małopolskie!I14,Mazowieckie!I14,Opolskie!I14,Podkarpackie!I14,Podlaskie!I14,Pomorskie!I14,Śląskie!I14,Świętokrzyskie!I14,'Warmińsko-Mazurskie'!I14,Wielkopolskie!I14,Zachodniopomorskie!I14)</f>
        <v>61</v>
      </c>
      <c r="L14" s="111">
        <f>SUM(Dolnośląskie!J14,'Kujawsko-Pomorskie'!J14,Lubelskie!J14,Lubuskie!J14,Łódzkie!J14,Małopolskie!J14,Mazowieckie!J14,Opolskie!J14,Podkarpackie!J14,Podlaskie!J14,Pomorskie!J14,Śląskie!J14,Świętokrzyskie!J14,'Warmińsko-Mazurskie'!J14,Wielkopolskie!J14,Zachodniopomorskie!J14)</f>
        <v>3024000</v>
      </c>
      <c r="M14" s="114">
        <f>SUM(Dolnośląskie!K14,'Kujawsko-Pomorskie'!K14,Lubelskie!K14,Lubuskie!K14,Łódzkie!K14,Małopolskie!K14,Mazowieckie!K14,Opolskie!K14,Podkarpackie!K14,Podlaskie!K14,Pomorskie!K14,Śląskie!K14,Świętokrzyskie!K14,'Warmińsko-Mazurskie'!K14,Wielkopolskie!K14,Zachodniopomorskie!K14)</f>
        <v>2116800</v>
      </c>
      <c r="N14" s="404">
        <f t="shared" si="5"/>
        <v>3.5750543799949373E-2</v>
      </c>
      <c r="O14" s="148">
        <f>SUM(Dolnośląskie!L14,'Kujawsko-Pomorskie'!L14,Lubelskie!L14,Lubuskie!L14,Łódzkie!L14,Małopolskie!L14,Mazowieckie!L14,Opolskie!L14,Podkarpackie!L14,Podlaskie!L14,Pomorskie!L14,Śląskie!L14,Świętokrzyskie!L14,'Warmińsko-Mazurskie'!L14,Wielkopolskie!L14,Zachodniopomorskie!L14)</f>
        <v>2</v>
      </c>
      <c r="P14" s="173">
        <f>SUM(Dolnośląskie!M14,'Kujawsko-Pomorskie'!M14,Lubelskie!M14,Lubuskie!M14,Łódzkie!M14,Małopolskie!M14,Mazowieckie!M14,Opolskie!M14,Podkarpackie!M14,Podlaskie!M14,Pomorskie!M14,Śląskie!M14,Świętokrzyskie!M14,'Warmińsko-Mazurskie'!M14,Wielkopolskie!M14,Zachodniopomorskie!M14)</f>
        <v>84000</v>
      </c>
      <c r="Q14" s="174">
        <f>SUM(Dolnośląskie!N14,'Kujawsko-Pomorskie'!N14,Lubelskie!N14,Lubuskie!N14,Łódzkie!N14,Małopolskie!N14,Mazowieckie!N14,Opolskie!N14,Podkarpackie!N14,Podlaskie!N14,Pomorskie!N14,Śląskie!N14,Świętokrzyskie!N14,'Warmińsko-Mazurskie'!N14,Wielkopolskie!N14,Zachodniopomorskie!N14)</f>
        <v>58800</v>
      </c>
      <c r="R14" s="141">
        <f>SUM(Dolnośląskie!O14,'Kujawsko-Pomorskie'!O14,Lubelskie!O14,Lubuskie!O14,Łódzkie!O14,Małopolskie!O14,Mazowieckie!O14,Opolskie!O14,Podkarpackie!O14,Podlaskie!O14,Pomorskie!O14,Śląskie!O14,Świętokrzyskie!O14,'Warmińsko-Mazurskie'!O14,Wielkopolskie!O14,Zachodniopomorskie!O14)</f>
        <v>59</v>
      </c>
      <c r="S14" s="111">
        <f>SUM(Dolnośląskie!P14,'Kujawsko-Pomorskie'!P14,Lubelskie!P14,Lubuskie!P14,Łódzkie!P14,Małopolskie!P14,Mazowieckie!P14,Opolskie!P14,Podkarpackie!P14,Podlaskie!P14,Pomorskie!P14,Śląskie!P14,Świętokrzyskie!P14,'Warmińsko-Mazurskie'!P14,Wielkopolskie!P14,Zachodniopomorskie!P14)</f>
        <v>2940000</v>
      </c>
      <c r="T14" s="111">
        <f>SUM(Dolnośląskie!Q14,'Kujawsko-Pomorskie'!Q14,Lubelskie!Q14,Lubuskie!Q14,Łódzkie!Q14,Małopolskie!Q14,Mazowieckie!Q14,Opolskie!Q14,Podkarpackie!Q14,Podlaskie!Q14,Pomorskie!Q14,Śląskie!Q14,Świętokrzyskie!Q14,'Warmińsko-Mazurskie'!Q14,Wielkopolskie!Q14,Zachodniopomorskie!Q14)</f>
        <v>2058000</v>
      </c>
      <c r="U14" s="420">
        <f t="shared" si="2"/>
        <v>3.4757473138839673E-2</v>
      </c>
      <c r="V14" s="149">
        <f>SUM(Dolnośląskie!R14,'Kujawsko-Pomorskie'!R14,Lubelskie!R14,Lubuskie!R14,Łódzkie!R14,Małopolskie!R14,Mazowieckie!R14,Opolskie!R14,Podkarpackie!R14,Podlaskie!R14,Pomorskie!R14,Śląskie!R14,Świętokrzyskie!R14,'Warmińsko-Mazurskie'!R14,Wielkopolskie!R14,Zachodniopomorskie!R14)</f>
        <v>57</v>
      </c>
      <c r="W14" s="173">
        <f>SUM(Dolnośląskie!S14,'Kujawsko-Pomorskie'!S14,Lubelskie!S14,Lubuskie!S14,Łódzkie!S14,Małopolskie!S14,Mazowieckie!S14,Opolskie!S14,Podkarpackie!S14,Podlaskie!S14,Pomorskie!S14,Śląskie!S14,Świętokrzyskie!S14,'Warmińsko-Mazurskie'!S14,Wielkopolskie!S14,Zachodniopomorskie!S14)</f>
        <v>2856000</v>
      </c>
      <c r="X14" s="391">
        <f t="shared" si="6"/>
        <v>3.3764402477729966E-2</v>
      </c>
      <c r="Y14" s="141">
        <f>SUM(Dolnośląskie!T14,'Kujawsko-Pomorskie'!T14,Lubelskie!T14,Lubuskie!T14,Łódzkie!T14,Małopolskie!T14,Mazowieckie!T14,Opolskie!T14,Podkarpackie!T14,Podlaskie!T14,Pomorskie!T14,Śląskie!T14,Świętokrzyskie!T14,'Warmińsko-Mazurskie'!T14,Wielkopolskie!T14,Zachodniopomorskie!T14)</f>
        <v>48</v>
      </c>
      <c r="Z14" s="143">
        <f>SUM(Dolnośląskie!U14,'Kujawsko-Pomorskie'!U14,Lubelskie!U14,Lubuskie!U14,Łódzkie!U14,Małopolskie!U14,Mazowieckie!U14,Opolskie!U14,Podkarpackie!U14,Podlaskie!U14,Pomorskie!U14,Śląskie!U14,Świętokrzyskie!U14,'Warmińsko-Mazurskie'!U14,Wielkopolskie!U14,Zachodniopomorskie!U14)</f>
        <v>48</v>
      </c>
      <c r="AA14" s="111">
        <f>SUM(Dolnośląskie!V14,'Kujawsko-Pomorskie'!V14,Lubelskie!V14,Lubuskie!V14,Łódzkie!V14,Małopolskie!V14,Mazowieckie!V14,Opolskie!V14,Podkarpackie!V14,Podlaskie!V14,Pomorskie!V14,Śląskie!V14,Świętokrzyskie!V14,'Warmińsko-Mazurskie'!V14,Wielkopolskie!V14,Zachodniopomorskie!V14)</f>
        <v>2478000</v>
      </c>
      <c r="AB14" s="111">
        <f>SUM(Dolnośląskie!W14,'Kujawsko-Pomorskie'!W14,Lubelskie!W14,Lubuskie!W14,Łódzkie!W14,Małopolskie!W14,Mazowieckie!W14,Opolskie!W14,Podkarpackie!W14,Podlaskie!W14,Pomorskie!W14,Śląskie!W14,Świętokrzyskie!W14,'Warmińsko-Mazurskie'!W14,Wielkopolskie!W14,Zachodniopomorskie!W14)</f>
        <v>1734600</v>
      </c>
      <c r="AC14" s="112">
        <f t="shared" si="7"/>
        <v>2.9295584502736293E-2</v>
      </c>
      <c r="AE14" s="334"/>
      <c r="AG14" s="335"/>
      <c r="AH14" s="335"/>
      <c r="AI14" s="335"/>
      <c r="AJ14" s="335"/>
      <c r="AK14" s="335"/>
      <c r="AL14" s="335"/>
    </row>
    <row r="15" spans="1:40" s="333" customFormat="1" ht="37.5" x14ac:dyDescent="0.3">
      <c r="A15" s="172" t="s">
        <v>66</v>
      </c>
      <c r="B15" s="185">
        <v>346823526.546</v>
      </c>
      <c r="C15" s="141">
        <f>SUM(Dolnośląskie!C15,'Kujawsko-Pomorskie'!C15,Lubelskie!C15,Lubuskie!C15,Łódzkie!C15,Małopolskie!C15,Mazowieckie!C15,Opolskie!C15,Podkarpackie!C15,Podlaskie!C15,Pomorskie!C15,Śląskie!C15,Świętokrzyskie!C15,'Warmińsko-Mazurskie'!C15,Wielkopolskie!C15,Zachodniopomorskie!C15)</f>
        <v>22</v>
      </c>
      <c r="D15" s="111">
        <f>SUM(Dolnośląskie!D15,'Kujawsko-Pomorskie'!D15,Lubelskie!D15,Lubuskie!D15,Łódzkie!D15,Małopolskie!D15,Mazowieckie!D15,Opolskie!D15,Podkarpackie!D15,Podlaskie!D15,Pomorskie!D15,Śląskie!D15,Świętokrzyskie!D15,'Warmińsko-Mazurskie'!D15,Wielkopolskie!D15,Zachodniopomorskie!D15)</f>
        <v>23922087.890000001</v>
      </c>
      <c r="E15" s="112">
        <f t="shared" si="3"/>
        <v>6.8974813007176894E-2</v>
      </c>
      <c r="F15" s="149">
        <f>SUM(Dolnośląskie!E15,'Kujawsko-Pomorskie'!E15,Lubelskie!E15,Lubuskie!E15,Łódzkie!E15,Małopolskie!E15,Mazowieckie!E15,Opolskie!E15,Podkarpackie!E15,Podlaskie!E15,Pomorskie!E15,Śląskie!E15,Świętokrzyskie!E15,'Warmińsko-Mazurskie'!E15,Wielkopolskie!E15,Zachodniopomorskie!E15)</f>
        <v>8</v>
      </c>
      <c r="G15" s="378">
        <f>SUM(Dolnośląskie!F15,'Kujawsko-Pomorskie'!F15,Lubelskie!F15,Lubuskie!F15,Łódzkie!F15,Małopolskie!F15,Mazowieckie!F15,Opolskie!F15,Podkarpackie!F15,Podlaskie!F15,Pomorskie!F15,Śląskie!F15,Świętokrzyskie!F15,'Warmińsko-Mazurskie'!F15,Wielkopolskie!F15,Zachodniopomorskie!F15)</f>
        <v>18239649.439999998</v>
      </c>
      <c r="H15" s="391">
        <f t="shared" si="4"/>
        <v>5.2590577178105107E-2</v>
      </c>
      <c r="I15" s="141">
        <f>SUM(Dolnośląskie!G15,'Kujawsko-Pomorskie'!G15,Lubelskie!G15,Lubuskie!G15,Łódzkie!G15,Małopolskie!G15,Mazowieckie!G15,Opolskie!G15,Podkarpackie!G15,Podlaskie!G15,Pomorskie!G15,Śląskie!G15,Świętokrzyskie!G15,'Warmińsko-Mazurskie'!G15,Wielkopolskie!G15,Zachodniopomorskie!G15)</f>
        <v>0</v>
      </c>
      <c r="J15" s="114">
        <f>SUM(Dolnośląskie!H15,'Kujawsko-Pomorskie'!H15,Lubelskie!H15,Lubuskie!H15,Łódzkie!H15,Małopolskie!H15,Mazowieckie!H15,Opolskie!H15,Podkarpackie!H15,Podlaskie!H15,Pomorskie!H15,Śląskie!H15,Świętokrzyskie!H15,'Warmińsko-Mazurskie'!H15,Wielkopolskie!H15,Zachodniopomorskie!H15)</f>
        <v>0</v>
      </c>
      <c r="K15" s="141">
        <f>SUM(Dolnośląskie!I15,'Kujawsko-Pomorskie'!I15,Lubelskie!I15,Lubuskie!I15,Łódzkie!I15,Małopolskie!I15,Mazowieckie!I15,Opolskie!I15,Podkarpackie!I15,Podlaskie!I15,Pomorskie!I15,Śląskie!I15,Świętokrzyskie!I15,'Warmińsko-Mazurskie'!I15,Wielkopolskie!I15,Zachodniopomorskie!I15)</f>
        <v>8</v>
      </c>
      <c r="L15" s="111">
        <f>SUM(Dolnośląskie!J15,'Kujawsko-Pomorskie'!J15,Lubelskie!J15,Lubuskie!J15,Łódzkie!J15,Małopolskie!J15,Mazowieckie!J15,Opolskie!J15,Podkarpackie!J15,Podlaskie!J15,Pomorskie!J15,Śląskie!J15,Świętokrzyskie!J15,'Warmińsko-Mazurskie'!J15,Wielkopolskie!J15,Zachodniopomorskie!J15)</f>
        <v>18239649.439799998</v>
      </c>
      <c r="M15" s="114">
        <f>SUM(Dolnośląskie!K15,'Kujawsko-Pomorskie'!K15,Lubelskie!K15,Lubuskie!K15,Łódzkie!K15,Małopolskie!K15,Mazowieckie!K15,Opolskie!K15,Podkarpackie!K15,Podlaskie!K15,Pomorskie!K15,Śląskie!K15,Świętokrzyskie!K15,'Warmińsko-Mazurskie'!K15,Wielkopolskie!K15,Zachodniopomorskie!K15)</f>
        <v>12767754.6</v>
      </c>
      <c r="N15" s="404">
        <f t="shared" si="5"/>
        <v>5.2590577177528443E-2</v>
      </c>
      <c r="O15" s="148">
        <f>SUM(Dolnośląskie!L15,'Kujawsko-Pomorskie'!L15,Lubelskie!L15,Lubuskie!L15,Łódzkie!L15,Małopolskie!L15,Mazowieckie!L15,Opolskie!L15,Podkarpackie!L15,Podlaskie!L15,Pomorskie!L15,Śląskie!L15,Świętokrzyskie!L15,'Warmińsko-Mazurskie'!L15,Wielkopolskie!L15,Zachodniopomorskie!L15)</f>
        <v>0</v>
      </c>
      <c r="P15" s="173">
        <f>SUM(Dolnośląskie!M15,'Kujawsko-Pomorskie'!M15,Lubelskie!M15,Lubuskie!M15,Łódzkie!M15,Małopolskie!M15,Mazowieckie!M15,Opolskie!M15,Podkarpackie!M15,Podlaskie!M15,Pomorskie!M15,Śląskie!M15,Świętokrzyskie!M15,'Warmińsko-Mazurskie'!M15,Wielkopolskie!M15,Zachodniopomorskie!M15)</f>
        <v>0</v>
      </c>
      <c r="Q15" s="174">
        <f>SUM(Dolnośląskie!N15,'Kujawsko-Pomorskie'!N15,Lubelskie!N15,Lubuskie!N15,Łódzkie!N15,Małopolskie!N15,Mazowieckie!N15,Opolskie!N15,Podkarpackie!N15,Podlaskie!N15,Pomorskie!N15,Śląskie!N15,Świętokrzyskie!N15,'Warmińsko-Mazurskie'!N15,Wielkopolskie!N15,Zachodniopomorskie!N15)</f>
        <v>0</v>
      </c>
      <c r="R15" s="141">
        <f>SUM(Dolnośląskie!O15,'Kujawsko-Pomorskie'!O15,Lubelskie!O15,Lubuskie!O15,Łódzkie!O15,Małopolskie!O15,Mazowieckie!O15,Opolskie!O15,Podkarpackie!O15,Podlaskie!O15,Pomorskie!O15,Śląskie!O15,Świętokrzyskie!O15,'Warmińsko-Mazurskie'!O15,Wielkopolskie!O15,Zachodniopomorskie!O15)</f>
        <v>7</v>
      </c>
      <c r="S15" s="111">
        <f>SUM(Dolnośląskie!P15,'Kujawsko-Pomorskie'!P15,Lubelskie!P15,Lubuskie!P15,Łódzkie!P15,Małopolskie!P15,Mazowieckie!P15,Opolskie!P15,Podkarpackie!P15,Podlaskie!P15,Pomorskie!P15,Śląskie!P15,Świętokrzyskie!P15,'Warmińsko-Mazurskie'!P15,Wielkopolskie!P15,Zachodniopomorskie!P15)</f>
        <v>17681106.439799998</v>
      </c>
      <c r="T15" s="111">
        <f>SUM(Dolnośląskie!Q15,'Kujawsko-Pomorskie'!Q15,Lubelskie!Q15,Lubuskie!Q15,Łódzkie!Q15,Małopolskie!Q15,Mazowieckie!Q15,Opolskie!Q15,Podkarpackie!Q15,Podlaskie!Q15,Pomorskie!Q15,Śląskie!Q15,Świętokrzyskie!Q15,'Warmińsko-Mazurskie'!Q15,Wielkopolskie!Q15,Zachodniopomorskie!Q15)</f>
        <v>12376774.5</v>
      </c>
      <c r="U15" s="420">
        <f t="shared" si="2"/>
        <v>5.0980124145225521E-2</v>
      </c>
      <c r="V15" s="149">
        <f>SUM(Dolnośląskie!R15,'Kujawsko-Pomorskie'!R15,Lubelskie!R15,Lubuskie!R15,Łódzkie!R15,Małopolskie!R15,Mazowieckie!R15,Opolskie!R15,Podkarpackie!R15,Podlaskie!R15,Pomorskie!R15,Śląskie!R15,Świętokrzyskie!R15,'Warmińsko-Mazurskie'!R15,Wielkopolskie!R15,Zachodniopomorskie!R15)</f>
        <v>4</v>
      </c>
      <c r="W15" s="173">
        <f>SUM(Dolnośląskie!S15,'Kujawsko-Pomorskie'!S15,Lubelskie!S15,Lubuskie!S15,Łódzkie!S15,Małopolskie!S15,Mazowieckie!S15,Opolskie!S15,Podkarpackie!S15,Podlaskie!S15,Pomorskie!S15,Śląskie!S15,Świętokrzyskie!S15,'Warmińsko-Mazurskie'!S15,Wielkopolskie!S15,Zachodniopomorskie!S15)</f>
        <v>3360769.33</v>
      </c>
      <c r="X15" s="391">
        <f t="shared" si="6"/>
        <v>9.6901423137863551E-3</v>
      </c>
      <c r="Y15" s="141">
        <f>SUM(Dolnośląskie!T15,'Kujawsko-Pomorskie'!T15,Lubelskie!T15,Lubuskie!T15,Łódzkie!T15,Małopolskie!T15,Mazowieckie!T15,Opolskie!T15,Podkarpackie!T15,Podlaskie!T15,Pomorskie!T15,Śląskie!T15,Świętokrzyskie!T15,'Warmińsko-Mazurskie'!T15,Wielkopolskie!T15,Zachodniopomorskie!T15)</f>
        <v>0</v>
      </c>
      <c r="Z15" s="143">
        <f>SUM(Dolnośląskie!U15,'Kujawsko-Pomorskie'!U15,Lubelskie!U15,Lubuskie!U15,Łódzkie!U15,Małopolskie!U15,Mazowieckie!U15,Opolskie!U15,Podkarpackie!U15,Podlaskie!U15,Pomorskie!U15,Śląskie!U15,Świętokrzyskie!U15,'Warmińsko-Mazurskie'!U15,Wielkopolskie!U15,Zachodniopomorskie!U15)</f>
        <v>0</v>
      </c>
      <c r="AA15" s="111">
        <f>SUM(Dolnośląskie!V15,'Kujawsko-Pomorskie'!V15,Lubelskie!V15,Lubuskie!V15,Łódzkie!V15,Małopolskie!V15,Mazowieckie!V15,Opolskie!V15,Podkarpackie!V15,Podlaskie!V15,Pomorskie!V15,Śląskie!V15,Świętokrzyskie!V15,'Warmińsko-Mazurskie'!V15,Wielkopolskie!V15,Zachodniopomorskie!V15)</f>
        <v>0</v>
      </c>
      <c r="AB15" s="111">
        <f>SUM(Dolnośląskie!W15,'Kujawsko-Pomorskie'!W15,Lubelskie!W15,Lubuskie!W15,Łódzkie!W15,Małopolskie!W15,Mazowieckie!W15,Opolskie!W15,Podkarpackie!W15,Podlaskie!W15,Pomorskie!W15,Śląskie!W15,Świętokrzyskie!W15,'Warmińsko-Mazurskie'!W15,Wielkopolskie!W15,Zachodniopomorskie!W15)</f>
        <v>0</v>
      </c>
      <c r="AC15" s="112">
        <f t="shared" si="7"/>
        <v>0</v>
      </c>
      <c r="AE15" s="334"/>
      <c r="AG15" s="335"/>
      <c r="AH15" s="335"/>
      <c r="AI15" s="335"/>
      <c r="AJ15" s="335"/>
      <c r="AK15" s="335"/>
      <c r="AL15" s="335"/>
    </row>
    <row r="16" spans="1:40" s="333" customFormat="1" ht="37.5" x14ac:dyDescent="0.3">
      <c r="A16" s="170" t="s">
        <v>67</v>
      </c>
      <c r="B16" s="185">
        <v>130389000</v>
      </c>
      <c r="C16" s="141">
        <f>SUM(Dolnośląskie!C16,'Kujawsko-Pomorskie'!C16,Lubelskie!C16,Lubuskie!C16,Łódzkie!C16,Małopolskie!C16,Mazowieckie!C16,Opolskie!C16,Podkarpackie!C16,Podlaskie!C16,Pomorskie!C16,Śląskie!C16,Świętokrzyskie!C16,'Warmińsko-Mazurskie'!C16,Wielkopolskie!C16,Zachodniopomorskie!C16)</f>
        <v>3</v>
      </c>
      <c r="D16" s="111">
        <f>SUM(Dolnośląskie!D16,'Kujawsko-Pomorskie'!D16,Lubelskie!D16,Lubuskie!D16,Łódzkie!D16,Małopolskie!D16,Mazowieckie!D16,Opolskie!D16,Podkarpackie!D16,Podlaskie!D16,Pomorskie!D16,Śląskie!D16,Świętokrzyskie!D16,'Warmińsko-Mazurskie'!D16,Wielkopolskie!D16,Zachodniopomorskie!D16)</f>
        <v>65985927.68</v>
      </c>
      <c r="E16" s="112">
        <f t="shared" si="3"/>
        <v>0.50606974269301863</v>
      </c>
      <c r="F16" s="149">
        <f>SUM(Dolnośląskie!E16,'Kujawsko-Pomorskie'!E16,Lubelskie!E16,Lubuskie!E16,Łódzkie!E16,Małopolskie!E16,Mazowieckie!E16,Opolskie!E16,Podkarpackie!E16,Podlaskie!E16,Pomorskie!E16,Śląskie!E16,Świętokrzyskie!E16,'Warmińsko-Mazurskie'!E16,Wielkopolskie!E16,Zachodniopomorskie!E16)</f>
        <v>2</v>
      </c>
      <c r="G16" s="378">
        <f>SUM(Dolnośląskie!F16,'Kujawsko-Pomorskie'!F16,Lubelskie!F16,Lubuskie!F16,Łódzkie!F16,Małopolskie!F16,Mazowieckie!F16,Opolskie!F16,Podkarpackie!F16,Podlaskie!F16,Pomorskie!F16,Śląskie!F16,Świętokrzyskie!F16,'Warmińsko-Mazurskie'!F16,Wielkopolskie!F16,Zachodniopomorskie!F16)</f>
        <v>35999327.68</v>
      </c>
      <c r="H16" s="391">
        <f t="shared" si="4"/>
        <v>0.27609175375223372</v>
      </c>
      <c r="I16" s="141">
        <f>SUM(Dolnośląskie!G16,'Kujawsko-Pomorskie'!G16,Lubelskie!G16,Lubuskie!G16,Łódzkie!G16,Małopolskie!G16,Mazowieckie!G16,Opolskie!G16,Podkarpackie!G16,Podlaskie!G16,Pomorskie!G16,Śląskie!G16,Świętokrzyskie!G16,'Warmińsko-Mazurskie'!G16,Wielkopolskie!G16,Zachodniopomorskie!G16)</f>
        <v>0</v>
      </c>
      <c r="J16" s="114">
        <f>SUM(Dolnośląskie!H16,'Kujawsko-Pomorskie'!H16,Lubelskie!H16,Lubuskie!H16,Łódzkie!H16,Małopolskie!H16,Mazowieckie!H16,Opolskie!H16,Podkarpackie!H16,Podlaskie!H16,Pomorskie!H16,Śląskie!H16,Świętokrzyskie!H16,'Warmińsko-Mazurskie'!H16,Wielkopolskie!H16,Zachodniopomorskie!H16)</f>
        <v>0</v>
      </c>
      <c r="K16" s="141">
        <f>SUM(Dolnośląskie!I16,'Kujawsko-Pomorskie'!I16,Lubelskie!I16,Lubuskie!I16,Łódzkie!I16,Małopolskie!I16,Mazowieckie!I16,Opolskie!I16,Podkarpackie!I16,Podlaskie!I16,Pomorskie!I16,Śląskie!I16,Świętokrzyskie!I16,'Warmińsko-Mazurskie'!I16,Wielkopolskie!I16,Zachodniopomorskie!I16)</f>
        <v>2</v>
      </c>
      <c r="L16" s="111">
        <f>SUM(Dolnośląskie!J16,'Kujawsko-Pomorskie'!J16,Lubelskie!J16,Lubuskie!J16,Łódzkie!J16,Małopolskie!J16,Mazowieckie!J16,Opolskie!J16,Podkarpackie!J16,Podlaskie!J16,Pomorskie!J16,Śląskie!J16,Świętokrzyskie!J16,'Warmińsko-Mazurskie'!J16,Wielkopolskie!J16,Zachodniopomorskie!J16)</f>
        <v>35999327.68</v>
      </c>
      <c r="M16" s="114">
        <f>SUM(Dolnośląskie!K16,'Kujawsko-Pomorskie'!K16,Lubelskie!K16,Lubuskie!K16,Łódzkie!K16,Małopolskie!K16,Mazowieckie!K16,Opolskie!K16,Podkarpackie!K16,Podlaskie!K16,Pomorskie!K16,Śląskie!K16,Świętokrzyskie!K16,'Warmińsko-Mazurskie'!K16,Wielkopolskie!K16,Zachodniopomorskie!K16)</f>
        <v>25199529.370000001</v>
      </c>
      <c r="N16" s="404">
        <f t="shared" si="5"/>
        <v>0.27609175375223372</v>
      </c>
      <c r="O16" s="148">
        <f>SUM(Dolnośląskie!L16,'Kujawsko-Pomorskie'!L16,Lubelskie!L16,Lubuskie!L16,Łódzkie!L16,Małopolskie!L16,Mazowieckie!L16,Opolskie!L16,Podkarpackie!L16,Podlaskie!L16,Pomorskie!L16,Śląskie!L16,Świętokrzyskie!L16,'Warmińsko-Mazurskie'!L16,Wielkopolskie!L16,Zachodniopomorskie!L16)</f>
        <v>0</v>
      </c>
      <c r="P16" s="173">
        <f>SUM(Dolnośląskie!M16,'Kujawsko-Pomorskie'!M16,Lubelskie!M16,Lubuskie!M16,Łódzkie!M16,Małopolskie!M16,Mazowieckie!M16,Opolskie!M16,Podkarpackie!M16,Podlaskie!M16,Pomorskie!M16,Śląskie!M16,Świętokrzyskie!M16,'Warmińsko-Mazurskie'!M16,Wielkopolskie!M16,Zachodniopomorskie!M16)</f>
        <v>0</v>
      </c>
      <c r="Q16" s="174">
        <f>SUM(Dolnośląskie!N16,'Kujawsko-Pomorskie'!N16,Lubelskie!N16,Lubuskie!N16,Łódzkie!N16,Małopolskie!N16,Mazowieckie!N16,Opolskie!N16,Podkarpackie!N16,Podlaskie!N16,Pomorskie!N16,Śląskie!N16,Świętokrzyskie!N16,'Warmińsko-Mazurskie'!N16,Wielkopolskie!N16,Zachodniopomorskie!N16)</f>
        <v>0</v>
      </c>
      <c r="R16" s="141">
        <f>SUM(Dolnośląskie!O16,'Kujawsko-Pomorskie'!O16,Lubelskie!O16,Lubuskie!O16,Łódzkie!O16,Małopolskie!O16,Mazowieckie!O16,Opolskie!O16,Podkarpackie!O16,Podlaskie!O16,Pomorskie!O16,Śląskie!O16,Świętokrzyskie!O16,'Warmińsko-Mazurskie'!O16,Wielkopolskie!O16,Zachodniopomorskie!O16)</f>
        <v>2</v>
      </c>
      <c r="S16" s="111">
        <f>SUM(Dolnośląskie!P16,'Kujawsko-Pomorskie'!P16,Lubelskie!P16,Lubuskie!P16,Łódzkie!P16,Małopolskie!P16,Mazowieckie!P16,Opolskie!P16,Podkarpackie!P16,Podlaskie!P16,Pomorskie!P16,Śląskie!P16,Świętokrzyskie!P16,'Warmińsko-Mazurskie'!P16,Wielkopolskie!P16,Zachodniopomorskie!P16)</f>
        <v>35999327.68</v>
      </c>
      <c r="T16" s="111">
        <f>SUM(Dolnośląskie!Q16,'Kujawsko-Pomorskie'!Q16,Lubelskie!Q16,Lubuskie!Q16,Łódzkie!Q16,Małopolskie!Q16,Mazowieckie!Q16,Opolskie!Q16,Podkarpackie!Q16,Podlaskie!Q16,Pomorskie!Q16,Śląskie!Q16,Świętokrzyskie!Q16,'Warmińsko-Mazurskie'!Q16,Wielkopolskie!Q16,Zachodniopomorskie!Q16)</f>
        <v>25199529.370000001</v>
      </c>
      <c r="U16" s="420">
        <f t="shared" si="2"/>
        <v>0.27609175375223372</v>
      </c>
      <c r="V16" s="149">
        <f>SUM(Dolnośląskie!R16,'Kujawsko-Pomorskie'!R16,Lubelskie!R16,Lubuskie!R16,Łódzkie!R16,Małopolskie!R16,Mazowieckie!R16,Opolskie!R16,Podkarpackie!R16,Podlaskie!R16,Pomorskie!R16,Śląskie!R16,Świętokrzyskie!R16,'Warmińsko-Mazurskie'!R16,Wielkopolskie!R16,Zachodniopomorskie!R16)</f>
        <v>4</v>
      </c>
      <c r="W16" s="173">
        <f>SUM(Dolnośląskie!S16,'Kujawsko-Pomorskie'!S16,Lubelskie!S16,Lubuskie!S16,Łódzkie!S16,Małopolskie!S16,Mazowieckie!S16,Opolskie!S16,Podkarpackie!S16,Podlaskie!S16,Pomorskie!S16,Śląskie!S16,Świętokrzyskie!S16,'Warmińsko-Mazurskie'!S16,Wielkopolskie!S16,Zachodniopomorskie!S16)</f>
        <v>27184717.199999999</v>
      </c>
      <c r="X16" s="391">
        <f t="shared" si="6"/>
        <v>0.20848934496008098</v>
      </c>
      <c r="Y16" s="141">
        <f>SUM(Dolnośląskie!T16,'Kujawsko-Pomorskie'!T16,Lubelskie!T16,Lubuskie!T16,Łódzkie!T16,Małopolskie!T16,Mazowieckie!T16,Opolskie!T16,Podkarpackie!T16,Podlaskie!T16,Pomorskie!T16,Śląskie!T16,Świętokrzyskie!T16,'Warmińsko-Mazurskie'!T16,Wielkopolskie!T16,Zachodniopomorskie!T16)</f>
        <v>2</v>
      </c>
      <c r="Z16" s="143">
        <f>SUM(Dolnośląskie!U16,'Kujawsko-Pomorskie'!U16,Lubelskie!U16,Lubuskie!U16,Łódzkie!U16,Małopolskie!U16,Mazowieckie!U16,Opolskie!U16,Podkarpackie!U16,Podlaskie!U16,Pomorskie!U16,Śląskie!U16,Świętokrzyskie!U16,'Warmińsko-Mazurskie'!U16,Wielkopolskie!U16,Zachodniopomorskie!U16)</f>
        <v>1</v>
      </c>
      <c r="AA16" s="111">
        <f>SUM(Dolnośląskie!V16,'Kujawsko-Pomorskie'!V16,Lubelskie!V16,Lubuskie!V16,Łódzkie!V16,Małopolskie!V16,Mazowieckie!V16,Opolskie!V16,Podkarpackie!V16,Podlaskie!V16,Pomorskie!V16,Śląskie!V16,Świętokrzyskie!V16,'Warmińsko-Mazurskie'!V16,Wielkopolskie!V16,Zachodniopomorskie!V16)</f>
        <v>8670000</v>
      </c>
      <c r="AB16" s="111">
        <f>SUM(Dolnośląskie!W16,'Kujawsko-Pomorskie'!W16,Lubelskie!W16,Lubuskie!W16,Łódzkie!W16,Małopolskie!W16,Mazowieckie!W16,Opolskie!W16,Podkarpackie!W16,Podlaskie!W16,Pomorskie!W16,Śląskie!W16,Świętokrzyskie!W16,'Warmińsko-Mazurskie'!W16,Wielkopolskie!W16,Zachodniopomorskie!W16)</f>
        <v>6069000</v>
      </c>
      <c r="AC16" s="112">
        <f t="shared" si="7"/>
        <v>6.6493339162045875E-2</v>
      </c>
      <c r="AE16" s="334"/>
      <c r="AG16" s="335"/>
      <c r="AH16" s="335"/>
      <c r="AI16" s="335"/>
      <c r="AJ16" s="335"/>
      <c r="AK16" s="335"/>
      <c r="AL16" s="335"/>
    </row>
    <row r="17" spans="1:43" s="332" customFormat="1" ht="57" thickBot="1" x14ac:dyDescent="0.35">
      <c r="A17" s="193" t="s">
        <v>68</v>
      </c>
      <c r="B17" s="187">
        <v>160813100</v>
      </c>
      <c r="C17" s="375">
        <f>SUM(Dolnośląskie!C17,'Kujawsko-Pomorskie'!C17,Lubelskie!C17,Lubuskie!C17,Łódzkie!C17,Małopolskie!C17,Mazowieckie!C17,Opolskie!C17,Podkarpackie!C17,Podlaskie!C17,Pomorskie!C17,Śląskie!C17,Świętokrzyskie!C17,'Warmińsko-Mazurskie'!C17,Wielkopolskie!C17,Zachodniopomorskie!C17)</f>
        <v>17</v>
      </c>
      <c r="D17" s="376">
        <f>SUM(Dolnośląskie!D17,'Kujawsko-Pomorskie'!D17,Lubelskie!D17,Lubuskie!D17,Łódzkie!D17,Małopolskie!D17,Mazowieckie!D17,Opolskie!D17,Podkarpackie!D17,Podlaskie!D17,Pomorskie!D17,Śląskie!D17,Świętokrzyskie!D17,'Warmińsko-Mazurskie'!D17,Wielkopolskie!D17,Zachodniopomorskie!D17)</f>
        <v>437889.92</v>
      </c>
      <c r="E17" s="377">
        <f t="shared" si="3"/>
        <v>2.7229741855607534E-3</v>
      </c>
      <c r="F17" s="154">
        <f>SUM(Dolnośląskie!E17,'Kujawsko-Pomorskie'!E17,Lubelskie!E17,Lubuskie!E17,Łódzkie!E17,Małopolskie!E17,Mazowieckie!E17,Opolskie!E17,Podkarpackie!E17,Podlaskie!E17,Pomorskie!E17,Śląskie!E17,Świętokrzyskie!E17,'Warmińsko-Mazurskie'!E17,Wielkopolskie!E17,Zachodniopomorskie!E17)</f>
        <v>0</v>
      </c>
      <c r="G17" s="380">
        <f>SUM(Dolnośląskie!F17,'Kujawsko-Pomorskie'!F17,Lubelskie!F17,Lubuskie!F17,Łódzkie!F17,Małopolskie!F17,Mazowieckie!F17,Opolskie!F17,Podkarpackie!F17,Podlaskie!F17,Pomorskie!F17,Śląskie!F17,Świętokrzyskie!F17,'Warmińsko-Mazurskie'!F17,Wielkopolskie!F17,Zachodniopomorskie!F17)</f>
        <v>0</v>
      </c>
      <c r="H17" s="391">
        <f t="shared" si="4"/>
        <v>0</v>
      </c>
      <c r="I17" s="375">
        <f>SUM(Dolnośląskie!G17,'Kujawsko-Pomorskie'!G17,Lubelskie!G17,Lubuskie!G17,Łódzkie!G17,Małopolskie!G17,Mazowieckie!G17,Opolskie!G17,Podkarpackie!G17,Podlaskie!G17,Pomorskie!G17,Śląskie!G17,Świętokrzyskie!G17,'Warmińsko-Mazurskie'!G17,Wielkopolskie!G17,Zachodniopomorskie!G17)</f>
        <v>0</v>
      </c>
      <c r="J17" s="393">
        <f>SUM(Dolnośląskie!H17,'Kujawsko-Pomorskie'!H17,Lubelskie!H17,Lubuskie!H17,Łódzkie!H17,Małopolskie!H17,Mazowieckie!H17,Opolskie!H17,Podkarpackie!H17,Podlaskie!H17,Pomorskie!H17,Śląskie!H17,Świętokrzyskie!H17,'Warmińsko-Mazurskie'!H17,Wielkopolskie!H17,Zachodniopomorskie!H17)</f>
        <v>0</v>
      </c>
      <c r="K17" s="375">
        <f>SUM(Dolnośląskie!I17,'Kujawsko-Pomorskie'!I17,Lubelskie!I17,Lubuskie!I17,Łódzkie!I17,Małopolskie!I17,Mazowieckie!I17,Opolskie!I17,Podkarpackie!I17,Podlaskie!I17,Pomorskie!I17,Śląskie!I17,Świętokrzyskie!I17,'Warmińsko-Mazurskie'!I17,Wielkopolskie!I17,Zachodniopomorskie!I17)</f>
        <v>0</v>
      </c>
      <c r="L17" s="376">
        <f>SUM(Dolnośląskie!J17,'Kujawsko-Pomorskie'!J17,Lubelskie!J17,Lubuskie!J17,Łódzkie!J17,Małopolskie!J17,Mazowieckie!J17,Opolskie!J17,Podkarpackie!J17,Podlaskie!J17,Pomorskie!J17,Śląskie!J17,Świętokrzyskie!J17,'Warmińsko-Mazurskie'!J17,Wielkopolskie!J17,Zachodniopomorskie!J17)</f>
        <v>0</v>
      </c>
      <c r="M17" s="393">
        <f>SUM(Dolnośląskie!K17,'Kujawsko-Pomorskie'!K17,Lubelskie!K17,Lubuskie!K17,Łódzkie!K17,Małopolskie!K17,Mazowieckie!K17,Opolskie!K17,Podkarpackie!K17,Podlaskie!K17,Pomorskie!K17,Śląskie!K17,Świętokrzyskie!K17,'Warmińsko-Mazurskie'!K17,Wielkopolskie!K17,Zachodniopomorskie!K17)</f>
        <v>0</v>
      </c>
      <c r="N17" s="405">
        <f t="shared" si="5"/>
        <v>0</v>
      </c>
      <c r="O17" s="406">
        <f>SUM(Dolnośląskie!L17,'Kujawsko-Pomorskie'!L17,Lubelskie!L17,Lubuskie!L17,Łódzkie!L17,Małopolskie!L17,Mazowieckie!L17,Opolskie!L17,Podkarpackie!L17,Podlaskie!L17,Pomorskie!L17,Śląskie!L17,Świętokrzyskie!L17,'Warmińsko-Mazurskie'!L17,Wielkopolskie!L17,Zachodniopomorskie!L17)</f>
        <v>0</v>
      </c>
      <c r="P17" s="207">
        <f>SUM(Dolnośląskie!M17,'Kujawsko-Pomorskie'!M17,Lubelskie!M17,Lubuskie!M17,Łódzkie!M17,Małopolskie!M17,Mazowieckie!M17,Opolskie!M17,Podkarpackie!M17,Podlaskie!M17,Pomorskie!M17,Śląskie!M17,Świętokrzyskie!M17,'Warmińsko-Mazurskie'!M17,Wielkopolskie!M17,Zachodniopomorskie!M17)</f>
        <v>0</v>
      </c>
      <c r="Q17" s="208">
        <f>SUM(Dolnośląskie!N17,'Kujawsko-Pomorskie'!N17,Lubelskie!N17,Lubuskie!N17,Łódzkie!N17,Małopolskie!N17,Mazowieckie!N17,Opolskie!N17,Podkarpackie!N17,Podlaskie!N17,Pomorskie!N17,Śląskie!N17,Świętokrzyskie!N17,'Warmińsko-Mazurskie'!N17,Wielkopolskie!N17,Zachodniopomorskie!N17)</f>
        <v>0</v>
      </c>
      <c r="R17" s="375">
        <f>SUM(Dolnośląskie!O17,'Kujawsko-Pomorskie'!O17,Lubelskie!O17,Lubuskie!O17,Łódzkie!O17,Małopolskie!O17,Mazowieckie!O17,Opolskie!O17,Podkarpackie!O17,Podlaskie!O17,Pomorskie!O17,Śląskie!O17,Świętokrzyskie!O17,'Warmińsko-Mazurskie'!O17,Wielkopolskie!O17,Zachodniopomorskie!O17)</f>
        <v>0</v>
      </c>
      <c r="S17" s="376">
        <f>SUM(Dolnośląskie!P17,'Kujawsko-Pomorskie'!P17,Lubelskie!P17,Lubuskie!P17,Łódzkie!P17,Małopolskie!P17,Mazowieckie!P17,Opolskie!P17,Podkarpackie!P17,Podlaskie!P17,Pomorskie!P17,Śląskie!P17,Świętokrzyskie!P17,'Warmińsko-Mazurskie'!P17,Wielkopolskie!P17,Zachodniopomorskie!P17)</f>
        <v>0</v>
      </c>
      <c r="T17" s="376">
        <f>SUM(Dolnośląskie!Q17,'Kujawsko-Pomorskie'!Q17,Lubelskie!Q17,Lubuskie!Q17,Łódzkie!Q17,Małopolskie!Q17,Mazowieckie!Q17,Opolskie!Q17,Podkarpackie!Q17,Podlaskie!Q17,Pomorskie!Q17,Śląskie!Q17,Świętokrzyskie!Q17,'Warmińsko-Mazurskie'!Q17,Wielkopolskie!Q17,Zachodniopomorskie!Q17)</f>
        <v>0</v>
      </c>
      <c r="U17" s="418">
        <f t="shared" si="2"/>
        <v>0</v>
      </c>
      <c r="V17" s="154">
        <f>SUM(Dolnośląskie!R17,'Kujawsko-Pomorskie'!R17,Lubelskie!R17,Lubuskie!R17,Łódzkie!R17,Małopolskie!R17,Mazowieckie!R17,Opolskie!R17,Podkarpackie!R17,Podlaskie!R17,Pomorskie!R17,Śląskie!R17,Świętokrzyskie!R17,'Warmińsko-Mazurskie'!R17,Wielkopolskie!R17,Zachodniopomorskie!R17)</f>
        <v>0</v>
      </c>
      <c r="W17" s="135">
        <f>SUM(Dolnośląskie!S17,'Kujawsko-Pomorskie'!S17,Lubelskie!S17,Lubuskie!S17,Łódzkie!S17,Małopolskie!S17,Mazowieckie!S17,Opolskie!S17,Podkarpackie!S17,Podlaskie!S17,Pomorskie!S17,Śląskie!S17,Świętokrzyskie!S17,'Warmińsko-Mazurskie'!S17,Wielkopolskie!S17,Zachodniopomorskie!S17)</f>
        <v>0</v>
      </c>
      <c r="X17" s="391">
        <f t="shared" si="6"/>
        <v>0</v>
      </c>
      <c r="Y17" s="144">
        <f>SUM(Dolnośląskie!T17,'Kujawsko-Pomorskie'!T17,Lubelskie!T17,Lubuskie!T17,Łódzkie!T17,Małopolskie!T17,Mazowieckie!T17,Opolskie!T17,Podkarpackie!T17,Podlaskie!T17,Pomorskie!T17,Śląskie!T17,Świętokrzyskie!T17,'Warmińsko-Mazurskie'!T17,Wielkopolskie!T17,Zachodniopomorskie!T17)</f>
        <v>0</v>
      </c>
      <c r="Z17" s="145">
        <f>SUM(Dolnośląskie!U17,'Kujawsko-Pomorskie'!U17,Lubelskie!U17,Lubuskie!U17,Łódzkie!U17,Małopolskie!U17,Mazowieckie!U17,Opolskie!U17,Podkarpackie!U17,Podlaskie!U17,Pomorskie!U17,Śląskie!U17,Świętokrzyskie!U17,'Warmińsko-Mazurskie'!U17,Wielkopolskie!U17,Zachodniopomorskie!U17)</f>
        <v>0</v>
      </c>
      <c r="AA17" s="124">
        <f>SUM(Dolnośląskie!V17,'Kujawsko-Pomorskie'!V17,Lubelskie!V17,Lubuskie!V17,Łódzkie!V17,Małopolskie!V17,Mazowieckie!V17,Opolskie!V17,Podkarpackie!V17,Podlaskie!V17,Pomorskie!V17,Śląskie!V17,Świętokrzyskie!V17,'Warmińsko-Mazurskie'!V17,Wielkopolskie!V17,Zachodniopomorskie!V17)</f>
        <v>0</v>
      </c>
      <c r="AB17" s="124">
        <f>SUM(Dolnośląskie!W17,'Kujawsko-Pomorskie'!W17,Lubelskie!W17,Lubuskie!W17,Łódzkie!W17,Małopolskie!W17,Mazowieckie!W17,Opolskie!W17,Podkarpackie!W17,Podlaskie!W17,Pomorskie!W17,Śląskie!W17,Świętokrzyskie!W17,'Warmińsko-Mazurskie'!W17,Wielkopolskie!W17,Zachodniopomorskie!W17)</f>
        <v>0</v>
      </c>
      <c r="AC17" s="119">
        <f t="shared" si="7"/>
        <v>0</v>
      </c>
      <c r="AE17" s="334"/>
      <c r="AG17" s="335"/>
      <c r="AH17" s="335"/>
      <c r="AI17" s="335"/>
      <c r="AJ17" s="335"/>
      <c r="AK17" s="335"/>
      <c r="AL17" s="335"/>
    </row>
    <row r="18" spans="1:43" s="333" customFormat="1" ht="132" thickBot="1" x14ac:dyDescent="0.35">
      <c r="A18" s="188" t="s">
        <v>51</v>
      </c>
      <c r="B18" s="181">
        <v>1325196127.6190002</v>
      </c>
      <c r="C18" s="422">
        <f>SUM(Dolnośląskie!C18,'Kujawsko-Pomorskie'!C18,Lubelskie!C18,Lubuskie!C18,Łódzkie!C18,Małopolskie!C18,Mazowieckie!C18,Opolskie!C18,Podkarpackie!C18,Podlaskie!C18,Pomorskie!C18,Śląskie!C18,Świętokrzyskie!C18,'Warmińsko-Mazurskie'!C18,Wielkopolskie!C18,Zachodniopomorskie!C18)</f>
        <v>1006</v>
      </c>
      <c r="D18" s="423">
        <f>SUM(Dolnośląskie!D18,'Kujawsko-Pomorskie'!D18,Lubelskie!D18,Lubuskie!D18,Łódzkie!D18,Małopolskie!D18,Mazowieckie!D18,Opolskie!D18,Podkarpackie!D18,Podlaskie!D18,Pomorskie!D18,Śląskie!D18,Świętokrzyskie!D18,'Warmińsko-Mazurskie'!D18,Wielkopolskie!D18,Zachodniopomorskie!D18)</f>
        <v>802510905.11999989</v>
      </c>
      <c r="E18" s="416">
        <f>D18/B18</f>
        <v>0.60557896932726729</v>
      </c>
      <c r="F18" s="164">
        <f>SUM(Dolnośląskie!E18,'Kujawsko-Pomorskie'!E18,Lubelskie!E18,Lubuskie!E18,Łódzkie!E18,Małopolskie!E18,Mazowieckie!E18,Opolskie!E18,Podkarpackie!E18,Podlaskie!E18,Pomorskie!E18,Śląskie!E18,Świętokrzyskie!E18,'Warmińsko-Mazurskie'!E18,Wielkopolskie!E18,Zachodniopomorskie!E18)</f>
        <v>656</v>
      </c>
      <c r="G18" s="165">
        <f>SUM(Dolnośląskie!F18,'Kujawsko-Pomorskie'!F18,Lubelskie!F18,Lubuskie!F18,Łódzkie!F18,Małopolskie!F18,Mazowieckie!F18,Opolskie!F18,Podkarpackie!F18,Podlaskie!F18,Pomorskie!F18,Śląskie!F18,Świętokrzyskie!F18,'Warmińsko-Mazurskie'!F18,Wielkopolskie!F18,Zachodniopomorskie!F18)</f>
        <v>487374774.68000007</v>
      </c>
      <c r="H18" s="379">
        <f>G18/B18</f>
        <v>0.36777558017444079</v>
      </c>
      <c r="I18" s="164">
        <f>SUM(Dolnośląskie!G18,'Kujawsko-Pomorskie'!G18,Lubelskie!G18,Lubuskie!G18,Łódzkie!G18,Małopolskie!G18,Mazowieckie!G18,Opolskie!G18,Podkarpackie!G18,Podlaskie!G18,Pomorskie!G18,Śląskie!G18,Świętokrzyskie!G18,'Warmińsko-Mazurskie'!G18,Wielkopolskie!G18,Zachodniopomorskie!G18)</f>
        <v>54</v>
      </c>
      <c r="J18" s="394">
        <f>SUM(Dolnośląskie!H18,'Kujawsko-Pomorskie'!H18,Lubelskie!H18,Lubuskie!H18,Łódzkie!H18,Małopolskie!H18,Mazowieckie!H18,Opolskie!H18,Podkarpackie!H18,Podlaskie!H18,Pomorskie!H18,Śląskie!H18,Świętokrzyskie!H18,'Warmińsko-Mazurskie'!H18,Wielkopolskie!H18,Zachodniopomorskie!H18)</f>
        <v>41976915.980000004</v>
      </c>
      <c r="K18" s="164">
        <f>SUM(Dolnośląskie!I18,'Kujawsko-Pomorskie'!I18,Lubelskie!I18,Lubuskie!I18,Łódzkie!I18,Małopolskie!I18,Mazowieckie!I18,Opolskie!I18,Podkarpackie!I18,Podlaskie!I18,Pomorskie!I18,Śląskie!I18,Świętokrzyskie!I18,'Warmińsko-Mazurskie'!I18,Wielkopolskie!I18,Zachodniopomorskie!I18)</f>
        <v>621</v>
      </c>
      <c r="L18" s="165">
        <f>SUM(Dolnośląskie!J18,'Kujawsko-Pomorskie'!J18,Lubelskie!J18,Lubuskie!J18,Łódzkie!J18,Małopolskie!J18,Mazowieckie!J18,Opolskie!J18,Podkarpackie!J18,Podlaskie!J18,Pomorskie!J18,Śląskie!J18,Świętokrzyskie!J18,'Warmińsko-Mazurskie'!J18,Wielkopolskie!J18,Zachodniopomorskie!J18)</f>
        <v>458528714.23939991</v>
      </c>
      <c r="M18" s="168">
        <f>SUM(Dolnośląskie!K18,'Kujawsko-Pomorskie'!K18,Lubelskie!K18,Lubuskie!K18,Łódzkie!K18,Małopolskie!K18,Mazowieckie!K18,Opolskie!K18,Podkarpackie!K18,Podlaskie!K18,Pomorskie!K18,Śląskie!K18,Świętokrzyskie!K18,'Warmińsko-Mazurskie'!K18,Wielkopolskie!K18,Zachodniopomorskie!K18)</f>
        <v>320970098.27969998</v>
      </c>
      <c r="N18" s="450">
        <f>L18/B18</f>
        <v>0.34600819054855325</v>
      </c>
      <c r="O18" s="451">
        <f>SUM(Dolnośląskie!L18,'Kujawsko-Pomorskie'!L18,Lubelskie!L18,Lubuskie!L18,Łódzkie!L18,Małopolskie!L18,Mazowieckie!L18,Opolskie!L18,Podkarpackie!L18,Podlaskie!L18,Pomorskie!L18,Śląskie!L18,Świętokrzyskie!L18,'Warmińsko-Mazurskie'!L18,Wielkopolskie!L18,Zachodniopomorskie!L18)</f>
        <v>2</v>
      </c>
      <c r="P18" s="452">
        <f>SUM(Dolnośląskie!M18,'Kujawsko-Pomorskie'!M18,Lubelskie!M18,Lubuskie!M18,Łódzkie!M18,Małopolskie!M18,Mazowieckie!M18,Opolskie!M18,Podkarpackie!M18,Podlaskie!M18,Pomorskie!M18,Śląskie!M18,Świętokrzyskie!M18,'Warmińsko-Mazurskie'!M18,Wielkopolskie!M18,Zachodniopomorskie!M18)</f>
        <v>249440.75</v>
      </c>
      <c r="Q18" s="453">
        <f>SUM(Dolnośląskie!N18,'Kujawsko-Pomorskie'!N18,Lubelskie!N18,Lubuskie!N18,Łódzkie!N18,Małopolskie!N18,Mazowieckie!N18,Opolskie!N18,Podkarpackie!N18,Podlaskie!N18,Pomorskie!N18,Śląskie!N18,Świętokrzyskie!N18,'Warmińsko-Mazurskie'!N18,Wielkopolskie!N18,Zachodniopomorskie!N18)</f>
        <v>174608.52</v>
      </c>
      <c r="R18" s="164">
        <f>SUM(Dolnośląskie!O18,'Kujawsko-Pomorskie'!O18,Lubelskie!O18,Lubuskie!O18,Łódzkie!O18,Małopolskie!O18,Mazowieckie!O18,Opolskie!O18,Podkarpackie!O18,Podlaskie!O18,Pomorskie!O18,Śląskie!O18,Świętokrzyskie!O18,'Warmińsko-Mazurskie'!O18,Wielkopolskie!O18,Zachodniopomorskie!O18)</f>
        <v>615</v>
      </c>
      <c r="S18" s="165">
        <f>SUM(Dolnośląskie!P18,'Kujawsko-Pomorskie'!P18,Lubelskie!P18,Lubuskie!P18,Łódzkie!P18,Małopolskie!P18,Mazowieckie!P18,Opolskie!P18,Podkarpackie!P18,Podlaskie!P18,Pomorskie!P18,Śląskie!P18,Świętokrzyskie!P18,'Warmińsko-Mazurskie'!P18,Wielkopolskie!P18,Zachodniopomorskie!P18)</f>
        <v>427925137.81939995</v>
      </c>
      <c r="T18" s="165">
        <f>SUM(Dolnośląskie!Q18,'Kujawsko-Pomorskie'!Q18,Lubelskie!Q18,Lubuskie!Q18,Łódzkie!Q18,Małopolskie!Q18,Mazowieckie!Q18,Opolskie!Q18,Podkarpackie!Q18,Podlaskie!Q18,Pomorskie!Q18,Śląskie!Q18,Świętokrzyskie!Q18,'Warmińsko-Mazurskie'!Q18,Wielkopolskie!Q18,Zachodniopomorskie!Q18)</f>
        <v>299547594.80970001</v>
      </c>
      <c r="U18" s="166">
        <f t="shared" si="2"/>
        <v>0.32291457007821134</v>
      </c>
      <c r="V18" s="209">
        <f>SUM(Dolnośląskie!R18,'Kujawsko-Pomorskie'!R18,Lubelskie!R18,Lubuskie!R18,Łódzkie!R18,Małopolskie!R18,Mazowieckie!R18,Opolskie!R18,Podkarpackie!R18,Podlaskie!R18,Pomorskie!R18,Śląskie!R18,Świętokrzyskie!R18,'Warmińsko-Mazurskie'!R18,Wielkopolskie!R18,Zachodniopomorskie!R18)</f>
        <v>148</v>
      </c>
      <c r="W18" s="165">
        <f>SUM(Dolnośląskie!S18,'Kujawsko-Pomorskie'!S18,Lubelskie!S18,Lubuskie!S18,Łódzkie!S18,Małopolskie!S18,Mazowieckie!S18,Opolskie!S18,Podkarpackie!S18,Podlaskie!S18,Pomorskie!S18,Śląskie!S18,Świętokrzyskie!S18,'Warmińsko-Mazurskie'!S18,Wielkopolskie!S18,Zachodniopomorskie!S18)</f>
        <v>33362249.920000002</v>
      </c>
      <c r="X18" s="379">
        <f>W18/B18</f>
        <v>2.5175330069778016E-2</v>
      </c>
      <c r="Y18" s="164">
        <f>SUM(Dolnośląskie!T18,'Kujawsko-Pomorskie'!T18,Lubelskie!T18,Lubuskie!T18,Łódzkie!T18,Małopolskie!T18,Mazowieckie!T18,Opolskie!T18,Podkarpackie!T18,Podlaskie!T18,Pomorskie!T18,Śląskie!T18,Świętokrzyskie!T18,'Warmińsko-Mazurskie'!T18,Wielkopolskie!T18,Zachodniopomorskie!T18)</f>
        <v>17</v>
      </c>
      <c r="Z18" s="169">
        <v>15</v>
      </c>
      <c r="AA18" s="165">
        <f>SUM(Dolnośląskie!V18,'Kujawsko-Pomorskie'!V18,Lubelskie!V18,Lubuskie!V18,Łódzkie!V18,Małopolskie!V18,Mazowieckie!V18,Opolskie!V18,Podkarpackie!V18,Podlaskie!V18,Pomorskie!V18,Śląskie!V18,Świętokrzyskie!V18,'Warmińsko-Mazurskie'!V18,Wielkopolskie!V18,Zachodniopomorskie!V18)</f>
        <v>12466686.279999999</v>
      </c>
      <c r="AB18" s="165">
        <f>SUM(Dolnośląskie!W18,'Kujawsko-Pomorskie'!W18,Lubelskie!W18,Lubuskie!W18,Łódzkie!W18,Małopolskie!W18,Mazowieckie!W18,Opolskie!W18,Podkarpackie!W18,Podlaskie!W18,Pomorskie!W18,Śląskie!W18,Świętokrzyskie!W18,'Warmińsko-Mazurskie'!W18,Wielkopolskie!W18,Zachodniopomorskie!W18)</f>
        <v>8726680.3499999996</v>
      </c>
      <c r="AC18" s="413">
        <f t="shared" si="7"/>
        <v>9.4074273386227612E-3</v>
      </c>
      <c r="AE18" s="334"/>
      <c r="AG18" s="335"/>
      <c r="AH18" s="335"/>
      <c r="AI18" s="335"/>
      <c r="AJ18" s="335"/>
      <c r="AK18" s="335"/>
      <c r="AL18" s="335"/>
    </row>
    <row r="19" spans="1:43" s="333" customFormat="1" ht="27.75" x14ac:dyDescent="0.3">
      <c r="A19" s="190" t="s">
        <v>69</v>
      </c>
      <c r="B19" s="424">
        <v>52155600</v>
      </c>
      <c r="C19" s="213">
        <f>SUM(Dolnośląskie!C19,'Kujawsko-Pomorskie'!C19,Lubelskie!C19,Lubuskie!C19,Łódzkie!C19,Małopolskie!C19,Mazowieckie!C19,Opolskie!C19,Podkarpackie!C19,Podlaskie!C19,Pomorskie!C19,Śląskie!C19,Świętokrzyskie!C19,'Warmińsko-Mazurskie'!C19,Wielkopolskie!C19,Zachodniopomorskie!C19)</f>
        <v>20</v>
      </c>
      <c r="D19" s="216">
        <f>SUM(Dolnośląskie!D19,'Kujawsko-Pomorskie'!D19,Lubelskie!D19,Lubuskie!D19,Łódzkie!D19,Małopolskie!D19,Mazowieckie!D19,Opolskie!D19,Podkarpackie!D19,Podlaskie!D19,Pomorskie!D19,Śląskie!D19,Świętokrzyskie!D19,'Warmińsko-Mazurskie'!D19,Wielkopolskie!D19,Zachodniopomorskie!D19)</f>
        <v>40713954.739999995</v>
      </c>
      <c r="E19" s="374">
        <f>D19/B19</f>
        <v>0.78062479848760236</v>
      </c>
      <c r="F19" s="149">
        <f>SUM(Dolnośląskie!E19,'Kujawsko-Pomorskie'!E19,Lubelskie!E19,Lubuskie!E19,Łódzkie!E19,Małopolskie!E19,Mazowieckie!E19,Opolskie!E19,Podkarpackie!E19,Podlaskie!E19,Pomorskie!E19,Śląskie!E19,Świętokrzyskie!E19,'Warmińsko-Mazurskie'!E19,Wielkopolskie!E19,Zachodniopomorskie!E19)</f>
        <v>5</v>
      </c>
      <c r="G19" s="378">
        <f>SUM(Dolnośląskie!F19,'Kujawsko-Pomorskie'!F19,Lubelskie!F19,Lubuskie!F19,Łódzkie!F19,Małopolskie!F19,Mazowieckie!F19,Opolskie!F19,Podkarpackie!F19,Podlaskie!F19,Pomorskie!F19,Śląskie!F19,Świętokrzyskie!F19,'Warmińsko-Mazurskie'!F19,Wielkopolskie!F19,Zachodniopomorskie!F19)</f>
        <v>31041670.599999998</v>
      </c>
      <c r="H19" s="123">
        <f>G19/B19</f>
        <v>0.5951742593316921</v>
      </c>
      <c r="I19" s="147">
        <f>SUM(Dolnośląskie!G19,'Kujawsko-Pomorskie'!G19,Lubelskie!G19,Lubuskie!G19,Łódzkie!G19,Małopolskie!G19,Mazowieckie!G19,Opolskie!G19,Podkarpackie!G19,Podlaskie!G19,Pomorskie!G19,Śląskie!G19,Świętokrzyskie!G19,'Warmińsko-Mazurskie'!G19,Wielkopolskie!G19,Zachodniopomorskie!G19)</f>
        <v>0</v>
      </c>
      <c r="J19" s="395">
        <f>SUM(Dolnośląskie!H19,'Kujawsko-Pomorskie'!H19,Lubelskie!H19,Lubuskie!H19,Łódzkie!H19,Małopolskie!H19,Mazowieckie!H19,Opolskie!H19,Podkarpackie!H19,Podlaskie!H19,Pomorskie!H19,Śląskie!H19,Świętokrzyskie!H19,'Warmińsko-Mazurskie'!H19,Wielkopolskie!H19,Zachodniopomorskie!H19)</f>
        <v>0</v>
      </c>
      <c r="K19" s="213">
        <f>SUM(Dolnośląskie!I19,'Kujawsko-Pomorskie'!I19,Lubelskie!I19,Lubuskie!I19,Łódzkie!I19,Małopolskie!I19,Mazowieckie!I19,Opolskie!I19,Podkarpackie!I19,Podlaskie!I19,Pomorskie!I19,Śląskie!I19,Świętokrzyskie!I19,'Warmińsko-Mazurskie'!I19,Wielkopolskie!I19,Zachodniopomorskie!I19)</f>
        <v>5</v>
      </c>
      <c r="L19" s="216">
        <f>SUM(Dolnośląskie!J19,'Kujawsko-Pomorskie'!J19,Lubelskie!J19,Lubuskie!J19,Łódzkie!J19,Małopolskie!J19,Mazowieckie!J19,Opolskie!J19,Podkarpackie!J19,Podlaskie!J19,Pomorskie!J19,Śląskie!J19,Świętokrzyskie!J19,'Warmińsko-Mazurskie'!J19,Wielkopolskie!J19,Zachodniopomorskie!J19)</f>
        <v>31041670.5999</v>
      </c>
      <c r="M19" s="212">
        <f>SUM(Dolnośląskie!K19,'Kujawsko-Pomorskie'!K19,Lubelskie!K19,Lubuskie!K19,Łódzkie!K19,Małopolskie!K19,Mazowieckie!K19,Opolskie!K19,Podkarpackie!K19,Podlaskie!K19,Pomorskie!K19,Śląskie!K19,Świętokrzyskie!K19,'Warmińsko-Mazurskie'!K19,Wielkopolskie!K19,Zachodniopomorskie!K19)</f>
        <v>21729169.399900001</v>
      </c>
      <c r="N19" s="456">
        <f t="shared" ref="N19:N37" si="8">L19/B19</f>
        <v>0.59517425932977475</v>
      </c>
      <c r="O19" s="403">
        <f>SUM(Dolnośląskie!L19,'Kujawsko-Pomorskie'!L19,Lubelskie!L19,Lubuskie!L19,Łódzkie!L19,Małopolskie!L19,Mazowieckie!L19,Opolskie!L19,Podkarpackie!L19,Podlaskie!L19,Pomorskie!L19,Śląskie!L19,Świętokrzyskie!L19,'Warmińsko-Mazurskie'!L19,Wielkopolskie!L19,Zachodniopomorskie!L19)</f>
        <v>0</v>
      </c>
      <c r="P19" s="216">
        <f>SUM(Dolnośląskie!M19,'Kujawsko-Pomorskie'!M19,Lubelskie!M19,Lubuskie!M19,Łódzkie!M19,Małopolskie!M19,Mazowieckie!M19,Opolskie!M19,Podkarpackie!M19,Podlaskie!M19,Pomorskie!M19,Śląskie!M19,Świętokrzyskie!M19,'Warmińsko-Mazurskie'!M19,Wielkopolskie!M19,Zachodniopomorskie!M19)</f>
        <v>0</v>
      </c>
      <c r="Q19" s="214">
        <f>SUM(Dolnośląskie!N19,'Kujawsko-Pomorskie'!N19,Lubelskie!N19,Lubuskie!N19,Łódzkie!N19,Małopolskie!N19,Mazowieckie!N19,Opolskie!N19,Podkarpackie!N19,Podlaskie!N19,Pomorskie!N19,Śląskie!N19,Świętokrzyskie!N19,'Warmińsko-Mazurskie'!N19,Wielkopolskie!N19,Zachodniopomorskie!N19)</f>
        <v>0</v>
      </c>
      <c r="R19" s="215">
        <f>SUM(Dolnośląskie!O19,'Kujawsko-Pomorskie'!O19,Lubelskie!O19,Lubuskie!O19,Łódzkie!O19,Małopolskie!O19,Mazowieckie!O19,Opolskie!O19,Podkarpackie!O19,Podlaskie!O19,Pomorskie!O19,Śląskie!O19,Świętokrzyskie!O19,'Warmińsko-Mazurskie'!O19,Wielkopolskie!O19,Zachodniopomorskie!O19)</f>
        <v>4</v>
      </c>
      <c r="S19" s="216">
        <f>SUM(Dolnośląskie!P19,'Kujawsko-Pomorskie'!P19,Lubelskie!P19,Lubuskie!P19,Łódzkie!P19,Małopolskie!P19,Mazowieckie!P19,Opolskie!P19,Podkarpackie!P19,Podlaskie!P19,Pomorskie!P19,Śląskie!P19,Świętokrzyskie!P19,'Warmińsko-Mazurskie'!P19,Wielkopolskie!P19,Zachodniopomorskie!P19)</f>
        <v>28656192.0799</v>
      </c>
      <c r="T19" s="216">
        <f>SUM(Dolnośląskie!Q19,'Kujawsko-Pomorskie'!Q19,Lubelskie!Q19,Lubuskie!Q19,Łódzkie!Q19,Małopolskie!Q19,Mazowieckie!Q19,Opolskie!Q19,Podkarpackie!Q19,Podlaskie!Q19,Pomorskie!Q19,Śląskie!Q19,Świętokrzyskie!Q19,'Warmińsko-Mazurskie'!Q19,Wielkopolskie!Q19,Zachodniopomorskie!Q19)</f>
        <v>20059334.4399</v>
      </c>
      <c r="U19" s="417">
        <f t="shared" si="2"/>
        <v>0.54943653375476464</v>
      </c>
      <c r="V19" s="149">
        <f>SUM(Dolnośląskie!R19,'Kujawsko-Pomorskie'!R19,Lubelskie!R19,Lubuskie!R19,Łódzkie!R19,Małopolskie!R19,Mazowieckie!R19,Opolskie!R19,Podkarpackie!R19,Podlaskie!R19,Pomorskie!R19,Śląskie!R19,Świętokrzyskie!R19,'Warmińsko-Mazurskie'!R19,Wielkopolskie!R19,Zachodniopomorskie!R19)</f>
        <v>2</v>
      </c>
      <c r="W19" s="173">
        <f>SUM(Dolnośląskie!S19,'Kujawsko-Pomorskie'!S19,Lubelskie!S19,Lubuskie!S19,Łódzkie!S19,Małopolskie!S19,Mazowieckie!S19,Opolskie!S19,Podkarpackie!S19,Podlaskie!S19,Pomorskie!S19,Śląskie!S19,Świętokrzyskie!S19,'Warmińsko-Mazurskie'!S19,Wielkopolskie!S19,Zachodniopomorskie!S19)</f>
        <v>844712.35</v>
      </c>
      <c r="X19" s="391">
        <f>W19/B19</f>
        <v>1.6196004839365282E-2</v>
      </c>
      <c r="Y19" s="213">
        <f>SUM(Dolnośląskie!T19,'Kujawsko-Pomorskie'!T19,Lubelskie!T19,Lubuskie!T19,Łódzkie!T19,Małopolskie!T19,Mazowieckie!T19,Opolskie!T19,Podkarpackie!T19,Podlaskie!T19,Pomorskie!T19,Śląskie!T19,Świętokrzyskie!T19,'Warmińsko-Mazurskie'!T19,Wielkopolskie!T19,Zachodniopomorskie!T19)</f>
        <v>1</v>
      </c>
      <c r="Z19" s="403">
        <f>SUM(Dolnośląskie!U19,'Kujawsko-Pomorskie'!U19,Lubelskie!U19,Lubuskie!U19,Łódzkie!U19,Małopolskie!U19,Mazowieckie!U19,Opolskie!U19,Podkarpackie!U19,Podlaskie!U19,Pomorskie!U19,Śląskie!U19,Świętokrzyskie!U19,'Warmińsko-Mazurskie'!U19,Wielkopolskie!U19,Zachodniopomorskie!U19)</f>
        <v>1</v>
      </c>
      <c r="AA19" s="216">
        <f>SUM(Dolnośląskie!V19,'Kujawsko-Pomorskie'!V19,Lubelskie!V19,Lubuskie!V19,Łódzkie!V19,Małopolskie!V19,Mazowieckie!V19,Opolskie!V19,Podkarpackie!V19,Podlaskie!V19,Pomorskie!V19,Śląskie!V19,Świętokrzyskie!V19,'Warmińsko-Mazurskie'!V19,Wielkopolskie!V19,Zachodniopomorskie!V19)</f>
        <v>515000</v>
      </c>
      <c r="AB19" s="216">
        <f>SUM(Dolnośląskie!W19,'Kujawsko-Pomorskie'!W19,Lubelskie!W19,Lubuskie!W19,Łódzkie!W19,Małopolskie!W19,Mazowieckie!W19,Opolskie!W19,Podkarpackie!W19,Podlaskie!W19,Pomorskie!W19,Śląskie!W19,Świętokrzyskie!W19,'Warmińsko-Mazurskie'!W19,Wielkopolskie!W19,Zachodniopomorskie!W19)</f>
        <v>360500</v>
      </c>
      <c r="AC19" s="374">
        <f t="shared" si="7"/>
        <v>9.8742992123568712E-3</v>
      </c>
      <c r="AE19" s="334"/>
      <c r="AG19" s="335"/>
      <c r="AH19" s="335"/>
      <c r="AI19" s="335"/>
      <c r="AJ19" s="335"/>
      <c r="AK19" s="335"/>
      <c r="AL19" s="335"/>
    </row>
    <row r="20" spans="1:43" ht="37.5" x14ac:dyDescent="0.3">
      <c r="A20" s="170" t="s">
        <v>70</v>
      </c>
      <c r="B20" s="171">
        <v>463703617.66400027</v>
      </c>
      <c r="C20" s="141">
        <f>SUM(Dolnośląskie!C20,'Kujawsko-Pomorskie'!C20,Lubelskie!C20,Lubuskie!C20,Łódzkie!C20,Małopolskie!C20,Mazowieckie!C20,Opolskie!C20,Podkarpackie!C20,Podlaskie!C20,Pomorskie!C20,Śląskie!C20,Świętokrzyskie!C20,'Warmińsko-Mazurskie'!C20,Wielkopolskie!C20,Zachodniopomorskie!C20)</f>
        <v>270</v>
      </c>
      <c r="D20" s="111">
        <f>SUM(Dolnośląskie!D20,'Kujawsko-Pomorskie'!D20,Lubelskie!D20,Lubuskie!D20,Łódzkie!D20,Małopolskie!D20,Mazowieckie!D20,Opolskie!D20,Podkarpackie!D20,Podlaskie!D20,Pomorskie!D20,Śląskie!D20,Świętokrzyskie!D20,'Warmińsko-Mazurskie'!D20,Wielkopolskie!D20,Zachodniopomorskie!D20)</f>
        <v>283973121.75999999</v>
      </c>
      <c r="E20" s="112">
        <f t="shared" ref="E20:E37" si="9">D20/B20</f>
        <v>0.61240221327271804</v>
      </c>
      <c r="F20" s="149">
        <f>SUM(Dolnośląskie!E20,'Kujawsko-Pomorskie'!E20,Lubelskie!E20,Lubuskie!E20,Łódzkie!E20,Małopolskie!E20,Mazowieckie!E20,Opolskie!E20,Podkarpackie!E20,Podlaskie!E20,Pomorskie!E20,Śląskie!E20,Świętokrzyskie!E20,'Warmińsko-Mazurskie'!E20,Wielkopolskie!E20,Zachodniopomorskie!E20)</f>
        <v>4</v>
      </c>
      <c r="G20" s="378">
        <f>SUM(Dolnośląskie!F20,'Kujawsko-Pomorskie'!F20,Lubelskie!F20,Lubuskie!F20,Łódzkie!F20,Małopolskie!F20,Mazowieckie!F20,Opolskie!F20,Podkarpackie!F20,Podlaskie!F20,Pomorskie!F20,Śląskie!F20,Świętokrzyskie!F20,'Warmińsko-Mazurskie'!F20,Wielkopolskie!F20,Zachodniopomorskie!F20)</f>
        <v>38818400.620000005</v>
      </c>
      <c r="H20" s="123">
        <f t="shared" ref="H20:H25" si="10">G20/B20</f>
        <v>8.3713818786999031E-2</v>
      </c>
      <c r="I20" s="147">
        <f>SUM(Dolnośląskie!G20,'Kujawsko-Pomorskie'!G20,Lubelskie!G20,Lubuskie!G20,Łódzkie!G20,Małopolskie!G20,Mazowieckie!G20,Opolskie!G20,Podkarpackie!G20,Podlaskie!G20,Pomorskie!G20,Śląskie!G20,Świętokrzyskie!G20,'Warmińsko-Mazurskie'!G20,Wielkopolskie!G20,Zachodniopomorskie!G20)</f>
        <v>8</v>
      </c>
      <c r="J20" s="395">
        <f>SUM(Dolnośląskie!H20,'Kujawsko-Pomorskie'!H20,Lubelskie!H20,Lubuskie!H20,Łódzkie!H20,Małopolskie!H20,Mazowieckie!H20,Opolskie!H20,Podkarpackie!H20,Podlaskie!H20,Pomorskie!H20,Śląskie!H20,Świętokrzyskie!H20,'Warmińsko-Mazurskie'!H20,Wielkopolskie!H20,Zachodniopomorskie!H20)</f>
        <v>16135154.17</v>
      </c>
      <c r="K20" s="141">
        <f>SUM(Dolnośląskie!I20,'Kujawsko-Pomorskie'!I20,Lubelskie!I20,Lubuskie!I20,Łódzkie!I20,Małopolskie!I20,Mazowieckie!I20,Opolskie!I20,Podkarpackie!I20,Podlaskie!I20,Pomorskie!I20,Śląskie!I20,Świętokrzyskie!I20,'Warmińsko-Mazurskie'!I20,Wielkopolskie!I20,Zachodniopomorskie!I20)</f>
        <v>3</v>
      </c>
      <c r="L20" s="111">
        <f>SUM(Dolnośląskie!J20,'Kujawsko-Pomorskie'!J20,Lubelskie!J20,Lubuskie!J20,Łódzkie!J20,Małopolskie!J20,Mazowieckie!J20,Opolskie!J20,Podkarpackie!J20,Podlaskie!J20,Pomorskie!J20,Śląskie!J20,Świętokrzyskie!J20,'Warmińsko-Mazurskie'!J20,Wielkopolskie!J20,Zachodniopomorskie!J20)</f>
        <v>27968657.150000002</v>
      </c>
      <c r="M20" s="114">
        <f>SUM(Dolnośląskie!K20,'Kujawsko-Pomorskie'!K20,Lubelskie!K20,Lubuskie!K20,Łódzkie!K20,Małopolskie!K20,Mazowieckie!K20,Opolskie!K20,Podkarpackie!K20,Podlaskie!K20,Pomorskie!K20,Śląskie!K20,Świętokrzyskie!K20,'Warmińsko-Mazurskie'!K20,Wielkopolskie!K20,Zachodniopomorskie!K20)</f>
        <v>19578059.990000002</v>
      </c>
      <c r="N20" s="457">
        <f t="shared" si="8"/>
        <v>6.0315805364852891E-2</v>
      </c>
      <c r="O20" s="143">
        <f>SUM(Dolnośląskie!L20,'Kujawsko-Pomorskie'!L20,Lubelskie!L20,Lubuskie!L20,Łódzkie!L20,Małopolskie!L20,Mazowieckie!L20,Opolskie!L20,Podkarpackie!L20,Podlaskie!L20,Pomorskie!L20,Śląskie!L20,Świętokrzyskie!L20,'Warmińsko-Mazurskie'!L20,Wielkopolskie!L20,Zachodniopomorskie!L20)</f>
        <v>0</v>
      </c>
      <c r="P20" s="111">
        <f>SUM(Dolnośląskie!M20,'Kujawsko-Pomorskie'!M20,Lubelskie!M20,Lubuskie!M20,Łódzkie!M20,Małopolskie!M20,Mazowieckie!M20,Opolskie!M20,Podkarpackie!M20,Podlaskie!M20,Pomorskie!M20,Śląskie!M20,Świętokrzyskie!M20,'Warmińsko-Mazurskie'!M20,Wielkopolskie!M20,Zachodniopomorskie!M20)</f>
        <v>0</v>
      </c>
      <c r="Q20" s="115">
        <f>SUM(Dolnośląskie!N20,'Kujawsko-Pomorskie'!N20,Lubelskie!N20,Lubuskie!N20,Łódzkie!N20,Małopolskie!N20,Mazowieckie!N20,Opolskie!N20,Podkarpackie!N20,Podlaskie!N20,Pomorskie!N20,Śląskie!N20,Świętokrzyskie!N20,'Warmińsko-Mazurskie'!N20,Wielkopolskie!N20,Zachodniopomorskie!N20)</f>
        <v>0</v>
      </c>
      <c r="R20" s="142">
        <f>SUM(Dolnośląskie!O20,'Kujawsko-Pomorskie'!O20,Lubelskie!O20,Lubuskie!O20,Łódzkie!O20,Małopolskie!O20,Mazowieckie!O20,Opolskie!O20,Podkarpackie!O20,Podlaskie!O20,Pomorskie!O20,Śląskie!O20,Świętokrzyskie!O20,'Warmińsko-Mazurskie'!O20,Wielkopolskie!O20,Zachodniopomorskie!O20)</f>
        <v>0</v>
      </c>
      <c r="S20" s="111">
        <f>SUM(Dolnośląskie!P20,'Kujawsko-Pomorskie'!P20,Lubelskie!P20,Lubuskie!P20,Łódzkie!P20,Małopolskie!P20,Mazowieckie!P20,Opolskie!P20,Podkarpackie!P20,Podlaskie!P20,Pomorskie!P20,Śląskie!P20,Świętokrzyskie!P20,'Warmińsko-Mazurskie'!P20,Wielkopolskie!P20,Zachodniopomorskie!P20)</f>
        <v>0</v>
      </c>
      <c r="T20" s="111">
        <f>SUM(Dolnośląskie!Q20,'Kujawsko-Pomorskie'!Q20,Lubelskie!Q20,Lubuskie!Q20,Łódzkie!Q20,Małopolskie!Q20,Mazowieckie!Q20,Opolskie!Q20,Podkarpackie!Q20,Podlaskie!Q20,Pomorskie!Q20,Śląskie!Q20,Świętokrzyskie!Q20,'Warmińsko-Mazurskie'!Q20,Wielkopolskie!Q20,Zachodniopomorskie!Q20)</f>
        <v>0</v>
      </c>
      <c r="U20" s="420">
        <f t="shared" si="2"/>
        <v>0</v>
      </c>
      <c r="V20" s="149">
        <f>SUM(Dolnośląskie!R20,'Kujawsko-Pomorskie'!R20,Lubelskie!R20,Lubuskie!R20,Łódzkie!R20,Małopolskie!R20,Mazowieckie!R20,Opolskie!R20,Podkarpackie!R20,Podlaskie!R20,Pomorskie!R20,Śląskie!R20,Świętokrzyskie!R20,'Warmińsko-Mazurskie'!R20,Wielkopolskie!R20,Zachodniopomorskie!R20)</f>
        <v>0</v>
      </c>
      <c r="W20" s="173">
        <f>SUM(Dolnośląskie!S20,'Kujawsko-Pomorskie'!S20,Lubelskie!S20,Lubuskie!S20,Łódzkie!S20,Małopolskie!S20,Mazowieckie!S20,Opolskie!S20,Podkarpackie!S20,Podlaskie!S20,Pomorskie!S20,Śląskie!S20,Świętokrzyskie!S20,'Warmińsko-Mazurskie'!S20,Wielkopolskie!S20,Zachodniopomorskie!S20)</f>
        <v>0</v>
      </c>
      <c r="X20" s="391">
        <f t="shared" ref="X20:X25" si="11">W20/B20</f>
        <v>0</v>
      </c>
      <c r="Y20" s="141">
        <f>SUM(Dolnośląskie!T20,'Kujawsko-Pomorskie'!T20,Lubelskie!T20,Lubuskie!T20,Łódzkie!T20,Małopolskie!T20,Mazowieckie!T20,Opolskie!T20,Podkarpackie!T20,Podlaskie!T20,Pomorskie!T20,Śląskie!T20,Świętokrzyskie!T20,'Warmińsko-Mazurskie'!T20,Wielkopolskie!T20,Zachodniopomorskie!T20)</f>
        <v>0</v>
      </c>
      <c r="Z20" s="143">
        <f>SUM(Dolnośląskie!U20,'Kujawsko-Pomorskie'!U20,Lubelskie!U20,Lubuskie!U20,Łódzkie!U20,Małopolskie!U20,Mazowieckie!U20,Opolskie!U20,Podkarpackie!U20,Podlaskie!U20,Pomorskie!U20,Śląskie!U20,Świętokrzyskie!U20,'Warmińsko-Mazurskie'!U20,Wielkopolskie!U20,Zachodniopomorskie!U20)</f>
        <v>0</v>
      </c>
      <c r="AA20" s="111">
        <f>SUM(Dolnośląskie!V20,'Kujawsko-Pomorskie'!V20,Lubelskie!V20,Lubuskie!V20,Łódzkie!V20,Małopolskie!V20,Mazowieckie!V20,Opolskie!V20,Podkarpackie!V20,Podlaskie!V20,Pomorskie!V20,Śląskie!V20,Świętokrzyskie!V20,'Warmińsko-Mazurskie'!V20,Wielkopolskie!V20,Zachodniopomorskie!V20)</f>
        <v>0</v>
      </c>
      <c r="AB20" s="111">
        <f>SUM(Dolnośląskie!W20,'Kujawsko-Pomorskie'!W20,Lubelskie!W20,Lubuskie!W20,Łódzkie!W20,Małopolskie!W20,Mazowieckie!W20,Opolskie!W20,Podkarpackie!W20,Podlaskie!W20,Pomorskie!W20,Śląskie!W20,Świętokrzyskie!W20,'Warmińsko-Mazurskie'!W20,Wielkopolskie!W20,Zachodniopomorskie!W20)</f>
        <v>0</v>
      </c>
      <c r="AC20" s="112">
        <f t="shared" si="7"/>
        <v>0</v>
      </c>
      <c r="AE20" s="334"/>
    </row>
    <row r="21" spans="1:43" ht="18.75" x14ac:dyDescent="0.3">
      <c r="A21" s="170" t="s">
        <v>57</v>
      </c>
      <c r="B21" s="171">
        <v>381061852.50000006</v>
      </c>
      <c r="C21" s="141">
        <f>SUM(Dolnośląskie!C21,'Kujawsko-Pomorskie'!C21,Lubelskie!C21,Lubuskie!C21,Łódzkie!C21,Małopolskie!C21,Mazowieckie!C21,Opolskie!C21,Podkarpackie!C21,Podlaskie!C21,Pomorskie!C21,Śląskie!C21,Świętokrzyskie!C21,'Warmińsko-Mazurskie'!C21,Wielkopolskie!C21,Zachodniopomorskie!C21)</f>
        <v>678</v>
      </c>
      <c r="D21" s="111">
        <f>SUM(Dolnośląskie!D21,'Kujawsko-Pomorskie'!D21,Lubelskie!D21,Lubuskie!D21,Łódzkie!D21,Małopolskie!D21,Mazowieckie!D21,Opolskie!D21,Podkarpackie!D21,Podlaskie!D21,Pomorskie!D21,Śląskie!D21,Świętokrzyskie!D21,'Warmińsko-Mazurskie'!D21,Wielkopolskie!D21,Zachodniopomorskie!D21)</f>
        <v>363387697.37</v>
      </c>
      <c r="E21" s="112">
        <f t="shared" si="9"/>
        <v>0.95361867105288356</v>
      </c>
      <c r="F21" s="149">
        <f>SUM(Dolnośląskie!E21,'Kujawsko-Pomorskie'!E21,Lubelskie!E21,Lubuskie!E21,Łódzkie!E21,Małopolskie!E21,Mazowieckie!E21,Opolskie!E21,Podkarpackie!E21,Podlaskie!E21,Pomorskie!E21,Śląskie!E21,Świętokrzyskie!E21,'Warmińsko-Mazurskie'!E21,Wielkopolskie!E21,Zachodniopomorskie!E21)</f>
        <v>632</v>
      </c>
      <c r="G21" s="378">
        <f>SUM(Dolnośląskie!F21,'Kujawsko-Pomorskie'!F21,Lubelskie!F21,Lubuskie!F21,Łódzkie!F21,Małopolskie!F21,Mazowieckie!F21,Opolskie!F21,Podkarpackie!F21,Podlaskie!F21,Pomorskie!F21,Śląskie!F21,Świętokrzyskie!F21,'Warmińsko-Mazurskie'!F21,Wielkopolskie!F21,Zachodniopomorskie!F21)</f>
        <v>350660205.22000003</v>
      </c>
      <c r="H21" s="123">
        <f t="shared" si="10"/>
        <v>0.92021860209688655</v>
      </c>
      <c r="I21" s="147">
        <f>SUM(Dolnośląskie!G21,'Kujawsko-Pomorskie'!G21,Lubelskie!G21,Lubuskie!G21,Łódzkie!G21,Małopolskie!G21,Mazowieckie!G21,Opolskie!G21,Podkarpackie!G21,Podlaskie!G21,Pomorskie!G21,Śląskie!G21,Świętokrzyskie!G21,'Warmińsko-Mazurskie'!G21,Wielkopolskie!G21,Zachodniopomorskie!G21)</f>
        <v>38</v>
      </c>
      <c r="J21" s="395">
        <f>SUM(Dolnośląskie!H21,'Kujawsko-Pomorskie'!H21,Lubelskie!H21,Lubuskie!H21,Łódzkie!H21,Małopolskie!H21,Mazowieckie!H21,Opolskie!H21,Podkarpackie!H21,Podlaskie!H21,Pomorskie!H21,Śląskie!H21,Świętokrzyskie!H21,'Warmińsko-Mazurskie'!H21,Wielkopolskie!H21,Zachodniopomorskie!H21)</f>
        <v>11039084.280000001</v>
      </c>
      <c r="K21" s="141">
        <f>SUM(Dolnośląskie!I21,'Kujawsko-Pomorskie'!I21,Lubelskie!I21,Lubuskie!I21,Łódzkie!I21,Małopolskie!I21,Mazowieckie!I21,Opolskie!I21,Podkarpackie!I21,Podlaskie!I21,Pomorskie!I21,Śląskie!I21,Świętokrzyskie!I21,'Warmińsko-Mazurskie'!I21,Wielkopolskie!I21,Zachodniopomorskie!I21)</f>
        <v>601</v>
      </c>
      <c r="L21" s="111">
        <f>SUM(Dolnośląskie!J21,'Kujawsko-Pomorskie'!J21,Lubelskie!J21,Lubuskie!J21,Łódzkie!J21,Małopolskie!J21,Mazowieckie!J21,Opolskie!J21,Podkarpackie!J21,Podlaskie!J21,Pomorskie!J21,Śląskie!J21,Świętokrzyskie!J21,'Warmińsko-Mazurskie'!J21,Wielkopolskie!J21,Zachodniopomorskie!J21)</f>
        <v>339020677.84950006</v>
      </c>
      <c r="M21" s="114">
        <f>SUM(Dolnośląskie!K21,'Kujawsko-Pomorskie'!K21,Lubelskie!K21,Lubuskie!K21,Łódzkie!K21,Małopolskie!K21,Mazowieckie!K21,Opolskie!K21,Podkarpackie!K21,Podlaskie!K21,Pomorskie!K21,Śląskie!K21,Świętokrzyskie!K21,'Warmińsko-Mazurskie'!K21,Wielkopolskie!K21,Zachodniopomorskie!K21)</f>
        <v>237314472.91979998</v>
      </c>
      <c r="N21" s="457">
        <f t="shared" si="8"/>
        <v>0.88967362024121799</v>
      </c>
      <c r="O21" s="143">
        <f>SUM(Dolnośląskie!L21,'Kujawsko-Pomorskie'!L21,Lubelskie!L21,Lubuskie!L21,Łódzkie!L21,Małopolskie!L21,Mazowieckie!L21,Opolskie!L21,Podkarpackie!L21,Podlaskie!L21,Pomorskie!L21,Śląskie!L21,Świętokrzyskie!L21,'Warmińsko-Mazurskie'!L21,Wielkopolskie!L21,Zachodniopomorskie!L21)</f>
        <v>2</v>
      </c>
      <c r="P21" s="111">
        <f>SUM(Dolnośląskie!M21,'Kujawsko-Pomorskie'!M21,Lubelskie!M21,Lubuskie!M21,Łódzkie!M21,Małopolskie!M21,Mazowieckie!M21,Opolskie!M21,Podkarpackie!M21,Podlaskie!M21,Pomorskie!M21,Śląskie!M21,Świętokrzyskie!M21,'Warmińsko-Mazurskie'!M21,Wielkopolskie!M21,Zachodniopomorskie!M21)</f>
        <v>249440.75</v>
      </c>
      <c r="Q21" s="115">
        <f>SUM(Dolnośląskie!N21,'Kujawsko-Pomorskie'!N21,Lubelskie!N21,Lubuskie!N21,Łódzkie!N21,Małopolskie!N21,Mazowieckie!N21,Opolskie!N21,Podkarpackie!N21,Podlaskie!N21,Pomorskie!N21,Śląskie!N21,Świętokrzyskie!N21,'Warmińsko-Mazurskie'!N21,Wielkopolskie!N21,Zachodniopomorskie!N21)</f>
        <v>174608.52</v>
      </c>
      <c r="R21" s="142">
        <f>SUM(Dolnośląskie!O21,'Kujawsko-Pomorskie'!O21,Lubelskie!O21,Lubuskie!O21,Łódzkie!O21,Małopolskie!O21,Mazowieckie!O21,Opolskie!O21,Podkarpackie!O21,Podlaskie!O21,Pomorskie!O21,Śląskie!O21,Świętokrzyskie!O21,'Warmińsko-Mazurskie'!O21,Wielkopolskie!O21,Zachodniopomorskie!O21)</f>
        <v>599</v>
      </c>
      <c r="S21" s="111">
        <f>SUM(Dolnośląskie!P21,'Kujawsko-Pomorskie'!P21,Lubelskie!P21,Lubuskie!P21,Łódzkie!P21,Małopolskie!P21,Mazowieckie!P21,Opolskie!P21,Podkarpackie!P21,Podlaskie!P21,Pomorskie!P21,Śląskie!P21,Świętokrzyskie!P21,'Warmińsko-Mazurskie'!P21,Wielkopolskie!P21,Zachodniopomorskie!P21)</f>
        <v>338771237.09950006</v>
      </c>
      <c r="T21" s="111">
        <f>SUM(Dolnośląskie!Q21,'Kujawsko-Pomorskie'!Q21,Lubelskie!Q21,Lubuskie!Q21,Łódzkie!Q21,Małopolskie!Q21,Mazowieckie!Q21,Opolskie!Q21,Podkarpackie!Q21,Podlaskie!Q21,Pomorskie!Q21,Śląskie!Q21,Świętokrzyskie!Q21,'Warmińsko-Mazurskie'!Q21,Wielkopolskie!Q21,Zachodniopomorskie!Q21)</f>
        <v>237139864.3998</v>
      </c>
      <c r="U21" s="420">
        <f t="shared" si="2"/>
        <v>0.88901902637840136</v>
      </c>
      <c r="V21" s="149">
        <f>SUM(Dolnośląskie!R21,'Kujawsko-Pomorskie'!R21,Lubelskie!R21,Lubuskie!R21,Łódzkie!R21,Małopolskie!R21,Mazowieckie!R21,Opolskie!R21,Podkarpackie!R21,Podlaskie!R21,Pomorskie!R21,Śląskie!R21,Świętokrzyskie!R21,'Warmińsko-Mazurskie'!R21,Wielkopolskie!R21,Zachodniopomorskie!R21)</f>
        <v>136</v>
      </c>
      <c r="W21" s="173">
        <f>SUM(Dolnośląskie!S21,'Kujawsko-Pomorskie'!S21,Lubelskie!S21,Lubuskie!S21,Łódzkie!S21,Małopolskie!S21,Mazowieckie!S21,Opolskie!S21,Podkarpackie!S21,Podlaskie!S21,Pomorskie!S21,Śląskie!S21,Świętokrzyskie!S21,'Warmińsko-Mazurskie'!S21,Wielkopolskie!S21,Zachodniopomorskie!S21)</f>
        <v>19707207.450000003</v>
      </c>
      <c r="X21" s="391">
        <f t="shared" si="11"/>
        <v>5.1716558140649883E-2</v>
      </c>
      <c r="Y21" s="141">
        <f>SUM(Dolnośląskie!T21,'Kujawsko-Pomorskie'!T21,Lubelskie!T21,Lubuskie!T21,Łódzkie!T21,Małopolskie!T21,Mazowieckie!T21,Opolskie!T21,Podkarpackie!T21,Podlaskie!T21,Pomorskie!T21,Śląskie!T21,Świętokrzyskie!T21,'Warmińsko-Mazurskie'!T21,Wielkopolskie!T21,Zachodniopomorskie!T21)</f>
        <v>7</v>
      </c>
      <c r="Z21" s="143">
        <f>SUM(Dolnośląskie!U21,'Kujawsko-Pomorskie'!U21,Lubelskie!U21,Lubuskie!U21,Łódzkie!U21,Małopolskie!U21,Mazowieckie!U21,Opolskie!U21,Podkarpackie!U21,Podlaskie!U21,Pomorskie!U21,Śląskie!U21,Świętokrzyskie!U21,'Warmińsko-Mazurskie'!U21,Wielkopolskie!U21,Zachodniopomorskie!U21)</f>
        <v>7</v>
      </c>
      <c r="AA21" s="111">
        <f>SUM(Dolnośląskie!V21,'Kujawsko-Pomorskie'!V21,Lubelskie!V21,Lubuskie!V21,Łódzkie!V21,Małopolskie!V21,Mazowieckie!V21,Opolskie!V21,Podkarpackie!V21,Podlaskie!V21,Pomorskie!V21,Śląskie!V21,Świętokrzyskie!V21,'Warmińsko-Mazurskie'!V21,Wielkopolskie!V21,Zachodniopomorskie!V21)</f>
        <v>623106.16</v>
      </c>
      <c r="AB21" s="111">
        <f>SUM(Dolnośląskie!W21,'Kujawsko-Pomorskie'!W21,Lubelskie!W21,Lubuskie!W21,Łódzkie!W21,Małopolskie!W21,Mazowieckie!W21,Opolskie!W21,Podkarpackie!W21,Podlaskie!W21,Pomorskie!W21,Śląskie!W21,Świętokrzyskie!W21,'Warmińsko-Mazurskie'!W21,Wielkopolskie!W21,Zachodniopomorskie!W21)</f>
        <v>436174.29</v>
      </c>
      <c r="AC21" s="112">
        <f t="shared" si="7"/>
        <v>1.6351837789903149E-3</v>
      </c>
      <c r="AE21" s="334"/>
    </row>
    <row r="22" spans="1:43" ht="18.75" x14ac:dyDescent="0.3">
      <c r="A22" s="170" t="s">
        <v>56</v>
      </c>
      <c r="B22" s="171">
        <v>111264280.351</v>
      </c>
      <c r="C22" s="141">
        <f>SUM(Dolnośląskie!C22,'Kujawsko-Pomorskie'!C22,Lubelskie!C22,Lubuskie!C22,Łódzkie!C22,Małopolskie!C22,Mazowieckie!C22,Opolskie!C22,Podkarpackie!C22,Podlaskie!C22,Pomorskie!C22,Śląskie!C22,Świętokrzyskie!C22,'Warmińsko-Mazurskie'!C22,Wielkopolskie!C22,Zachodniopomorskie!C22)</f>
        <v>15</v>
      </c>
      <c r="D22" s="111">
        <f>SUM(Dolnośląskie!D22,'Kujawsko-Pomorskie'!D22,Lubelskie!D22,Lubuskie!D22,Łódzkie!D22,Małopolskie!D22,Mazowieckie!D22,Opolskie!D22,Podkarpackie!D22,Podlaskie!D22,Pomorskie!D22,Śląskie!D22,Świętokrzyskie!D22,'Warmińsko-Mazurskie'!D22,Wielkopolskie!D22,Zachodniopomorskie!D22)</f>
        <v>25080315.850000001</v>
      </c>
      <c r="E22" s="112">
        <f t="shared" si="9"/>
        <v>0.22541210684040155</v>
      </c>
      <c r="F22" s="149">
        <f>SUM(Dolnośląskie!E22,'Kujawsko-Pomorskie'!E22,Lubelskie!E22,Lubuskie!E22,Łódzkie!E22,Małopolskie!E22,Mazowieckie!E22,Opolskie!E22,Podkarpackie!E22,Podlaskie!E22,Pomorskie!E22,Śląskie!E22,Świętokrzyskie!E22,'Warmińsko-Mazurskie'!E22,Wielkopolskie!E22,Zachodniopomorskie!E22)</f>
        <v>2</v>
      </c>
      <c r="G22" s="378">
        <f>SUM(Dolnośląskie!F22,'Kujawsko-Pomorskie'!F22,Lubelskie!F22,Lubuskie!F22,Łódzkie!F22,Małopolskie!F22,Mazowieckie!F22,Opolskie!F22,Podkarpackie!F22,Podlaskie!F22,Pomorskie!F22,Śląskie!F22,Świętokrzyskie!F22,'Warmińsko-Mazurskie'!F22,Wielkopolskie!F22,Zachodniopomorskie!F22)</f>
        <v>2419039.6100000003</v>
      </c>
      <c r="H22" s="123">
        <f t="shared" si="10"/>
        <v>2.1741385486597983E-2</v>
      </c>
      <c r="I22" s="147">
        <f>SUM(Dolnośląskie!G22,'Kujawsko-Pomorskie'!G22,Lubelskie!G22,Lubuskie!G22,Łódzkie!G22,Małopolskie!G22,Mazowieckie!G22,Opolskie!G22,Podkarpackie!G22,Podlaskie!G22,Pomorskie!G22,Śląskie!G22,Świętokrzyskie!G22,'Warmińsko-Mazurskie'!G22,Wielkopolskie!G22,Zachodniopomorskie!G22)</f>
        <v>4</v>
      </c>
      <c r="J22" s="395">
        <f>SUM(Dolnośląskie!H22,'Kujawsko-Pomorskie'!H22,Lubelskie!H22,Lubuskie!H22,Łódzkie!H22,Małopolskie!H22,Mazowieckie!H22,Opolskie!H22,Podkarpackie!H22,Podlaskie!H22,Pomorskie!H22,Śląskie!H22,Świętokrzyskie!H22,'Warmińsko-Mazurskie'!H22,Wielkopolskie!H22,Zachodniopomorskie!H22)</f>
        <v>6946237.6899999995</v>
      </c>
      <c r="K22" s="141">
        <f>SUM(Dolnośląskie!I22,'Kujawsko-Pomorskie'!I22,Lubelskie!I22,Lubuskie!I22,Łódzkie!I22,Małopolskie!I22,Mazowieckie!I22,Opolskie!I22,Podkarpackie!I22,Podlaskie!I22,Pomorskie!I22,Śląskie!I22,Świętokrzyskie!I22,'Warmińsko-Mazurskie'!I22,Wielkopolskie!I22,Zachodniopomorskie!I22)</f>
        <v>2</v>
      </c>
      <c r="L22" s="111">
        <f>SUM(Dolnośląskie!J22,'Kujawsko-Pomorskie'!J22,Lubelskie!J22,Lubuskie!J22,Łódzkie!J22,Małopolskie!J22,Mazowieckie!J22,Opolskie!J22,Podkarpackie!J22,Podlaskie!J22,Pomorskie!J22,Śląskie!J22,Świętokrzyskie!J22,'Warmińsko-Mazurskie'!J22,Wielkopolskie!J22,Zachodniopomorskie!J22)</f>
        <v>2419039.6100000003</v>
      </c>
      <c r="M22" s="114">
        <f>SUM(Dolnośląskie!K22,'Kujawsko-Pomorskie'!K22,Lubelskie!K22,Lubuskie!K22,Łódzkie!K22,Małopolskie!K22,Mazowieckie!K22,Opolskie!K22,Podkarpackie!K22,Podlaskie!K22,Pomorskie!K22,Śląskie!K22,Świętokrzyskie!K22,'Warmińsko-Mazurskie'!K22,Wielkopolskie!K22,Zachodniopomorskie!K22)</f>
        <v>1693327.71</v>
      </c>
      <c r="N22" s="457">
        <f t="shared" si="8"/>
        <v>2.1741385486597983E-2</v>
      </c>
      <c r="O22" s="143">
        <f>SUM(Dolnośląskie!L22,'Kujawsko-Pomorskie'!L22,Lubelskie!L22,Lubuskie!L22,Łódzkie!L22,Małopolskie!L22,Mazowieckie!L22,Opolskie!L22,Podkarpackie!L22,Podlaskie!L22,Pomorskie!L22,Śląskie!L22,Świętokrzyskie!L22,'Warmińsko-Mazurskie'!L22,Wielkopolskie!L22,Zachodniopomorskie!L22)</f>
        <v>0</v>
      </c>
      <c r="P22" s="111">
        <f>SUM(Dolnośląskie!M22,'Kujawsko-Pomorskie'!M22,Lubelskie!M22,Lubuskie!M22,Łódzkie!M22,Małopolskie!M22,Mazowieckie!M22,Opolskie!M22,Podkarpackie!M22,Podlaskie!M22,Pomorskie!M22,Śląskie!M22,Świętokrzyskie!M22,'Warmińsko-Mazurskie'!M22,Wielkopolskie!M22,Zachodniopomorskie!M22)</f>
        <v>0</v>
      </c>
      <c r="Q22" s="115">
        <f>SUM(Dolnośląskie!N22,'Kujawsko-Pomorskie'!N22,Lubelskie!N22,Lubuskie!N22,Łódzkie!N22,Małopolskie!N22,Mazowieckie!N22,Opolskie!N22,Podkarpackie!N22,Podlaskie!N22,Pomorskie!N22,Śląskie!N22,Świętokrzyskie!N22,'Warmińsko-Mazurskie'!N22,Wielkopolskie!N22,Zachodniopomorskie!N22)</f>
        <v>0</v>
      </c>
      <c r="R22" s="142">
        <f>SUM(Dolnośląskie!O22,'Kujawsko-Pomorskie'!O22,Lubelskie!O22,Lubuskie!O22,Łódzkie!O22,Małopolskie!O22,Mazowieckie!O22,Opolskie!O22,Podkarpackie!O22,Podlaskie!O22,Pomorskie!O22,Śląskie!O22,Świętokrzyskie!O22,'Warmińsko-Mazurskie'!O22,Wielkopolskie!O22,Zachodniopomorskie!O22)</f>
        <v>2</v>
      </c>
      <c r="S22" s="111">
        <f>SUM(Dolnośląskie!P22,'Kujawsko-Pomorskie'!P22,Lubelskie!P22,Lubuskie!P22,Łódzkie!P22,Małopolskie!P22,Mazowieckie!P22,Opolskie!P22,Podkarpackie!P22,Podlaskie!P22,Pomorskie!P22,Śląskie!P22,Świętokrzyskie!P22,'Warmińsko-Mazurskie'!P22,Wielkopolskie!P22,Zachodniopomorskie!P22)</f>
        <v>2419039.6100000003</v>
      </c>
      <c r="T22" s="111">
        <f>SUM(Dolnośląskie!Q22,'Kujawsko-Pomorskie'!Q22,Lubelskie!Q22,Lubuskie!Q22,Łódzkie!Q22,Małopolskie!Q22,Mazowieckie!Q22,Opolskie!Q22,Podkarpackie!Q22,Podlaskie!Q22,Pomorskie!Q22,Śląskie!Q22,Świętokrzyskie!Q22,'Warmińsko-Mazurskie'!Q22,Wielkopolskie!Q22,Zachodniopomorskie!Q22)</f>
        <v>1693327.71</v>
      </c>
      <c r="U22" s="420">
        <f t="shared" si="2"/>
        <v>2.1741385486597983E-2</v>
      </c>
      <c r="V22" s="149">
        <f>SUM(Dolnośląskie!R22,'Kujawsko-Pomorskie'!R22,Lubelskie!R22,Lubuskie!R22,Łódzkie!R22,Małopolskie!R22,Mazowieckie!R22,Opolskie!R22,Podkarpackie!R22,Podlaskie!R22,Pomorskie!R22,Śląskie!R22,Świętokrzyskie!R22,'Warmińsko-Mazurskie'!R22,Wielkopolskie!R22,Zachodniopomorskie!R22)</f>
        <v>0</v>
      </c>
      <c r="W22" s="173">
        <f>SUM(Dolnośląskie!S22,'Kujawsko-Pomorskie'!S22,Lubelskie!S22,Lubuskie!S22,Łódzkie!S22,Małopolskie!S22,Mazowieckie!S22,Opolskie!S22,Podkarpackie!S22,Podlaskie!S22,Pomorskie!S22,Śląskie!S22,Świętokrzyskie!S22,'Warmińsko-Mazurskie'!S22,Wielkopolskie!S22,Zachodniopomorskie!S22)</f>
        <v>0</v>
      </c>
      <c r="X22" s="391">
        <f t="shared" si="11"/>
        <v>0</v>
      </c>
      <c r="Y22" s="141">
        <f>SUM(Dolnośląskie!T22,'Kujawsko-Pomorskie'!T22,Lubelskie!T22,Lubuskie!T22,Łódzkie!T22,Małopolskie!T22,Mazowieckie!T22,Opolskie!T22,Podkarpackie!T22,Podlaskie!T22,Pomorskie!T22,Śląskie!T22,Świętokrzyskie!T22,'Warmińsko-Mazurskie'!T22,Wielkopolskie!T22,Zachodniopomorskie!T22)</f>
        <v>0</v>
      </c>
      <c r="Z22" s="143">
        <f>SUM(Dolnośląskie!U22,'Kujawsko-Pomorskie'!U22,Lubelskie!U22,Lubuskie!U22,Łódzkie!U22,Małopolskie!U22,Mazowieckie!U22,Opolskie!U22,Podkarpackie!U22,Podlaskie!U22,Pomorskie!U22,Śląskie!U22,Świętokrzyskie!U22,'Warmińsko-Mazurskie'!U22,Wielkopolskie!U22,Zachodniopomorskie!U22)</f>
        <v>0</v>
      </c>
      <c r="AA22" s="111">
        <f>SUM(Dolnośląskie!V22,'Kujawsko-Pomorskie'!V22,Lubelskie!V22,Lubuskie!V22,Łódzkie!V22,Małopolskie!V22,Mazowieckie!V22,Opolskie!V22,Podkarpackie!V22,Podlaskie!V22,Pomorskie!V22,Śląskie!V22,Świętokrzyskie!V22,'Warmińsko-Mazurskie'!V22,Wielkopolskie!V22,Zachodniopomorskie!V22)</f>
        <v>0</v>
      </c>
      <c r="AB22" s="111">
        <f>SUM(Dolnośląskie!W22,'Kujawsko-Pomorskie'!W22,Lubelskie!W22,Lubuskie!W22,Łódzkie!W22,Małopolskie!W22,Mazowieckie!W22,Opolskie!W22,Podkarpackie!W22,Podlaskie!W22,Pomorskie!W22,Śląskie!W22,Świętokrzyskie!W22,'Warmińsko-Mazurskie'!W22,Wielkopolskie!W22,Zachodniopomorskie!W22)</f>
        <v>0</v>
      </c>
      <c r="AC22" s="112">
        <f t="shared" si="7"/>
        <v>0</v>
      </c>
      <c r="AE22" s="334"/>
    </row>
    <row r="23" spans="1:43" ht="18.75" x14ac:dyDescent="0.3">
      <c r="A23" s="170" t="s">
        <v>55</v>
      </c>
      <c r="B23" s="171">
        <v>59492502.104000002</v>
      </c>
      <c r="C23" s="141">
        <f>SUM(Dolnośląskie!C23,'Kujawsko-Pomorskie'!C23,Lubelskie!C23,Lubuskie!C23,Łódzkie!C23,Małopolskie!C23,Mazowieckie!C23,Opolskie!C23,Podkarpackie!C23,Podlaskie!C23,Pomorskie!C23,Śląskie!C23,Świętokrzyskie!C23,'Warmińsko-Mazurskie'!C23,Wielkopolskie!C23,Zachodniopomorskie!C23)</f>
        <v>0</v>
      </c>
      <c r="D23" s="111">
        <f>SUM(Dolnośląskie!D23,'Kujawsko-Pomorskie'!D23,Lubelskie!D23,Lubuskie!D23,Łódzkie!D23,Małopolskie!D23,Mazowieckie!D23,Opolskie!D23,Podkarpackie!D23,Podlaskie!D23,Pomorskie!D23,Śląskie!D23,Świętokrzyskie!D23,'Warmińsko-Mazurskie'!D23,Wielkopolskie!D23,Zachodniopomorskie!D23)</f>
        <v>0</v>
      </c>
      <c r="E23" s="112">
        <f t="shared" si="9"/>
        <v>0</v>
      </c>
      <c r="F23" s="149">
        <f>SUM(Dolnośląskie!E23,'Kujawsko-Pomorskie'!E23,Lubelskie!E23,Lubuskie!E23,Łódzkie!E23,Małopolskie!E23,Mazowieckie!E23,Opolskie!E23,Podkarpackie!E23,Podlaskie!E23,Pomorskie!E23,Śląskie!E23,Świętokrzyskie!E23,'Warmińsko-Mazurskie'!E23,Wielkopolskie!E23,Zachodniopomorskie!E23)</f>
        <v>0</v>
      </c>
      <c r="G23" s="378">
        <f>SUM(Dolnośląskie!F23,'Kujawsko-Pomorskie'!F23,Lubelskie!F23,Lubuskie!F23,Łódzkie!F23,Małopolskie!F23,Mazowieckie!F23,Opolskie!F23,Podkarpackie!F23,Podlaskie!F23,Pomorskie!F23,Śląskie!F23,Świętokrzyskie!F23,'Warmińsko-Mazurskie'!F23,Wielkopolskie!F23,Zachodniopomorskie!F23)</f>
        <v>0</v>
      </c>
      <c r="H23" s="123">
        <f t="shared" si="10"/>
        <v>0</v>
      </c>
      <c r="I23" s="147">
        <f>SUM(Dolnośląskie!G23,'Kujawsko-Pomorskie'!G23,Lubelskie!G23,Lubuskie!G23,Łódzkie!G23,Małopolskie!G23,Mazowieckie!G23,Opolskie!G23,Podkarpackie!G23,Podlaskie!G23,Pomorskie!G23,Śląskie!G23,Świętokrzyskie!G23,'Warmińsko-Mazurskie'!G23,Wielkopolskie!G23,Zachodniopomorskie!G23)</f>
        <v>0</v>
      </c>
      <c r="J23" s="395">
        <f>SUM(Dolnośląskie!H23,'Kujawsko-Pomorskie'!H23,Lubelskie!H23,Lubuskie!H23,Łódzkie!H23,Małopolskie!H23,Mazowieckie!H23,Opolskie!H23,Podkarpackie!H23,Podlaskie!H23,Pomorskie!H23,Śląskie!H23,Świętokrzyskie!H23,'Warmińsko-Mazurskie'!H23,Wielkopolskie!H23,Zachodniopomorskie!H23)</f>
        <v>0</v>
      </c>
      <c r="K23" s="141">
        <f>SUM(Dolnośląskie!I23,'Kujawsko-Pomorskie'!I23,Lubelskie!I23,Lubuskie!I23,Łódzkie!I23,Małopolskie!I23,Mazowieckie!I23,Opolskie!I23,Podkarpackie!I23,Podlaskie!I23,Pomorskie!I23,Śląskie!I23,Świętokrzyskie!I23,'Warmińsko-Mazurskie'!I23,Wielkopolskie!I23,Zachodniopomorskie!I23)</f>
        <v>0</v>
      </c>
      <c r="L23" s="111">
        <f>SUM(Dolnośląskie!J23,'Kujawsko-Pomorskie'!J23,Lubelskie!J23,Lubuskie!J23,Łódzkie!J23,Małopolskie!J23,Mazowieckie!J23,Opolskie!J23,Podkarpackie!J23,Podlaskie!J23,Pomorskie!J23,Śląskie!J23,Świętokrzyskie!J23,'Warmińsko-Mazurskie'!J23,Wielkopolskie!J23,Zachodniopomorskie!J23)</f>
        <v>0</v>
      </c>
      <c r="M23" s="114">
        <f>SUM(Dolnośląskie!K23,'Kujawsko-Pomorskie'!K23,Lubelskie!K23,Lubuskie!K23,Łódzkie!K23,Małopolskie!K23,Mazowieckie!K23,Opolskie!K23,Podkarpackie!K23,Podlaskie!K23,Pomorskie!K23,Śląskie!K23,Świętokrzyskie!K23,'Warmińsko-Mazurskie'!K23,Wielkopolskie!K23,Zachodniopomorskie!K23)</f>
        <v>0</v>
      </c>
      <c r="N23" s="457">
        <f t="shared" si="8"/>
        <v>0</v>
      </c>
      <c r="O23" s="143">
        <f>SUM(Dolnośląskie!L23,'Kujawsko-Pomorskie'!L23,Lubelskie!L23,Lubuskie!L23,Łódzkie!L23,Małopolskie!L23,Mazowieckie!L23,Opolskie!L23,Podkarpackie!L23,Podlaskie!L23,Pomorskie!L23,Śląskie!L23,Świętokrzyskie!L23,'Warmińsko-Mazurskie'!L23,Wielkopolskie!L23,Zachodniopomorskie!L23)</f>
        <v>0</v>
      </c>
      <c r="P23" s="111">
        <f>SUM(Dolnośląskie!M23,'Kujawsko-Pomorskie'!M23,Lubelskie!M23,Lubuskie!M23,Łódzkie!M23,Małopolskie!M23,Mazowieckie!M23,Opolskie!M23,Podkarpackie!M23,Podlaskie!M23,Pomorskie!M23,Śląskie!M23,Świętokrzyskie!M23,'Warmińsko-Mazurskie'!M23,Wielkopolskie!M23,Zachodniopomorskie!M23)</f>
        <v>0</v>
      </c>
      <c r="Q23" s="115">
        <f>SUM(Dolnośląskie!N23,'Kujawsko-Pomorskie'!N23,Lubelskie!N23,Lubuskie!N23,Łódzkie!N23,Małopolskie!N23,Mazowieckie!N23,Opolskie!N23,Podkarpackie!N23,Podlaskie!N23,Pomorskie!N23,Śląskie!N23,Świętokrzyskie!N23,'Warmińsko-Mazurskie'!N23,Wielkopolskie!N23,Zachodniopomorskie!N23)</f>
        <v>0</v>
      </c>
      <c r="R23" s="142">
        <f>SUM(Dolnośląskie!O23,'Kujawsko-Pomorskie'!O23,Lubelskie!O23,Lubuskie!O23,Łódzkie!O23,Małopolskie!O23,Mazowieckie!O23,Opolskie!O23,Podkarpackie!O23,Podlaskie!O23,Pomorskie!O23,Śląskie!O23,Świętokrzyskie!O23,'Warmińsko-Mazurskie'!O23,Wielkopolskie!O23,Zachodniopomorskie!O23)</f>
        <v>0</v>
      </c>
      <c r="S23" s="111">
        <f>SUM(Dolnośląskie!P23,'Kujawsko-Pomorskie'!P23,Lubelskie!P23,Lubuskie!P23,Łódzkie!P23,Małopolskie!P23,Mazowieckie!P23,Opolskie!P23,Podkarpackie!P23,Podlaskie!P23,Pomorskie!P23,Śląskie!P23,Świętokrzyskie!P23,'Warmińsko-Mazurskie'!P23,Wielkopolskie!P23,Zachodniopomorskie!P23)</f>
        <v>0</v>
      </c>
      <c r="T23" s="111">
        <f>SUM(Dolnośląskie!Q23,'Kujawsko-Pomorskie'!Q23,Lubelskie!Q23,Lubuskie!Q23,Łódzkie!Q23,Małopolskie!Q23,Mazowieckie!Q23,Opolskie!Q23,Podkarpackie!Q23,Podlaskie!Q23,Pomorskie!Q23,Śląskie!Q23,Świętokrzyskie!Q23,'Warmińsko-Mazurskie'!Q23,Wielkopolskie!Q23,Zachodniopomorskie!Q23)</f>
        <v>0</v>
      </c>
      <c r="U23" s="420">
        <f t="shared" si="2"/>
        <v>0</v>
      </c>
      <c r="V23" s="149">
        <f>SUM(Dolnośląskie!R23,'Kujawsko-Pomorskie'!R23,Lubelskie!R23,Lubuskie!R23,Łódzkie!R23,Małopolskie!R23,Mazowieckie!R23,Opolskie!R23,Podkarpackie!R23,Podlaskie!R23,Pomorskie!R23,Śląskie!R23,Świętokrzyskie!R23,'Warmińsko-Mazurskie'!R23,Wielkopolskie!R23,Zachodniopomorskie!R23)</f>
        <v>0</v>
      </c>
      <c r="W23" s="173">
        <f>SUM(Dolnośląskie!S23,'Kujawsko-Pomorskie'!S23,Lubelskie!S23,Lubuskie!S23,Łódzkie!S23,Małopolskie!S23,Mazowieckie!S23,Opolskie!S23,Podkarpackie!S23,Podlaskie!S23,Pomorskie!S23,Śląskie!S23,Świętokrzyskie!S23,'Warmińsko-Mazurskie'!S23,Wielkopolskie!S23,Zachodniopomorskie!S23)</f>
        <v>0</v>
      </c>
      <c r="X23" s="391">
        <f t="shared" si="11"/>
        <v>0</v>
      </c>
      <c r="Y23" s="141">
        <f>SUM(Dolnośląskie!T23,'Kujawsko-Pomorskie'!T23,Lubelskie!T23,Lubuskie!T23,Łódzkie!T23,Małopolskie!T23,Mazowieckie!T23,Opolskie!T23,Podkarpackie!T23,Podlaskie!T23,Pomorskie!T23,Śląskie!T23,Świętokrzyskie!T23,'Warmińsko-Mazurskie'!T23,Wielkopolskie!T23,Zachodniopomorskie!T23)</f>
        <v>0</v>
      </c>
      <c r="Z23" s="143">
        <f>SUM(Dolnośląskie!U23,'Kujawsko-Pomorskie'!U23,Lubelskie!U23,Lubuskie!U23,Łódzkie!U23,Małopolskie!U23,Mazowieckie!U23,Opolskie!U23,Podkarpackie!U23,Podlaskie!U23,Pomorskie!U23,Śląskie!U23,Świętokrzyskie!U23,'Warmińsko-Mazurskie'!U23,Wielkopolskie!U23,Zachodniopomorskie!U23)</f>
        <v>0</v>
      </c>
      <c r="AA23" s="111">
        <f>SUM(Dolnośląskie!V23,'Kujawsko-Pomorskie'!V23,Lubelskie!V23,Lubuskie!V23,Łódzkie!V23,Małopolskie!V23,Mazowieckie!V23,Opolskie!V23,Podkarpackie!V23,Podlaskie!V23,Pomorskie!V23,Śląskie!V23,Świętokrzyskie!V23,'Warmińsko-Mazurskie'!V23,Wielkopolskie!V23,Zachodniopomorskie!V23)</f>
        <v>0</v>
      </c>
      <c r="AB23" s="111">
        <f>SUM(Dolnośląskie!W23,'Kujawsko-Pomorskie'!W23,Lubelskie!W23,Lubuskie!W23,Łódzkie!W23,Małopolskie!W23,Mazowieckie!W23,Opolskie!W23,Podkarpackie!W23,Podlaskie!W23,Pomorskie!W23,Śląskie!W23,Świętokrzyskie!W23,'Warmińsko-Mazurskie'!W23,Wielkopolskie!W23,Zachodniopomorskie!W23)</f>
        <v>0</v>
      </c>
      <c r="AC23" s="112">
        <f t="shared" si="7"/>
        <v>0</v>
      </c>
      <c r="AE23" s="334"/>
    </row>
    <row r="24" spans="1:43" s="333" customFormat="1" ht="37.5" x14ac:dyDescent="0.3">
      <c r="A24" s="170" t="s">
        <v>54</v>
      </c>
      <c r="B24" s="171">
        <v>66281075</v>
      </c>
      <c r="C24" s="141">
        <f>SUM(Dolnośląskie!C24,'Kujawsko-Pomorskie'!C24,Lubelskie!C24,Lubuskie!C24,Łódzkie!C24,Małopolskie!C24,Mazowieckie!C24,Opolskie!C24,Podkarpackie!C24,Podlaskie!C24,Pomorskie!C24,Śląskie!C24,Świętokrzyskie!C24,'Warmińsko-Mazurskie'!C24,Wielkopolskie!C24,Zachodniopomorskie!C24)</f>
        <v>0</v>
      </c>
      <c r="D24" s="111">
        <f>SUM(Dolnośląskie!D24,'Kujawsko-Pomorskie'!D24,Lubelskie!D24,Lubuskie!D24,Łódzkie!D24,Małopolskie!D24,Mazowieckie!D24,Opolskie!D24,Podkarpackie!D24,Podlaskie!D24,Pomorskie!D24,Śląskie!D24,Świętokrzyskie!D24,'Warmińsko-Mazurskie'!D24,Wielkopolskie!D24,Zachodniopomorskie!D24)</f>
        <v>0</v>
      </c>
      <c r="E24" s="112">
        <f t="shared" si="9"/>
        <v>0</v>
      </c>
      <c r="F24" s="149">
        <f>SUM(Dolnośląskie!E24,'Kujawsko-Pomorskie'!E24,Lubelskie!E24,Lubuskie!E24,Łódzkie!E24,Małopolskie!E24,Mazowieckie!E24,Opolskie!E24,Podkarpackie!E24,Podlaskie!E24,Pomorskie!E24,Śląskie!E24,Świętokrzyskie!E24,'Warmińsko-Mazurskie'!E24,Wielkopolskie!E24,Zachodniopomorskie!E24)</f>
        <v>0</v>
      </c>
      <c r="G24" s="378">
        <f>SUM(Dolnośląskie!F24,'Kujawsko-Pomorskie'!F24,Lubelskie!F24,Lubuskie!F24,Łódzkie!F24,Małopolskie!F24,Mazowieckie!F24,Opolskie!F24,Podkarpackie!F24,Podlaskie!F24,Pomorskie!F24,Śląskie!F24,Świętokrzyskie!F24,'Warmińsko-Mazurskie'!F24,Wielkopolskie!F24,Zachodniopomorskie!F24)</f>
        <v>0</v>
      </c>
      <c r="H24" s="123">
        <f t="shared" si="10"/>
        <v>0</v>
      </c>
      <c r="I24" s="147">
        <f>SUM(Dolnośląskie!G24,'Kujawsko-Pomorskie'!G24,Lubelskie!G24,Lubuskie!G24,Łódzkie!G24,Małopolskie!G24,Mazowieckie!G24,Opolskie!G24,Podkarpackie!G24,Podlaskie!G24,Pomorskie!G24,Śląskie!G24,Świętokrzyskie!G24,'Warmińsko-Mazurskie'!G24,Wielkopolskie!G24,Zachodniopomorskie!G24)</f>
        <v>0</v>
      </c>
      <c r="J24" s="395">
        <f>SUM(Dolnośląskie!H24,'Kujawsko-Pomorskie'!H24,Lubelskie!H24,Lubuskie!H24,Łódzkie!H24,Małopolskie!H24,Mazowieckie!H24,Opolskie!H24,Podkarpackie!H24,Podlaskie!H24,Pomorskie!H24,Śląskie!H24,Świętokrzyskie!H24,'Warmińsko-Mazurskie'!H24,Wielkopolskie!H24,Zachodniopomorskie!H24)</f>
        <v>0</v>
      </c>
      <c r="K24" s="141">
        <f>SUM(Dolnośląskie!I24,'Kujawsko-Pomorskie'!I24,Lubelskie!I24,Lubuskie!I24,Łódzkie!I24,Małopolskie!I24,Mazowieckie!I24,Opolskie!I24,Podkarpackie!I24,Podlaskie!I24,Pomorskie!I24,Śląskie!I24,Świętokrzyskie!I24,'Warmińsko-Mazurskie'!I24,Wielkopolskie!I24,Zachodniopomorskie!I24)</f>
        <v>0</v>
      </c>
      <c r="L24" s="111">
        <f>SUM(Dolnośląskie!J24,'Kujawsko-Pomorskie'!J24,Lubelskie!J24,Lubuskie!J24,Łódzkie!J24,Małopolskie!J24,Mazowieckie!J24,Opolskie!J24,Podkarpackie!J24,Podlaskie!J24,Pomorskie!J24,Śląskie!J24,Świętokrzyskie!J24,'Warmińsko-Mazurskie'!J24,Wielkopolskie!J24,Zachodniopomorskie!J24)</f>
        <v>0</v>
      </c>
      <c r="M24" s="114">
        <f>SUM(Dolnośląskie!K24,'Kujawsko-Pomorskie'!K24,Lubelskie!K24,Lubuskie!K24,Łódzkie!K24,Małopolskie!K24,Mazowieckie!K24,Opolskie!K24,Podkarpackie!K24,Podlaskie!K24,Pomorskie!K24,Śląskie!K24,Świętokrzyskie!K24,'Warmińsko-Mazurskie'!K24,Wielkopolskie!K24,Zachodniopomorskie!K24)</f>
        <v>0</v>
      </c>
      <c r="N24" s="457">
        <f t="shared" si="8"/>
        <v>0</v>
      </c>
      <c r="O24" s="143">
        <f>SUM(Dolnośląskie!L24,'Kujawsko-Pomorskie'!L24,Lubelskie!L24,Lubuskie!L24,Łódzkie!L24,Małopolskie!L24,Mazowieckie!L24,Opolskie!L24,Podkarpackie!L24,Podlaskie!L24,Pomorskie!L24,Śląskie!L24,Świętokrzyskie!L24,'Warmińsko-Mazurskie'!L24,Wielkopolskie!L24,Zachodniopomorskie!L24)</f>
        <v>0</v>
      </c>
      <c r="P24" s="111">
        <f>SUM(Dolnośląskie!M24,'Kujawsko-Pomorskie'!M24,Lubelskie!M24,Lubuskie!M24,Łódzkie!M24,Małopolskie!M24,Mazowieckie!M24,Opolskie!M24,Podkarpackie!M24,Podlaskie!M24,Pomorskie!M24,Śląskie!M24,Świętokrzyskie!M24,'Warmińsko-Mazurskie'!M24,Wielkopolskie!M24,Zachodniopomorskie!M24)</f>
        <v>0</v>
      </c>
      <c r="Q24" s="115">
        <f>SUM(Dolnośląskie!N24,'Kujawsko-Pomorskie'!N24,Lubelskie!N24,Lubuskie!N24,Łódzkie!N24,Małopolskie!N24,Mazowieckie!N24,Opolskie!N24,Podkarpackie!N24,Podlaskie!N24,Pomorskie!N24,Śląskie!N24,Świętokrzyskie!N24,'Warmińsko-Mazurskie'!N24,Wielkopolskie!N24,Zachodniopomorskie!N24)</f>
        <v>0</v>
      </c>
      <c r="R24" s="142">
        <f>SUM(Dolnośląskie!O24,'Kujawsko-Pomorskie'!O24,Lubelskie!O24,Lubuskie!O24,Łódzkie!O24,Małopolskie!O24,Mazowieckie!O24,Opolskie!O24,Podkarpackie!O24,Podlaskie!O24,Pomorskie!O24,Śląskie!O24,Świętokrzyskie!O24,'Warmińsko-Mazurskie'!O24,Wielkopolskie!O24,Zachodniopomorskie!O24)</f>
        <v>0</v>
      </c>
      <c r="S24" s="111">
        <f>SUM(Dolnośląskie!P24,'Kujawsko-Pomorskie'!P24,Lubelskie!P24,Lubuskie!P24,Łódzkie!P24,Małopolskie!P24,Mazowieckie!P24,Opolskie!P24,Podkarpackie!P24,Podlaskie!P24,Pomorskie!P24,Śląskie!P24,Świętokrzyskie!P24,'Warmińsko-Mazurskie'!P24,Wielkopolskie!P24,Zachodniopomorskie!P24)</f>
        <v>0</v>
      </c>
      <c r="T24" s="111">
        <f>SUM(Dolnośląskie!Q24,'Kujawsko-Pomorskie'!Q24,Lubelskie!Q24,Lubuskie!Q24,Łódzkie!Q24,Małopolskie!Q24,Mazowieckie!Q24,Opolskie!Q24,Podkarpackie!Q24,Podlaskie!Q24,Pomorskie!Q24,Śląskie!Q24,Świętokrzyskie!Q24,'Warmińsko-Mazurskie'!Q24,Wielkopolskie!Q24,Zachodniopomorskie!Q24)</f>
        <v>0</v>
      </c>
      <c r="U24" s="420">
        <f t="shared" si="2"/>
        <v>0</v>
      </c>
      <c r="V24" s="149">
        <f>SUM(Dolnośląskie!R24,'Kujawsko-Pomorskie'!R24,Lubelskie!R24,Lubuskie!R24,Łódzkie!R24,Małopolskie!R24,Mazowieckie!R24,Opolskie!R24,Podkarpackie!R24,Podlaskie!R24,Pomorskie!R24,Śląskie!R24,Świętokrzyskie!R24,'Warmińsko-Mazurskie'!R24,Wielkopolskie!R24,Zachodniopomorskie!R24)</f>
        <v>0</v>
      </c>
      <c r="W24" s="173">
        <f>SUM(Dolnośląskie!S24,'Kujawsko-Pomorskie'!S24,Lubelskie!S24,Lubuskie!S24,Łódzkie!S24,Małopolskie!S24,Mazowieckie!S24,Opolskie!S24,Podkarpackie!S24,Podlaskie!S24,Pomorskie!S24,Śląskie!S24,Świętokrzyskie!S24,'Warmińsko-Mazurskie'!S24,Wielkopolskie!S24,Zachodniopomorskie!S24)</f>
        <v>0</v>
      </c>
      <c r="X24" s="391">
        <f t="shared" si="11"/>
        <v>0</v>
      </c>
      <c r="Y24" s="141">
        <f>SUM(Dolnośląskie!T24,'Kujawsko-Pomorskie'!T24,Lubelskie!T24,Lubuskie!T24,Łódzkie!T24,Małopolskie!T24,Mazowieckie!T24,Opolskie!T24,Podkarpackie!T24,Podlaskie!T24,Pomorskie!T24,Śląskie!T24,Świętokrzyskie!T24,'Warmińsko-Mazurskie'!T24,Wielkopolskie!T24,Zachodniopomorskie!T24)</f>
        <v>0</v>
      </c>
      <c r="Z24" s="143">
        <f>SUM(Dolnośląskie!U24,'Kujawsko-Pomorskie'!U24,Lubelskie!U24,Lubuskie!U24,Łódzkie!U24,Małopolskie!U24,Mazowieckie!U24,Opolskie!U24,Podkarpackie!U24,Podlaskie!U24,Pomorskie!U24,Śląskie!U24,Świętokrzyskie!U24,'Warmińsko-Mazurskie'!U24,Wielkopolskie!U24,Zachodniopomorskie!U24)</f>
        <v>0</v>
      </c>
      <c r="AA24" s="111">
        <f>SUM(Dolnośląskie!V24,'Kujawsko-Pomorskie'!V24,Lubelskie!V24,Lubuskie!V24,Łódzkie!V24,Małopolskie!V24,Mazowieckie!V24,Opolskie!V24,Podkarpackie!V24,Podlaskie!V24,Pomorskie!V24,Śląskie!V24,Świętokrzyskie!V24,'Warmińsko-Mazurskie'!V24,Wielkopolskie!V24,Zachodniopomorskie!V24)</f>
        <v>0</v>
      </c>
      <c r="AB24" s="111">
        <f>SUM(Dolnośląskie!W24,'Kujawsko-Pomorskie'!W24,Lubelskie!W24,Lubuskie!W24,Łódzkie!W24,Małopolskie!W24,Mazowieckie!W24,Opolskie!W24,Podkarpackie!W24,Podlaskie!W24,Pomorskie!W24,Śląskie!W24,Świętokrzyskie!W24,'Warmińsko-Mazurskie'!W24,Wielkopolskie!W24,Zachodniopomorskie!W24)</f>
        <v>0</v>
      </c>
      <c r="AC24" s="112">
        <f t="shared" si="7"/>
        <v>0</v>
      </c>
      <c r="AE24" s="334"/>
      <c r="AG24" s="335"/>
      <c r="AH24" s="335"/>
      <c r="AI24" s="335"/>
      <c r="AJ24" s="335"/>
      <c r="AK24" s="335"/>
      <c r="AL24" s="335"/>
    </row>
    <row r="25" spans="1:43" ht="27.75" x14ac:dyDescent="0.3">
      <c r="A25" s="170" t="s">
        <v>53</v>
      </c>
      <c r="B25" s="171">
        <v>191237200</v>
      </c>
      <c r="C25" s="141">
        <f>SUM(Dolnośląskie!C25,'Kujawsko-Pomorskie'!C25,Lubelskie!C25,Lubuskie!C25,Łódzkie!C25,Małopolskie!C25,Mazowieckie!C25,Opolskie!C25,Podkarpackie!C25,Podlaskie!C25,Pomorskie!C25,Śląskie!C25,Świętokrzyskie!C25,'Warmińsko-Mazurskie'!C25,Wielkopolskie!C25,Zachodniopomorskie!C25)</f>
        <v>23</v>
      </c>
      <c r="D25" s="111">
        <f>SUM(Dolnośląskie!D25,'Kujawsko-Pomorskie'!D25,Lubelskie!D25,Lubuskie!D25,Łódzkie!D25,Małopolskie!D25,Mazowieckie!D25,Opolskie!D25,Podkarpackie!D25,Podlaskie!D25,Pomorskie!D25,Śląskie!D25,Świętokrzyskie!D25,'Warmińsko-Mazurskie'!D25,Wielkopolskie!D25,Zachodniopomorskie!D25)</f>
        <v>89355815.399999991</v>
      </c>
      <c r="E25" s="112">
        <f t="shared" si="9"/>
        <v>0.46725122204257324</v>
      </c>
      <c r="F25" s="149">
        <f>SUM(Dolnośląskie!E25,'Kujawsko-Pomorskie'!E25,Lubelskie!E25,Lubuskie!E25,Łódzkie!E25,Małopolskie!E25,Mazowieckie!E25,Opolskie!E25,Podkarpackie!E25,Podlaskie!E25,Pomorskie!E25,Śląskie!E25,Świętokrzyskie!E25,'Warmińsko-Mazurskie'!E25,Wielkopolskie!E25,Zachodniopomorskie!E25)</f>
        <v>13</v>
      </c>
      <c r="G25" s="378">
        <f>SUM(Dolnośląskie!F25,'Kujawsko-Pomorskie'!F25,Lubelskie!F25,Lubuskie!F25,Łódzkie!F25,Małopolskie!F25,Mazowieckie!F25,Opolskie!F25,Podkarpackie!F25,Podlaskie!F25,Pomorskie!F25,Śląskie!F25,Świętokrzyskie!F25,'Warmińsko-Mazurskie'!F25,Wielkopolskie!F25,Zachodniopomorskie!F25)</f>
        <v>64435458.630000003</v>
      </c>
      <c r="H25" s="123">
        <f t="shared" si="10"/>
        <v>0.3369399814994154</v>
      </c>
      <c r="I25" s="147">
        <f>SUM(Dolnośląskie!G25,'Kujawsko-Pomorskie'!G25,Lubelskie!G25,Lubuskie!G25,Łódzkie!G25,Małopolskie!G25,Mazowieckie!G25,Opolskie!G25,Podkarpackie!G25,Podlaskie!G25,Pomorskie!G25,Śląskie!G25,Świętokrzyskie!G25,'Warmińsko-Mazurskie'!G25,Wielkopolskie!G25,Zachodniopomorskie!G25)</f>
        <v>4</v>
      </c>
      <c r="J25" s="395">
        <f>SUM(Dolnośląskie!H25,'Kujawsko-Pomorskie'!H25,Lubelskie!H25,Lubuskie!H25,Łódzkie!H25,Małopolskie!H25,Mazowieckie!H25,Opolskie!H25,Podkarpackie!H25,Podlaskie!H25,Pomorskie!H25,Śląskie!H25,Świętokrzyskie!H25,'Warmińsko-Mazurskie'!H25,Wielkopolskie!H25,Zachodniopomorskie!H25)</f>
        <v>7856439.8399999999</v>
      </c>
      <c r="K25" s="141">
        <f>SUM(Dolnośląskie!I25,'Kujawsko-Pomorskie'!I25,Lubelskie!I25,Lubuskie!I25,Łódzkie!I25,Małopolskie!I25,Mazowieckie!I25,Opolskie!I25,Podkarpackie!I25,Podlaskie!I25,Pomorskie!I25,Śląskie!I25,Świętokrzyskie!I25,'Warmińsko-Mazurskie'!I25,Wielkopolskie!I25,Zachodniopomorskie!I25)</f>
        <v>10</v>
      </c>
      <c r="L25" s="111">
        <f>SUM(Dolnośląskie!J25,'Kujawsko-Pomorskie'!J25,Lubelskie!J25,Lubuskie!J25,Łódzkie!J25,Małopolskie!J25,Mazowieckie!J25,Opolskie!J25,Podkarpackie!J25,Podlaskie!J25,Pomorskie!J25,Śląskie!J25,Świętokrzyskie!J25,'Warmińsko-Mazurskie'!J25,Wielkopolskie!J25,Zachodniopomorskie!J25)</f>
        <v>58078669.030000001</v>
      </c>
      <c r="M25" s="114">
        <f>SUM(Dolnośląskie!K25,'Kujawsko-Pomorskie'!K25,Lubelskie!K25,Lubuskie!K25,Łódzkie!K25,Małopolskie!K25,Mazowieckie!K25,Opolskie!K25,Podkarpackie!K25,Podlaskie!K25,Pomorskie!K25,Śląskie!K25,Świętokrzyskie!K25,'Warmińsko-Mazurskie'!K25,Wielkopolskie!K25,Zachodniopomorskie!K25)</f>
        <v>40655068.259999998</v>
      </c>
      <c r="N25" s="457">
        <f t="shared" si="8"/>
        <v>0.30369964123089022</v>
      </c>
      <c r="O25" s="143">
        <f>SUM(Dolnośląskie!L25,'Kujawsko-Pomorskie'!L25,Lubelskie!L25,Lubuskie!L25,Łódzkie!L25,Małopolskie!L25,Mazowieckie!L25,Opolskie!L25,Podkarpackie!L25,Podlaskie!L25,Pomorskie!L25,Śląskie!L25,Świętokrzyskie!L25,'Warmińsko-Mazurskie'!L25,Wielkopolskie!L25,Zachodniopomorskie!L25)</f>
        <v>0</v>
      </c>
      <c r="P25" s="111">
        <f>SUM(Dolnośląskie!M25,'Kujawsko-Pomorskie'!M25,Lubelskie!M25,Lubuskie!M25,Łódzkie!M25,Małopolskie!M25,Mazowieckie!M25,Opolskie!M25,Podkarpackie!M25,Podlaskie!M25,Pomorskie!M25,Śląskie!M25,Świętokrzyskie!M25,'Warmińsko-Mazurskie'!M25,Wielkopolskie!M25,Zachodniopomorskie!M25)</f>
        <v>0</v>
      </c>
      <c r="Q25" s="115">
        <f>SUM(Dolnośląskie!N25,'Kujawsko-Pomorskie'!N25,Lubelskie!N25,Lubuskie!N25,Łódzkie!N25,Małopolskie!N25,Mazowieckie!N25,Opolskie!N25,Podkarpackie!N25,Podlaskie!N25,Pomorskie!N25,Śląskie!N25,Świętokrzyskie!N25,'Warmińsko-Mazurskie'!N25,Wielkopolskie!N25,Zachodniopomorskie!N25)</f>
        <v>0</v>
      </c>
      <c r="R25" s="142">
        <f>SUM(Dolnośląskie!O25,'Kujawsko-Pomorskie'!O25,Lubelskie!O25,Lubuskie!O25,Łódzkie!O25,Małopolskie!O25,Mazowieckie!O25,Opolskie!O25,Podkarpackie!O25,Podlaskie!O25,Pomorskie!O25,Śląskie!O25,Świętokrzyskie!O25,'Warmińsko-Mazurskie'!O25,Wielkopolskie!O25,Zachodniopomorskie!O25)</f>
        <v>10</v>
      </c>
      <c r="S25" s="111">
        <f>SUM(Dolnośląskie!P25,'Kujawsko-Pomorskie'!P25,Lubelskie!P25,Lubuskie!P25,Łódzkie!P25,Małopolskie!P25,Mazowieckie!P25,Opolskie!P25,Podkarpackie!P25,Podlaskie!P25,Pomorskie!P25,Śląskie!P25,Świętokrzyskie!P25,'Warmińsko-Mazurskie'!P25,Wielkopolskie!P25,Zachodniopomorskie!P25)</f>
        <v>58078669.030000001</v>
      </c>
      <c r="T25" s="111">
        <f>SUM(Dolnośląskie!Q25,'Kujawsko-Pomorskie'!Q25,Lubelskie!Q25,Lubuskie!Q25,Łódzkie!Q25,Małopolskie!Q25,Mazowieckie!Q25,Opolskie!Q25,Podkarpackie!Q25,Podlaskie!Q25,Pomorskie!Q25,Śląskie!Q25,Świętokrzyskie!Q25,'Warmińsko-Mazurskie'!Q25,Wielkopolskie!Q25,Zachodniopomorskie!Q25)</f>
        <v>40655068.259999998</v>
      </c>
      <c r="U25" s="420">
        <f t="shared" si="2"/>
        <v>0.30369964123089022</v>
      </c>
      <c r="V25" s="149">
        <f>SUM(Dolnośląskie!R25,'Kujawsko-Pomorskie'!R25,Lubelskie!R25,Lubuskie!R25,Łódzkie!R25,Małopolskie!R25,Mazowieckie!R25,Opolskie!R25,Podkarpackie!R25,Podlaskie!R25,Pomorskie!R25,Śląskie!R25,Świętokrzyskie!R25,'Warmińsko-Mazurskie'!R25,Wielkopolskie!R25,Zachodniopomorskie!R25)</f>
        <v>10</v>
      </c>
      <c r="W25" s="173">
        <f>SUM(Dolnośląskie!S25,'Kujawsko-Pomorskie'!S25,Lubelskie!S25,Lubuskie!S25,Łódzkie!S25,Małopolskie!S25,Mazowieckie!S25,Opolskie!S25,Podkarpackie!S25,Podlaskie!S25,Pomorskie!S25,Śląskie!S25,Świętokrzyskie!S25,'Warmińsko-Mazurskie'!S25,Wielkopolskie!S25,Zachodniopomorskie!S25)</f>
        <v>12810330.119999999</v>
      </c>
      <c r="X25" s="391">
        <f t="shared" si="11"/>
        <v>6.698660156078419E-2</v>
      </c>
      <c r="Y25" s="141">
        <f>SUM(Dolnośląskie!T25,'Kujawsko-Pomorskie'!T25,Lubelskie!T25,Lubuskie!T25,Łódzkie!T25,Małopolskie!T25,Mazowieckie!T25,Opolskie!T25,Podkarpackie!T25,Podlaskie!T25,Pomorskie!T25,Śląskie!T25,Świętokrzyskie!T25,'Warmińsko-Mazurskie'!T25,Wielkopolskie!T25,Zachodniopomorskie!T25)</f>
        <v>9</v>
      </c>
      <c r="Z25" s="143">
        <v>7</v>
      </c>
      <c r="AA25" s="111">
        <f>SUM(Dolnośląskie!V25,'Kujawsko-Pomorskie'!V25,Lubelskie!V25,Lubuskie!V25,Łódzkie!V25,Małopolskie!V25,Mazowieckie!V25,Opolskie!V25,Podkarpackie!V25,Podlaskie!V25,Pomorskie!V25,Śląskie!V25,Świętokrzyskie!V25,'Warmińsko-Mazurskie'!V25,Wielkopolskie!V25,Zachodniopomorskie!V25)</f>
        <v>11328580.119999999</v>
      </c>
      <c r="AB25" s="111">
        <f>SUM(Dolnośląskie!W25,'Kujawsko-Pomorskie'!W25,Lubelskie!W25,Lubuskie!W25,Łódzkie!W25,Małopolskie!W25,Mazowieckie!W25,Opolskie!W25,Podkarpackie!W25,Podlaskie!W25,Pomorskie!W25,Śląskie!W25,Świętokrzyskie!W25,'Warmińsko-Mazurskie'!W25,Wielkopolskie!W25,Zachodniopomorskie!W25)</f>
        <v>7930006.0599999996</v>
      </c>
      <c r="AC25" s="112">
        <f t="shared" si="7"/>
        <v>5.9238370568069389E-2</v>
      </c>
      <c r="AE25" s="334"/>
      <c r="AG25" s="338"/>
      <c r="AH25" s="338"/>
      <c r="AI25" s="338"/>
      <c r="AJ25" s="338"/>
      <c r="AK25" s="338"/>
      <c r="AL25" s="338"/>
    </row>
    <row r="26" spans="1:43" s="339" customFormat="1" ht="48" customHeight="1" thickBot="1" x14ac:dyDescent="0.35">
      <c r="A26" s="191" t="s">
        <v>52</v>
      </c>
      <c r="B26" s="425">
        <v>0</v>
      </c>
      <c r="C26" s="375">
        <f>SUM(Dolnośląskie!C26,'Kujawsko-Pomorskie'!C26,Lubelskie!C26,Lubuskie!C26,Łódzkie!C26,Małopolskie!C26,Mazowieckie!C26,Opolskie!C26,Podkarpackie!C26,Podlaskie!C26,Pomorskie!C26,Śląskie!C26,Świętokrzyskie!C26,'Warmińsko-Mazurskie'!C26,Wielkopolskie!C26,Zachodniopomorskie!C26)</f>
        <v>0</v>
      </c>
      <c r="D26" s="376">
        <f>SUM(Dolnośląskie!D26,'Kujawsko-Pomorskie'!D26,Lubelskie!D26,Lubuskie!D26,Łódzkie!D26,Małopolskie!D26,Mazowieckie!D26,Opolskie!D26,Podkarpackie!D26,Podlaskie!D26,Pomorskie!D26,Śląskie!D26,Świętokrzyskie!D26,'Warmińsko-Mazurskie'!D26,Wielkopolskie!D26,Zachodniopomorskie!D26)</f>
        <v>0</v>
      </c>
      <c r="E26" s="377">
        <v>0</v>
      </c>
      <c r="F26" s="154">
        <f>SUM(Dolnośląskie!E26,'Kujawsko-Pomorskie'!E26,Lubelskie!E26,Lubuskie!E26,Łódzkie!E26,Małopolskie!E26,Mazowieckie!E26,Opolskie!E26,Podkarpackie!E26,Podlaskie!E26,Pomorskie!E26,Śląskie!E26,Świętokrzyskie!E26,'Warmińsko-Mazurskie'!E26,Wielkopolskie!E26,Zachodniopomorskie!E26)</f>
        <v>0</v>
      </c>
      <c r="G26" s="380">
        <f>SUM(Dolnośląskie!F26,'Kujawsko-Pomorskie'!F26,Lubelskie!F26,Lubuskie!F26,Łódzkie!F26,Małopolskie!F26,Mazowieckie!F26,Opolskie!F26,Podkarpackie!F26,Podlaskie!F26,Pomorskie!F26,Śląskie!F26,Świętokrzyskie!F26,'Warmińsko-Mazurskie'!F26,Wielkopolskie!F26,Zachodniopomorskie!F26)</f>
        <v>0</v>
      </c>
      <c r="H26" s="123">
        <v>0</v>
      </c>
      <c r="I26" s="153">
        <f>SUM(Dolnośląskie!G26,'Kujawsko-Pomorskie'!G26,Lubelskie!G26,Lubuskie!G26,Łódzkie!G26,Małopolskie!G26,Mazowieckie!G26,Opolskie!G26,Podkarpackie!G26,Podlaskie!G26,Pomorskie!G26,Śląskie!G26,Świętokrzyskie!G26,'Warmińsko-Mazurskie'!G26,Wielkopolskie!G26,Zachodniopomorskie!G26)</f>
        <v>0</v>
      </c>
      <c r="J26" s="396">
        <f>SUM(Dolnośląskie!H26,'Kujawsko-Pomorskie'!H26,Lubelskie!H26,Lubuskie!H26,Łódzkie!H26,Małopolskie!H26,Mazowieckie!H26,Opolskie!H26,Podkarpackie!H26,Podlaskie!H26,Pomorskie!H26,Śląskie!H26,Świętokrzyskie!H26,'Warmińsko-Mazurskie'!H26,Wielkopolskie!H26,Zachodniopomorskie!H26)</f>
        <v>0</v>
      </c>
      <c r="K26" s="375">
        <f>SUM(Dolnośląskie!I26,'Kujawsko-Pomorskie'!I26,Lubelskie!I26,Lubuskie!I26,Łódzkie!I26,Małopolskie!I26,Mazowieckie!I26,Opolskie!I26,Podkarpackie!I26,Podlaskie!I26,Pomorskie!I26,Śląskie!I26,Świętokrzyskie!I26,'Warmińsko-Mazurskie'!I26,Wielkopolskie!I26,Zachodniopomorskie!I26)</f>
        <v>0</v>
      </c>
      <c r="L26" s="376">
        <f>SUM(Dolnośląskie!J26,'Kujawsko-Pomorskie'!J26,Lubelskie!J26,Lubuskie!J26,Łódzkie!J26,Małopolskie!J26,Mazowieckie!J26,Opolskie!J26,Podkarpackie!J26,Podlaskie!J26,Pomorskie!J26,Śląskie!J26,Świętokrzyskie!J26,'Warmińsko-Mazurskie'!J26,Wielkopolskie!J26,Zachodniopomorskie!J26)</f>
        <v>0</v>
      </c>
      <c r="M26" s="393">
        <f>SUM(Dolnośląskie!K26,'Kujawsko-Pomorskie'!K26,Lubelskie!K26,Lubuskie!K26,Łódzkie!K26,Małopolskie!K26,Mazowieckie!K26,Opolskie!K26,Podkarpackie!K26,Podlaskie!K26,Pomorskie!K26,Śląskie!K26,Świętokrzyskie!K26,'Warmińsko-Mazurskie'!K26,Wielkopolskie!K26,Zachodniopomorskie!K26)</f>
        <v>0</v>
      </c>
      <c r="N26" s="455">
        <v>0</v>
      </c>
      <c r="O26" s="410">
        <f>SUM(Dolnośląskie!L26,'Kujawsko-Pomorskie'!L26,Lubelskie!L26,Lubuskie!L26,Łódzkie!L26,Małopolskie!L26,Mazowieckie!L26,Opolskie!L26,Podkarpackie!L26,Podlaskie!L26,Pomorskie!L26,Śląskie!L26,Świętokrzyskie!L26,'Warmińsko-Mazurskie'!L26,Wielkopolskie!L26,Zachodniopomorskie!L26)</f>
        <v>0</v>
      </c>
      <c r="P26" s="376">
        <f>SUM(Dolnośląskie!M26,'Kujawsko-Pomorskie'!M26,Lubelskie!M26,Lubuskie!M26,Łódzkie!M26,Małopolskie!M26,Mazowieckie!M26,Opolskie!M26,Podkarpackie!M26,Podlaskie!M26,Pomorskie!M26,Śląskie!M26,Świętokrzyskie!M26,'Warmińsko-Mazurskie'!M26,Wielkopolskie!M26,Zachodniopomorskie!M26)</f>
        <v>0</v>
      </c>
      <c r="Q26" s="392">
        <f>SUM(Dolnośląskie!N26,'Kujawsko-Pomorskie'!N26,Lubelskie!N26,Lubuskie!N26,Łódzkie!N26,Małopolskie!N26,Mazowieckie!N26,Opolskie!N26,Podkarpackie!N26,Podlaskie!N26,Pomorskie!N26,Śląskie!N26,Świętokrzyskie!N26,'Warmińsko-Mazurskie'!N26,Wielkopolskie!N26,Zachodniopomorskie!N26)</f>
        <v>0</v>
      </c>
      <c r="R26" s="414">
        <f>SUM(Dolnośląskie!O26,'Kujawsko-Pomorskie'!O26,Lubelskie!O26,Lubuskie!O26,Łódzkie!O26,Małopolskie!O26,Mazowieckie!O26,Opolskie!O26,Podkarpackie!O26,Podlaskie!O26,Pomorskie!O26,Śląskie!O26,Świętokrzyskie!O26,'Warmińsko-Mazurskie'!O26,Wielkopolskie!O26,Zachodniopomorskie!O26)</f>
        <v>0</v>
      </c>
      <c r="S26" s="376">
        <f>SUM(Dolnośląskie!P26,'Kujawsko-Pomorskie'!P26,Lubelskie!P26,Lubuskie!P26,Łódzkie!P26,Małopolskie!P26,Mazowieckie!P26,Opolskie!P26,Podkarpackie!P26,Podlaskie!P26,Pomorskie!P26,Śląskie!P26,Świętokrzyskie!P26,'Warmińsko-Mazurskie'!P26,Wielkopolskie!P26,Zachodniopomorskie!P26)</f>
        <v>0</v>
      </c>
      <c r="T26" s="376">
        <f>SUM(Dolnośląskie!Q26,'Kujawsko-Pomorskie'!Q26,Lubelskie!Q26,Lubuskie!Q26,Łódzkie!Q26,Małopolskie!Q26,Mazowieckie!Q26,Opolskie!Q26,Podkarpackie!Q26,Podlaskie!Q26,Pomorskie!Q26,Śląskie!Q26,Świętokrzyskie!Q26,'Warmińsko-Mazurskie'!Q26,Wielkopolskie!Q26,Zachodniopomorskie!Q26)</f>
        <v>0</v>
      </c>
      <c r="U26" s="418">
        <v>0</v>
      </c>
      <c r="V26" s="154">
        <f>SUM(Dolnośląskie!R26,'Kujawsko-Pomorskie'!R26,Lubelskie!R26,Lubuskie!R26,Łódzkie!R26,Małopolskie!R26,Mazowieckie!R26,Opolskie!R26,Podkarpackie!R26,Podlaskie!R26,Pomorskie!R26,Śląskie!R26,Świętokrzyskie!R26,'Warmińsko-Mazurskie'!R26,Wielkopolskie!R26,Zachodniopomorskie!R26)</f>
        <v>0</v>
      </c>
      <c r="W26" s="135">
        <f>SUM(Dolnośląskie!S26,'Kujawsko-Pomorskie'!S26,Lubelskie!S26,Lubuskie!S26,Łódzkie!S26,Małopolskie!S26,Mazowieckie!S26,Opolskie!S26,Podkarpackie!S26,Podlaskie!S26,Pomorskie!S26,Śląskie!S26,Świętokrzyskie!S26,'Warmińsko-Mazurskie'!S26,Wielkopolskie!S26,Zachodniopomorskie!S26)</f>
        <v>0</v>
      </c>
      <c r="X26" s="391">
        <v>0</v>
      </c>
      <c r="Y26" s="375">
        <f>SUM(Dolnośląskie!T26,'Kujawsko-Pomorskie'!T26,Lubelskie!T26,Lubuskie!T26,Łódzkie!T26,Małopolskie!T26,Mazowieckie!T26,Opolskie!T26,Podkarpackie!T26,Podlaskie!T26,Pomorskie!T26,Śląskie!T26,Świętokrzyskie!T26,'Warmińsko-Mazurskie'!T26,Wielkopolskie!T26,Zachodniopomorskie!T26)</f>
        <v>0</v>
      </c>
      <c r="Z26" s="410">
        <f>SUM(Dolnośląskie!U26,'Kujawsko-Pomorskie'!U26,Lubelskie!U26,Lubuskie!U26,Łódzkie!U26,Małopolskie!U26,Mazowieckie!U26,Opolskie!U26,Podkarpackie!U26,Podlaskie!U26,Pomorskie!U26,Śląskie!U26,Świętokrzyskie!U26,'Warmińsko-Mazurskie'!U26,Wielkopolskie!U26,Zachodniopomorskie!U26)</f>
        <v>0</v>
      </c>
      <c r="AA26" s="376">
        <f>SUM(Dolnośląskie!V26,'Kujawsko-Pomorskie'!V26,Lubelskie!V26,Lubuskie!V26,Łódzkie!V26,Małopolskie!V26,Mazowieckie!V26,Opolskie!V26,Podkarpackie!V26,Podlaskie!V26,Pomorskie!V26,Śląskie!V26,Świętokrzyskie!V26,'Warmińsko-Mazurskie'!V26,Wielkopolskie!V26,Zachodniopomorskie!V26)</f>
        <v>0</v>
      </c>
      <c r="AB26" s="376">
        <f>SUM(Dolnośląskie!W26,'Kujawsko-Pomorskie'!W26,Lubelskie!W26,Lubuskie!W26,Łódzkie!W26,Małopolskie!W26,Mazowieckie!W26,Opolskie!W26,Podkarpackie!W26,Podlaskie!W26,Pomorskie!W26,Śląskie!W26,Świętokrzyskie!W26,'Warmińsko-Mazurskie'!W26,Wielkopolskie!W26,Zachodniopomorskie!W26)</f>
        <v>0</v>
      </c>
      <c r="AC26" s="377">
        <v>0</v>
      </c>
      <c r="AE26" s="334"/>
      <c r="AF26" s="340"/>
      <c r="AG26" s="338"/>
      <c r="AH26" s="338"/>
      <c r="AI26" s="338"/>
      <c r="AJ26" s="338"/>
      <c r="AK26" s="338"/>
      <c r="AL26" s="338"/>
      <c r="AM26" s="340"/>
      <c r="AN26" s="340"/>
    </row>
    <row r="27" spans="1:43" s="333" customFormat="1" ht="113.25" thickBot="1" x14ac:dyDescent="0.35">
      <c r="A27" s="189" t="s">
        <v>50</v>
      </c>
      <c r="B27" s="181">
        <v>291202100</v>
      </c>
      <c r="C27" s="164">
        <f>SUM(Dolnośląskie!C27,'Kujawsko-Pomorskie'!C27,Lubelskie!C27,Lubuskie!C27,Łódzkie!C27,Małopolskie!C27,Mazowieckie!C27,Opolskie!C27,Podkarpackie!C27,Podlaskie!C27,Pomorskie!C27,Śląskie!C27,Świętokrzyskie!C27,'Warmińsko-Mazurskie'!C27,Wielkopolskie!C27,Zachodniopomorskie!C27)</f>
        <v>23</v>
      </c>
      <c r="D27" s="165">
        <f>SUM(Dolnośląskie!D27,'Kujawsko-Pomorskie'!D27,Lubelskie!D27,Lubuskie!D27,Łódzkie!D27,Małopolskie!D27,Mazowieckie!D27,Opolskie!D27,Podkarpackie!D27,Podlaskie!D27,Pomorskie!D27,Śląskie!D27,Świętokrzyskie!D27,'Warmińsko-Mazurskie'!D27,Wielkopolskie!D27,Zachodniopomorskie!D27)</f>
        <v>574600</v>
      </c>
      <c r="E27" s="166">
        <f t="shared" si="9"/>
        <v>1.9732000559061903E-3</v>
      </c>
      <c r="F27" s="209">
        <f>SUM(Dolnośląskie!E27,'Kujawsko-Pomorskie'!E27,Lubelskie!E27,Lubuskie!E27,Łódzkie!E27,Małopolskie!E27,Mazowieckie!E27,Opolskie!E27,Podkarpackie!E27,Podlaskie!E27,Pomorskie!E27,Śląskie!E27,Świętokrzyskie!E27,'Warmińsko-Mazurskie'!E27,Wielkopolskie!E27,Zachodniopomorskie!E27)</f>
        <v>20</v>
      </c>
      <c r="G27" s="165">
        <f>SUM(Dolnośląskie!F27,'Kujawsko-Pomorskie'!F27,Lubelskie!F27,Lubuskie!F27,Łódzkie!F27,Małopolskie!F27,Mazowieckie!F27,Opolskie!F27,Podkarpackie!F27,Podlaskie!F27,Pomorskie!F27,Śląskie!F27,Świętokrzyskie!F27,'Warmińsko-Mazurskie'!F27,Wielkopolskie!F27,Zachodniopomorskie!F27)</f>
        <v>499600</v>
      </c>
      <c r="H27" s="379">
        <f>G27/B27</f>
        <v>1.7156469682052431E-3</v>
      </c>
      <c r="I27" s="164">
        <f>SUM(Dolnośląskie!G27,'Kujawsko-Pomorskie'!G27,Lubelskie!G27,Lubuskie!G27,Łódzkie!G27,Małopolskie!G27,Mazowieckie!G27,Opolskie!G27,Podkarpackie!G27,Podlaskie!G27,Pomorskie!G27,Śląskie!G27,Świętokrzyskie!G27,'Warmińsko-Mazurskie'!G27,Wielkopolskie!G27,Zachodniopomorskie!G27)</f>
        <v>3</v>
      </c>
      <c r="J27" s="394">
        <f>SUM(Dolnośląskie!H27,'Kujawsko-Pomorskie'!H27,Lubelskie!H27,Lubuskie!H27,Łódzkie!H27,Małopolskie!H27,Mazowieckie!H27,Opolskie!H27,Podkarpackie!H27,Podlaskie!H27,Pomorskie!H27,Śląskie!H27,Świętokrzyskie!H27,'Warmińsko-Mazurskie'!H27,Wielkopolskie!H27,Zachodniopomorskie!H27)</f>
        <v>75000</v>
      </c>
      <c r="K27" s="164">
        <f>SUM(Dolnośląskie!I27,'Kujawsko-Pomorskie'!I27,Lubelskie!I27,Lubuskie!I27,Łódzkie!I27,Małopolskie!I27,Mazowieckie!I27,Opolskie!I27,Podkarpackie!I27,Podlaskie!I27,Pomorskie!I27,Śląskie!I27,Świętokrzyskie!I27,'Warmińsko-Mazurskie'!I27,Wielkopolskie!I27,Zachodniopomorskie!I27)</f>
        <v>20</v>
      </c>
      <c r="L27" s="165">
        <f>SUM(Dolnośląskie!J27,'Kujawsko-Pomorskie'!J27,Lubelskie!J27,Lubuskie!J27,Łódzkie!J27,Małopolskie!J27,Mazowieckie!J27,Opolskie!J27,Podkarpackie!J27,Podlaskie!J27,Pomorskie!J27,Śląskie!J27,Świętokrzyskie!J27,'Warmińsko-Mazurskie'!J27,Wielkopolskie!J27,Zachodniopomorskie!J27)</f>
        <v>499600.00069999998</v>
      </c>
      <c r="M27" s="394">
        <f>SUM(Dolnośląskie!K27,'Kujawsko-Pomorskie'!K27,Lubelskie!K27,Lubuskie!K27,Łódzkie!K27,Małopolskie!K27,Mazowieckie!K27,Opolskie!K27,Podkarpackie!K27,Podlaskie!K27,Pomorskie!K27,Śląskie!K27,Świętokrzyskie!K27,'Warmińsko-Mazurskie'!K27,Wielkopolskie!K27,Zachodniopomorskie!K27)</f>
        <v>349719.99959999998</v>
      </c>
      <c r="N27" s="407">
        <f t="shared" si="8"/>
        <v>1.7156469706090718E-3</v>
      </c>
      <c r="O27" s="169">
        <f>SUM(Dolnośląskie!L27,'Kujawsko-Pomorskie'!L27,Lubelskie!L27,Lubuskie!L27,Łódzkie!L27,Małopolskie!L27,Mazowieckie!L27,Opolskie!L27,Podkarpackie!L27,Podlaskie!L27,Pomorskie!L27,Śląskie!L27,Świętokrzyskie!L27,'Warmińsko-Mazurskie'!L27,Wielkopolskie!L27,Zachodniopomorskie!L27)</f>
        <v>0</v>
      </c>
      <c r="P27" s="165">
        <f>SUM(Dolnośląskie!M27,'Kujawsko-Pomorskie'!M27,Lubelskie!M27,Lubuskie!M27,Łódzkie!M27,Małopolskie!M27,Mazowieckie!M27,Opolskie!M27,Podkarpackie!M27,Podlaskie!M27,Pomorskie!M27,Śląskie!M27,Świętokrzyskie!M27,'Warmińsko-Mazurskie'!M27,Wielkopolskie!M27,Zachodniopomorskie!M27)</f>
        <v>0</v>
      </c>
      <c r="Q27" s="168">
        <f>SUM(Dolnośląskie!N27,'Kujawsko-Pomorskie'!N27,Lubelskie!N27,Lubuskie!N27,Łódzkie!N27,Małopolskie!N27,Mazowieckie!N27,Opolskie!N27,Podkarpackie!N27,Podlaskie!N27,Pomorskie!N27,Śląskie!N27,Świętokrzyskie!N27,'Warmińsko-Mazurskie'!N27,Wielkopolskie!N27,Zachodniopomorskie!N27)</f>
        <v>0</v>
      </c>
      <c r="R27" s="209">
        <f>SUM(Dolnośląskie!O27,'Kujawsko-Pomorskie'!O27,Lubelskie!O27,Lubuskie!O27,Łódzkie!O27,Małopolskie!O27,Mazowieckie!O27,Opolskie!O27,Podkarpackie!O27,Podlaskie!O27,Pomorskie!O27,Śląskie!O27,Świętokrzyskie!O27,'Warmińsko-Mazurskie'!O27,Wielkopolskie!O27,Zachodniopomorskie!O27)</f>
        <v>20</v>
      </c>
      <c r="S27" s="165">
        <f>SUM(Dolnośląskie!P27,'Kujawsko-Pomorskie'!P27,Lubelskie!P27,Lubuskie!P27,Łódzkie!P27,Małopolskie!P27,Mazowieckie!P27,Opolskie!P27,Podkarpackie!P27,Podlaskie!P27,Pomorskie!P27,Śląskie!P27,Świętokrzyskie!P27,'Warmińsko-Mazurskie'!P27,Wielkopolskie!P27,Zachodniopomorskie!P27)</f>
        <v>477100.0001</v>
      </c>
      <c r="T27" s="165">
        <f>SUM(Dolnośląskie!Q27,'Kujawsko-Pomorskie'!Q27,Lubelskie!Q27,Lubuskie!Q27,Łódzkie!Q27,Małopolskie!Q27,Mazowieckie!Q27,Opolskie!Q27,Podkarpackie!Q27,Podlaskie!Q27,Pomorskie!Q27,Śląskie!Q27,Świętokrzyskie!Q27,'Warmińsko-Mazurskie'!Q27,Wielkopolskie!Q27,Zachodniopomorskie!Q27)</f>
        <v>349719.99959999998</v>
      </c>
      <c r="U27" s="166">
        <f t="shared" si="2"/>
        <v>1.6383810422383629E-3</v>
      </c>
      <c r="V27" s="409">
        <f>SUM(Dolnośląskie!R27,'Kujawsko-Pomorskie'!R27,Lubelskie!R27,Lubuskie!R27,Łódzkie!R27,Małopolskie!R27,Mazowieckie!R27,Opolskie!R27,Podkarpackie!R27,Podlaskie!R27,Pomorskie!R27,Śląskie!R27,Świętokrzyskie!R27,'Warmińsko-Mazurskie'!R27,Wielkopolskie!R27,Zachodniopomorskie!R27)</f>
        <v>24</v>
      </c>
      <c r="W27" s="372">
        <f>SUM(Dolnośląskie!S27,'Kujawsko-Pomorskie'!S27,Lubelskie!S27,Lubuskie!S27,Łódzkie!S27,Małopolskie!S27,Mazowieckie!S27,Opolskie!S27,Podkarpackie!S27,Podlaskie!S27,Pomorskie!S27,Śląskie!S27,Świętokrzyskie!S27,'Warmińsko-Mazurskie'!S27,Wielkopolskie!S27,Zachodniopomorskie!S27)</f>
        <v>457100</v>
      </c>
      <c r="X27" s="382">
        <f>W27/B27</f>
        <v>1.5697002185080396E-3</v>
      </c>
      <c r="Y27" s="164">
        <f>SUM(Dolnośląskie!T27,'Kujawsko-Pomorskie'!T27,Lubelskie!T27,Lubuskie!T27,Łódzkie!T27,Małopolskie!T27,Mazowieckie!T27,Opolskie!T27,Podkarpackie!T27,Podlaskie!T27,Pomorskie!T27,Śląskie!T27,Świętokrzyskie!T27,'Warmińsko-Mazurskie'!T27,Wielkopolskie!T27,Zachodniopomorskie!T27)</f>
        <v>6</v>
      </c>
      <c r="Z27" s="169">
        <f>SUM(Dolnośląskie!U27,'Kujawsko-Pomorskie'!U27,Lubelskie!U27,Lubuskie!U27,Łódzkie!U27,Małopolskie!U27,Mazowieckie!U27,Opolskie!U27,Podkarpackie!U27,Podlaskie!U27,Pomorskie!U27,Śląskie!U27,Świętokrzyskie!U27,'Warmińsko-Mazurskie'!U27,Wielkopolskie!U27,Zachodniopomorskie!U27)</f>
        <v>6</v>
      </c>
      <c r="AA27" s="165">
        <f>SUM(Dolnośląskie!V27,'Kujawsko-Pomorskie'!V27,Lubelskie!V27,Lubuskie!V27,Łódzkie!V27,Małopolskie!V27,Mazowieckie!V27,Opolskie!V27,Podkarpackie!V27,Podlaskie!V27,Pomorskie!V27,Śląskie!V27,Świętokrzyskie!V27,'Warmińsko-Mazurskie'!V27,Wielkopolskie!V27,Zachodniopomorskie!V27)</f>
        <v>132500</v>
      </c>
      <c r="AB27" s="165">
        <f>SUM(Dolnośląskie!W27,'Kujawsko-Pomorskie'!W27,Lubelskie!W27,Lubuskie!W27,Łódzkie!W27,Małopolskie!W27,Mazowieckie!W27,Opolskie!W27,Podkarpackie!W27,Podlaskie!W27,Pomorskie!W27,Śląskie!W27,Świętokrzyskie!W27,'Warmińsko-Mazurskie'!W27,Wielkopolskie!W27,Zachodniopomorskie!W27)</f>
        <v>92750</v>
      </c>
      <c r="AC27" s="413">
        <f t="shared" si="7"/>
        <v>4.5501045493834009E-4</v>
      </c>
      <c r="AE27" s="334"/>
      <c r="AG27" s="335"/>
      <c r="AH27" s="335"/>
      <c r="AI27" s="335"/>
      <c r="AJ27" s="335"/>
      <c r="AK27" s="335"/>
      <c r="AL27" s="335"/>
    </row>
    <row r="28" spans="1:43" s="341" customFormat="1" ht="57" customHeight="1" x14ac:dyDescent="0.3">
      <c r="A28" s="175" t="s">
        <v>49</v>
      </c>
      <c r="B28" s="424">
        <v>247087155</v>
      </c>
      <c r="C28" s="213">
        <f>SUM(Dolnośląskie!C28,'Kujawsko-Pomorskie'!C28,Lubelskie!C28,Lubuskie!C28,Łódzkie!C28,Małopolskie!C28,Mazowieckie!C28,Opolskie!C28,Podkarpackie!C28,Podlaskie!C28,Pomorskie!C28,Śląskie!C28,Świętokrzyskie!C28,'Warmińsko-Mazurskie'!C28,Wielkopolskie!C28,Zachodniopomorskie!C28)</f>
        <v>0</v>
      </c>
      <c r="D28" s="216">
        <f>SUM(Dolnośląskie!D28,'Kujawsko-Pomorskie'!D28,Lubelskie!D28,Lubuskie!D28,Łódzkie!D28,Małopolskie!D28,Mazowieckie!D28,Opolskie!D28,Podkarpackie!D28,Podlaskie!D28,Pomorskie!D28,Śląskie!D28,Świętokrzyskie!D28,'Warmińsko-Mazurskie'!D28,Wielkopolskie!D28,Zachodniopomorskie!D28)</f>
        <v>0</v>
      </c>
      <c r="E28" s="374">
        <f t="shared" si="9"/>
        <v>0</v>
      </c>
      <c r="F28" s="149">
        <f>SUM(Dolnośląskie!E28,'Kujawsko-Pomorskie'!E28,Lubelskie!E28,Lubuskie!E28,Łódzkie!E28,Małopolskie!E28,Mazowieckie!E28,Opolskie!E28,Podkarpackie!E28,Podlaskie!E28,Pomorskie!E28,Śląskie!E28,Świętokrzyskie!E28,'Warmińsko-Mazurskie'!E28,Wielkopolskie!E28,Zachodniopomorskie!E28)</f>
        <v>0</v>
      </c>
      <c r="G28" s="378">
        <f>SUM(Dolnośląskie!F28,'Kujawsko-Pomorskie'!F28,Lubelskie!F28,Lubuskie!F28,Łódzkie!F28,Małopolskie!F28,Mazowieckie!F28,Opolskie!F28,Podkarpackie!F28,Podlaskie!F28,Pomorskie!F28,Śląskie!F28,Świętokrzyskie!F28,'Warmińsko-Mazurskie'!F28,Wielkopolskie!F28,Zachodniopomorskie!F28)</f>
        <v>0</v>
      </c>
      <c r="H28" s="123">
        <f>G28/B28</f>
        <v>0</v>
      </c>
      <c r="I28" s="147">
        <f>SUM(Dolnośląskie!G28,'Kujawsko-Pomorskie'!G28,Lubelskie!G28,Lubuskie!G28,Łódzkie!G28,Małopolskie!G28,Mazowieckie!G28,Opolskie!G28,Podkarpackie!G28,Podlaskie!G28,Pomorskie!G28,Śląskie!G28,Świętokrzyskie!G28,'Warmińsko-Mazurskie'!G28,Wielkopolskie!G28,Zachodniopomorskie!G28)</f>
        <v>0</v>
      </c>
      <c r="J28" s="395">
        <f>SUM(Dolnośląskie!H28,'Kujawsko-Pomorskie'!H28,Lubelskie!H28,Lubuskie!H28,Łódzkie!H28,Małopolskie!H28,Mazowieckie!H28,Opolskie!H28,Podkarpackie!H28,Podlaskie!H28,Pomorskie!H28,Śląskie!H28,Świętokrzyskie!H28,'Warmińsko-Mazurskie'!H28,Wielkopolskie!H28,Zachodniopomorskie!H28)</f>
        <v>0</v>
      </c>
      <c r="K28" s="213">
        <f>SUM(Dolnośląskie!I28,'Kujawsko-Pomorskie'!I28,Lubelskie!I28,Lubuskie!I28,Łódzkie!I28,Małopolskie!I28,Mazowieckie!I28,Opolskie!I28,Podkarpackie!I28,Podlaskie!I28,Pomorskie!I28,Śląskie!I28,Świętokrzyskie!I28,'Warmińsko-Mazurskie'!I28,Wielkopolskie!I28,Zachodniopomorskie!I28)</f>
        <v>0</v>
      </c>
      <c r="L28" s="216">
        <f>SUM(Dolnośląskie!J28,'Kujawsko-Pomorskie'!J28,Lubelskie!J28,Lubuskie!J28,Łódzkie!J28,Małopolskie!J28,Mazowieckie!J28,Opolskie!J28,Podkarpackie!J28,Podlaskie!J28,Pomorskie!J28,Śląskie!J28,Świętokrzyskie!J28,'Warmińsko-Mazurskie'!J28,Wielkopolskie!J28,Zachodniopomorskie!J28)</f>
        <v>0</v>
      </c>
      <c r="M28" s="212">
        <f>SUM(Dolnośląskie!K28,'Kujawsko-Pomorskie'!K28,Lubelskie!K28,Lubuskie!K28,Łódzkie!K28,Małopolskie!K28,Mazowieckie!K28,Opolskie!K28,Podkarpackie!K28,Podlaskie!K28,Pomorskie!K28,Śląskie!K28,Świętokrzyskie!K28,'Warmińsko-Mazurskie'!K28,Wielkopolskie!K28,Zachodniopomorskie!K28)</f>
        <v>0</v>
      </c>
      <c r="N28" s="456">
        <f t="shared" si="8"/>
        <v>0</v>
      </c>
      <c r="O28" s="403">
        <f>SUM(Dolnośląskie!L28,'Kujawsko-Pomorskie'!L28,Lubelskie!L28,Lubuskie!L28,Łódzkie!L28,Małopolskie!L28,Mazowieckie!L28,Opolskie!L28,Podkarpackie!L28,Podlaskie!L28,Pomorskie!L28,Śląskie!L28,Świętokrzyskie!L28,'Warmińsko-Mazurskie'!L28,Wielkopolskie!L28,Zachodniopomorskie!L28)</f>
        <v>0</v>
      </c>
      <c r="P28" s="216">
        <f>SUM(Dolnośląskie!M28,'Kujawsko-Pomorskie'!M28,Lubelskie!M28,Lubuskie!M28,Łódzkie!M28,Małopolskie!M28,Mazowieckie!M28,Opolskie!M28,Podkarpackie!M28,Podlaskie!M28,Pomorskie!M28,Śląskie!M28,Świętokrzyskie!M28,'Warmińsko-Mazurskie'!M28,Wielkopolskie!M28,Zachodniopomorskie!M28)</f>
        <v>0</v>
      </c>
      <c r="Q28" s="214">
        <f>SUM(Dolnośląskie!N28,'Kujawsko-Pomorskie'!N28,Lubelskie!N28,Lubuskie!N28,Łódzkie!N28,Małopolskie!N28,Mazowieckie!N28,Opolskie!N28,Podkarpackie!N28,Podlaskie!N28,Pomorskie!N28,Śląskie!N28,Świętokrzyskie!N28,'Warmińsko-Mazurskie'!N28,Wielkopolskie!N28,Zachodniopomorskie!N28)</f>
        <v>0</v>
      </c>
      <c r="R28" s="215">
        <f>SUM(Dolnośląskie!O28,'Kujawsko-Pomorskie'!O28,Lubelskie!O28,Lubuskie!O28,Łódzkie!O28,Małopolskie!O28,Mazowieckie!O28,Opolskie!O28,Podkarpackie!O28,Podlaskie!O28,Pomorskie!O28,Śląskie!O28,Świętokrzyskie!O28,'Warmińsko-Mazurskie'!O28,Wielkopolskie!O28,Zachodniopomorskie!O28)</f>
        <v>0</v>
      </c>
      <c r="S28" s="216">
        <f>SUM(Dolnośląskie!P28,'Kujawsko-Pomorskie'!P28,Lubelskie!P28,Lubuskie!P28,Łódzkie!P28,Małopolskie!P28,Mazowieckie!P28,Opolskie!P28,Podkarpackie!P28,Podlaskie!P28,Pomorskie!P28,Śląskie!P28,Świętokrzyskie!P28,'Warmińsko-Mazurskie'!P28,Wielkopolskie!P28,Zachodniopomorskie!P28)</f>
        <v>0</v>
      </c>
      <c r="T28" s="216">
        <f>SUM(Dolnośląskie!Q28,'Kujawsko-Pomorskie'!Q28,Lubelskie!Q28,Lubuskie!Q28,Łódzkie!Q28,Małopolskie!Q28,Mazowieckie!Q28,Opolskie!Q28,Podkarpackie!Q28,Podlaskie!Q28,Pomorskie!Q28,Śląskie!Q28,Świętokrzyskie!Q28,'Warmińsko-Mazurskie'!Q28,Wielkopolskie!Q28,Zachodniopomorskie!Q28)</f>
        <v>0</v>
      </c>
      <c r="U28" s="417">
        <f t="shared" si="2"/>
        <v>0</v>
      </c>
      <c r="V28" s="215">
        <f>SUM(Dolnośląskie!R28,'Kujawsko-Pomorskie'!R28,Lubelskie!R28,Lubuskie!R28,Łódzkie!R28,Małopolskie!R28,Mazowieckie!R28,Opolskie!R28,Podkarpackie!R28,Podlaskie!R28,Pomorskie!R28,Śląskie!R28,Świętokrzyskie!R28,'Warmińsko-Mazurskie'!R28,Wielkopolskie!R28,Zachodniopomorskie!R28)</f>
        <v>0</v>
      </c>
      <c r="W28" s="216">
        <f>SUM(Dolnośląskie!S28,'Kujawsko-Pomorskie'!S28,Lubelskie!S28,Lubuskie!S28,Łódzkie!S28,Małopolskie!S28,Mazowieckie!S28,Opolskie!S28,Podkarpackie!S28,Podlaskie!S28,Pomorskie!S28,Śląskie!S28,Świętokrzyskie!S28,'Warmińsko-Mazurskie'!S28,Wielkopolskie!S28,Zachodniopomorskie!S28)</f>
        <v>0</v>
      </c>
      <c r="X28" s="417">
        <f t="shared" ref="X28:X37" si="12">W28/B28</f>
        <v>0</v>
      </c>
      <c r="Y28" s="215">
        <f>SUM(Dolnośląskie!T28,'Kujawsko-Pomorskie'!T28,Lubelskie!T28,Lubuskie!T28,Łódzkie!T28,Małopolskie!T28,Mazowieckie!T28,Opolskie!T28,Podkarpackie!T28,Podlaskie!T28,Pomorskie!T28,Śląskie!T28,Świętokrzyskie!T28,'Warmińsko-Mazurskie'!T28,Wielkopolskie!T28,Zachodniopomorskie!T28)</f>
        <v>0</v>
      </c>
      <c r="Z28" s="403">
        <f>SUM(Dolnośląskie!U28,'Kujawsko-Pomorskie'!U28,Lubelskie!U28,Lubuskie!U28,Łódzkie!U28,Małopolskie!U28,Mazowieckie!U28,Opolskie!U28,Podkarpackie!U28,Podlaskie!U28,Pomorskie!U28,Śląskie!U28,Świętokrzyskie!U28,'Warmińsko-Mazurskie'!U28,Wielkopolskie!U28,Zachodniopomorskie!U28)</f>
        <v>0</v>
      </c>
      <c r="AA28" s="216">
        <f>SUM(Dolnośląskie!V28,'Kujawsko-Pomorskie'!V28,Lubelskie!V28,Lubuskie!V28,Łódzkie!V28,Małopolskie!V28,Mazowieckie!V28,Opolskie!V28,Podkarpackie!V28,Podlaskie!V28,Pomorskie!V28,Śląskie!V28,Świętokrzyskie!V28,'Warmińsko-Mazurskie'!V28,Wielkopolskie!V28,Zachodniopomorskie!V28)</f>
        <v>0</v>
      </c>
      <c r="AB28" s="216">
        <f>SUM(Dolnośląskie!W28,'Kujawsko-Pomorskie'!W28,Lubelskie!W28,Lubuskie!W28,Łódzkie!W28,Małopolskie!W28,Mazowieckie!W28,Opolskie!W28,Podkarpackie!W28,Podlaskie!W28,Pomorskie!W28,Śląskie!W28,Świętokrzyskie!W28,'Warmińsko-Mazurskie'!W28,Wielkopolskie!W28,Zachodniopomorskie!W28)</f>
        <v>0</v>
      </c>
      <c r="AC28" s="374">
        <f t="shared" si="7"/>
        <v>0</v>
      </c>
      <c r="AE28" s="334"/>
      <c r="AF28" s="333"/>
      <c r="AG28" s="338"/>
      <c r="AH28" s="338"/>
      <c r="AI28" s="338"/>
      <c r="AJ28" s="338"/>
      <c r="AK28" s="338"/>
      <c r="AL28" s="338"/>
      <c r="AM28" s="333"/>
      <c r="AN28" s="333"/>
    </row>
    <row r="29" spans="1:43" ht="43.5" customHeight="1" x14ac:dyDescent="0.3">
      <c r="A29" s="170" t="s">
        <v>48</v>
      </c>
      <c r="B29" s="171">
        <v>565019</v>
      </c>
      <c r="C29" s="141">
        <f>SUM(Dolnośląskie!C29,'Kujawsko-Pomorskie'!C29,Lubelskie!C29,Lubuskie!C29,Łódzkie!C29,Małopolskie!C29,Mazowieckie!C29,Opolskie!C29,Podkarpackie!C29,Podlaskie!C29,Pomorskie!C29,Śląskie!C29,Świętokrzyskie!C29,'Warmińsko-Mazurskie'!C29,Wielkopolskie!C29,Zachodniopomorskie!C29)</f>
        <v>23</v>
      </c>
      <c r="D29" s="111">
        <f>SUM(Dolnośląskie!D29,'Kujawsko-Pomorskie'!D29,Lubelskie!D29,Lubuskie!D29,Łódzkie!D29,Małopolskie!D29,Mazowieckie!D29,Opolskie!D29,Podkarpackie!D29,Podlaskie!D29,Pomorskie!D29,Śląskie!D29,Świętokrzyskie!D29,'Warmińsko-Mazurskie'!D29,Wielkopolskie!D29,Zachodniopomorskie!D29)</f>
        <v>574600</v>
      </c>
      <c r="E29" s="112">
        <f t="shared" si="9"/>
        <v>1.0169569518901134</v>
      </c>
      <c r="F29" s="149">
        <f>SUM(Dolnośląskie!E29,'Kujawsko-Pomorskie'!E29,Lubelskie!E29,Lubuskie!E29,Łódzkie!E29,Małopolskie!E29,Mazowieckie!E29,Opolskie!E29,Podkarpackie!E29,Podlaskie!E29,Pomorskie!E29,Śląskie!E29,Świętokrzyskie!E29,'Warmińsko-Mazurskie'!E29,Wielkopolskie!E29,Zachodniopomorskie!E29)</f>
        <v>20</v>
      </c>
      <c r="G29" s="378">
        <f>SUM(Dolnośląskie!F29,'Kujawsko-Pomorskie'!F29,Lubelskie!F29,Lubuskie!F29,Łódzkie!F29,Małopolskie!F29,Mazowieckie!F29,Opolskie!F29,Podkarpackie!F29,Podlaskie!F29,Pomorskie!F29,Śląskie!F29,Świętokrzyskie!F29,'Warmińsko-Mazurskie'!F29,Wielkopolskie!F29,Zachodniopomorskie!F29)</f>
        <v>499600</v>
      </c>
      <c r="H29" s="123">
        <f t="shared" ref="H29:H30" si="13">G29/B29</f>
        <v>0.8842180528442406</v>
      </c>
      <c r="I29" s="147">
        <f>SUM(Dolnośląskie!G29,'Kujawsko-Pomorskie'!G29,Lubelskie!G29,Lubuskie!G29,Łódzkie!G29,Małopolskie!G29,Mazowieckie!G29,Opolskie!G29,Podkarpackie!G29,Podlaskie!G29,Pomorskie!G29,Śląskie!G29,Świętokrzyskie!G29,'Warmińsko-Mazurskie'!G29,Wielkopolskie!G29,Zachodniopomorskie!G29)</f>
        <v>3</v>
      </c>
      <c r="J29" s="395">
        <f>SUM(Dolnośląskie!H29,'Kujawsko-Pomorskie'!H29,Lubelskie!H29,Lubuskie!H29,Łódzkie!H29,Małopolskie!H29,Mazowieckie!H29,Opolskie!H29,Podkarpackie!H29,Podlaskie!H29,Pomorskie!H29,Śląskie!H29,Świętokrzyskie!H29,'Warmińsko-Mazurskie'!H29,Wielkopolskie!H29,Zachodniopomorskie!H29)</f>
        <v>75000</v>
      </c>
      <c r="K29" s="141">
        <f>SUM(Dolnośląskie!I29,'Kujawsko-Pomorskie'!I29,Lubelskie!I29,Lubuskie!I29,Łódzkie!I29,Małopolskie!I29,Mazowieckie!I29,Opolskie!I29,Podkarpackie!I29,Podlaskie!I29,Pomorskie!I29,Śląskie!I29,Świętokrzyskie!I29,'Warmińsko-Mazurskie'!I29,Wielkopolskie!I29,Zachodniopomorskie!I29)</f>
        <v>20</v>
      </c>
      <c r="L29" s="111">
        <f>SUM(Dolnośląskie!J29,'Kujawsko-Pomorskie'!J29,Lubelskie!J29,Lubuskie!J29,Łódzkie!J29,Małopolskie!J29,Mazowieckie!J29,Opolskie!J29,Podkarpackie!J29,Podlaskie!J29,Pomorskie!J29,Śląskie!J29,Świętokrzyskie!J29,'Warmińsko-Mazurskie'!J29,Wielkopolskie!J29,Zachodniopomorskie!J29)</f>
        <v>499600.00069999998</v>
      </c>
      <c r="M29" s="114">
        <f>SUM(Dolnośląskie!K29,'Kujawsko-Pomorskie'!K29,Lubelskie!K29,Lubuskie!K29,Łódzkie!K29,Małopolskie!K29,Mazowieckie!K29,Opolskie!K29,Podkarpackie!K29,Podlaskie!K29,Pomorskie!K29,Śląskie!K29,Świętokrzyskie!K29,'Warmińsko-Mazurskie'!K29,Wielkopolskie!K29,Zachodniopomorskie!K29)</f>
        <v>349719.99959999998</v>
      </c>
      <c r="N29" s="457">
        <f t="shared" si="8"/>
        <v>0.88421805408313703</v>
      </c>
      <c r="O29" s="143">
        <f>SUM(Dolnośląskie!L29,'Kujawsko-Pomorskie'!L29,Lubelskie!L29,Lubuskie!L29,Łódzkie!L29,Małopolskie!L29,Mazowieckie!L29,Opolskie!L29,Podkarpackie!L29,Podlaskie!L29,Pomorskie!L29,Śląskie!L29,Świętokrzyskie!L29,'Warmińsko-Mazurskie'!L29,Wielkopolskie!L29,Zachodniopomorskie!L29)</f>
        <v>0</v>
      </c>
      <c r="P29" s="111">
        <f>SUM(Dolnośląskie!M29,'Kujawsko-Pomorskie'!M29,Lubelskie!M29,Lubuskie!M29,Łódzkie!M29,Małopolskie!M29,Mazowieckie!M29,Opolskie!M29,Podkarpackie!M29,Podlaskie!M29,Pomorskie!M29,Śląskie!M29,Świętokrzyskie!M29,'Warmińsko-Mazurskie'!M29,Wielkopolskie!M29,Zachodniopomorskie!M29)</f>
        <v>0</v>
      </c>
      <c r="Q29" s="115">
        <f>SUM(Dolnośląskie!N29,'Kujawsko-Pomorskie'!N29,Lubelskie!N29,Lubuskie!N29,Łódzkie!N29,Małopolskie!N29,Mazowieckie!N29,Opolskie!N29,Podkarpackie!N29,Podlaskie!N29,Pomorskie!N29,Śląskie!N29,Świętokrzyskie!N29,'Warmińsko-Mazurskie'!N29,Wielkopolskie!N29,Zachodniopomorskie!N29)</f>
        <v>0</v>
      </c>
      <c r="R29" s="142">
        <f>SUM(Dolnośląskie!O29,'Kujawsko-Pomorskie'!O29,Lubelskie!O29,Lubuskie!O29,Łódzkie!O29,Małopolskie!O29,Mazowieckie!O29,Opolskie!O29,Podkarpackie!O29,Podlaskie!O29,Pomorskie!O29,Śląskie!O29,Świętokrzyskie!O29,'Warmińsko-Mazurskie'!O29,Wielkopolskie!O29,Zachodniopomorskie!O29)</f>
        <v>20</v>
      </c>
      <c r="S29" s="111">
        <f>SUM(Dolnośląskie!P29,'Kujawsko-Pomorskie'!P29,Lubelskie!P29,Lubuskie!P29,Łódzkie!P29,Małopolskie!P29,Mazowieckie!P29,Opolskie!P29,Podkarpackie!P29,Podlaskie!P29,Pomorskie!P29,Śląskie!P29,Świętokrzyskie!P29,'Warmińsko-Mazurskie'!P29,Wielkopolskie!P29,Zachodniopomorskie!P29)</f>
        <v>477100.0001</v>
      </c>
      <c r="T29" s="111">
        <f>SUM(Dolnośląskie!Q29,'Kujawsko-Pomorskie'!Q29,Lubelskie!Q29,Lubuskie!Q29,Łódzkie!Q29,Małopolskie!Q29,Mazowieckie!Q29,Opolskie!Q29,Podkarpackie!Q29,Podlaskie!Q29,Pomorskie!Q29,Śląskie!Q29,Świętokrzyskie!Q29,'Warmińsko-Mazurskie'!Q29,Wielkopolskie!Q29,Zachodniopomorskie!Q29)</f>
        <v>349719.99959999998</v>
      </c>
      <c r="U29" s="420">
        <f t="shared" si="2"/>
        <v>0.84439638330746403</v>
      </c>
      <c r="V29" s="142">
        <f>SUM(Dolnośląskie!R29,'Kujawsko-Pomorskie'!R29,Lubelskie!R29,Lubuskie!R29,Łódzkie!R29,Małopolskie!R29,Mazowieckie!R29,Opolskie!R29,Podkarpackie!R29,Podlaskie!R29,Pomorskie!R29,Śląskie!R29,Świętokrzyskie!R29,'Warmińsko-Mazurskie'!R29,Wielkopolskie!R29,Zachodniopomorskie!R29)</f>
        <v>24</v>
      </c>
      <c r="W29" s="111">
        <f>SUM(Dolnośląskie!S29,'Kujawsko-Pomorskie'!S29,Lubelskie!S29,Lubuskie!S29,Łódzkie!S29,Małopolskie!S29,Mazowieckie!S29,Opolskie!S29,Podkarpackie!S29,Podlaskie!S29,Pomorskie!S29,Śląskie!S29,Świętokrzyskie!S29,'Warmińsko-Mazurskie'!S29,Wielkopolskie!S29,Zachodniopomorskie!S29)</f>
        <v>457100</v>
      </c>
      <c r="X29" s="420">
        <f t="shared" si="12"/>
        <v>0.80899934338491275</v>
      </c>
      <c r="Y29" s="142">
        <f>SUM(Dolnośląskie!T29,'Kujawsko-Pomorskie'!T29,Lubelskie!T29,Lubuskie!T29,Łódzkie!T29,Małopolskie!T29,Mazowieckie!T29,Opolskie!T29,Podkarpackie!T29,Podlaskie!T29,Pomorskie!T29,Śląskie!T29,Świętokrzyskie!T29,'Warmińsko-Mazurskie'!T29,Wielkopolskie!T29,Zachodniopomorskie!T29)</f>
        <v>6</v>
      </c>
      <c r="Z29" s="143">
        <f>SUM(Dolnośląskie!U29,'Kujawsko-Pomorskie'!U29,Lubelskie!U29,Lubuskie!U29,Łódzkie!U29,Małopolskie!U29,Mazowieckie!U29,Opolskie!U29,Podkarpackie!U29,Podlaskie!U29,Pomorskie!U29,Śląskie!U29,Świętokrzyskie!U29,'Warmińsko-Mazurskie'!U29,Wielkopolskie!U29,Zachodniopomorskie!U29)</f>
        <v>6</v>
      </c>
      <c r="AA29" s="111">
        <f>SUM(Dolnośląskie!V29,'Kujawsko-Pomorskie'!V29,Lubelskie!V29,Lubuskie!V29,Łódzkie!V29,Małopolskie!V29,Mazowieckie!V29,Opolskie!V29,Podkarpackie!V29,Podlaskie!V29,Pomorskie!V29,Śląskie!V29,Świętokrzyskie!V29,'Warmińsko-Mazurskie'!V29,Wielkopolskie!V29,Zachodniopomorskie!V29)</f>
        <v>132500</v>
      </c>
      <c r="AB29" s="111">
        <f>SUM(Dolnośląskie!W29,'Kujawsko-Pomorskie'!W29,Lubelskie!W29,Lubuskie!W29,Łódzkie!W29,Małopolskie!W29,Mazowieckie!W29,Opolskie!W29,Podkarpackie!W29,Podlaskie!W29,Pomorskie!W29,Śląskie!W29,Świętokrzyskie!W29,'Warmińsko-Mazurskie'!W29,Wielkopolskie!W29,Zachodniopomorskie!W29)</f>
        <v>92750</v>
      </c>
      <c r="AC29" s="112">
        <f t="shared" si="7"/>
        <v>0.23450538831437526</v>
      </c>
      <c r="AD29" s="342"/>
      <c r="AE29" s="334"/>
      <c r="AO29" s="342"/>
      <c r="AP29" s="342"/>
      <c r="AQ29" s="342"/>
    </row>
    <row r="30" spans="1:43" ht="45.75" customHeight="1" thickBot="1" x14ac:dyDescent="0.35">
      <c r="A30" s="176" t="s">
        <v>47</v>
      </c>
      <c r="B30" s="425">
        <v>43549926</v>
      </c>
      <c r="C30" s="375">
        <f>SUM(Dolnośląskie!C30,'Kujawsko-Pomorskie'!C30,Lubelskie!C30,Lubuskie!C30,Łódzkie!C30,Małopolskie!C30,Mazowieckie!C30,Opolskie!C30,Podkarpackie!C30,Podlaskie!C30,Pomorskie!C30,Śląskie!C30,Świętokrzyskie!C30,'Warmińsko-Mazurskie'!C30,Wielkopolskie!C30,Zachodniopomorskie!C30)</f>
        <v>0</v>
      </c>
      <c r="D30" s="376">
        <f>SUM(Dolnośląskie!D30,'Kujawsko-Pomorskie'!D30,Lubelskie!D30,Lubuskie!D30,Łódzkie!D30,Małopolskie!D30,Mazowieckie!D30,Opolskie!D30,Podkarpackie!D30,Podlaskie!D30,Pomorskie!D30,Śląskie!D30,Świętokrzyskie!D30,'Warmińsko-Mazurskie'!D30,Wielkopolskie!D30,Zachodniopomorskie!D30)</f>
        <v>0</v>
      </c>
      <c r="E30" s="377">
        <f t="shared" si="9"/>
        <v>0</v>
      </c>
      <c r="F30" s="154">
        <f>SUM(Dolnośląskie!E30,'Kujawsko-Pomorskie'!E30,Lubelskie!E30,Lubuskie!E30,Łódzkie!E30,Małopolskie!E30,Mazowieckie!E30,Opolskie!E30,Podkarpackie!E30,Podlaskie!E30,Pomorskie!E30,Śląskie!E30,Świętokrzyskie!E30,'Warmińsko-Mazurskie'!E30,Wielkopolskie!E30,Zachodniopomorskie!E30)</f>
        <v>0</v>
      </c>
      <c r="G30" s="380">
        <f>SUM(Dolnośląskie!F30,'Kujawsko-Pomorskie'!F30,Lubelskie!F30,Lubuskie!F30,Łódzkie!F30,Małopolskie!F30,Mazowieckie!F30,Opolskie!F30,Podkarpackie!F30,Podlaskie!F30,Pomorskie!F30,Śląskie!F30,Świętokrzyskie!F30,'Warmińsko-Mazurskie'!F30,Wielkopolskie!F30,Zachodniopomorskie!F30)</f>
        <v>0</v>
      </c>
      <c r="H30" s="123">
        <f t="shared" si="13"/>
        <v>0</v>
      </c>
      <c r="I30" s="153">
        <f>SUM(Dolnośląskie!G30,'Kujawsko-Pomorskie'!G30,Lubelskie!G30,Lubuskie!G30,Łódzkie!G30,Małopolskie!G30,Mazowieckie!G30,Opolskie!G30,Podkarpackie!G30,Podlaskie!G30,Pomorskie!G30,Śląskie!G30,Świętokrzyskie!G30,'Warmińsko-Mazurskie'!G30,Wielkopolskie!G30,Zachodniopomorskie!G30)</f>
        <v>0</v>
      </c>
      <c r="J30" s="396">
        <f>SUM(Dolnośląskie!H30,'Kujawsko-Pomorskie'!H30,Lubelskie!H30,Lubuskie!H30,Łódzkie!H30,Małopolskie!H30,Mazowieckie!H30,Opolskie!H30,Podkarpackie!H30,Podlaskie!H30,Pomorskie!H30,Śląskie!H30,Świętokrzyskie!H30,'Warmińsko-Mazurskie'!H30,Wielkopolskie!H30,Zachodniopomorskie!H30)</f>
        <v>0</v>
      </c>
      <c r="K30" s="375">
        <f>SUM(Dolnośląskie!I30,'Kujawsko-Pomorskie'!I30,Lubelskie!I30,Lubuskie!I30,Łódzkie!I30,Małopolskie!I30,Mazowieckie!I30,Opolskie!I30,Podkarpackie!I30,Podlaskie!I30,Pomorskie!I30,Śląskie!I30,Świętokrzyskie!I30,'Warmińsko-Mazurskie'!I30,Wielkopolskie!I30,Zachodniopomorskie!I30)</f>
        <v>0</v>
      </c>
      <c r="L30" s="376">
        <f>SUM(Dolnośląskie!J30,'Kujawsko-Pomorskie'!J30,Lubelskie!J30,Lubuskie!J30,Łódzkie!J30,Małopolskie!J30,Mazowieckie!J30,Opolskie!J30,Podkarpackie!J30,Podlaskie!J30,Pomorskie!J30,Śląskie!J30,Świętokrzyskie!J30,'Warmińsko-Mazurskie'!J30,Wielkopolskie!J30,Zachodniopomorskie!J30)</f>
        <v>0</v>
      </c>
      <c r="M30" s="393">
        <f>SUM(Dolnośląskie!K30,'Kujawsko-Pomorskie'!K30,Lubelskie!K30,Lubuskie!K30,Łódzkie!K30,Małopolskie!K30,Mazowieckie!K30,Opolskie!K30,Podkarpackie!K30,Podlaskie!K30,Pomorskie!K30,Śląskie!K30,Świętokrzyskie!K30,'Warmińsko-Mazurskie'!K30,Wielkopolskie!K30,Zachodniopomorskie!K30)</f>
        <v>0</v>
      </c>
      <c r="N30" s="455">
        <f t="shared" si="8"/>
        <v>0</v>
      </c>
      <c r="O30" s="410">
        <f>SUM(Dolnośląskie!L30,'Kujawsko-Pomorskie'!L30,Lubelskie!L30,Lubuskie!L30,Łódzkie!L30,Małopolskie!L30,Mazowieckie!L30,Opolskie!L30,Podkarpackie!L30,Podlaskie!L30,Pomorskie!L30,Śląskie!L30,Świętokrzyskie!L30,'Warmińsko-Mazurskie'!L30,Wielkopolskie!L30,Zachodniopomorskie!L30)</f>
        <v>0</v>
      </c>
      <c r="P30" s="376">
        <f>SUM(Dolnośląskie!M30,'Kujawsko-Pomorskie'!M30,Lubelskie!M30,Lubuskie!M30,Łódzkie!M30,Małopolskie!M30,Mazowieckie!M30,Opolskie!M30,Podkarpackie!M30,Podlaskie!M30,Pomorskie!M30,Śląskie!M30,Świętokrzyskie!M30,'Warmińsko-Mazurskie'!M30,Wielkopolskie!M30,Zachodniopomorskie!M30)</f>
        <v>0</v>
      </c>
      <c r="Q30" s="392">
        <f>SUM(Dolnośląskie!N30,'Kujawsko-Pomorskie'!N30,Lubelskie!N30,Lubuskie!N30,Łódzkie!N30,Małopolskie!N30,Mazowieckie!N30,Opolskie!N30,Podkarpackie!N30,Podlaskie!N30,Pomorskie!N30,Śląskie!N30,Świętokrzyskie!N30,'Warmińsko-Mazurskie'!N30,Wielkopolskie!N30,Zachodniopomorskie!N30)</f>
        <v>0</v>
      </c>
      <c r="R30" s="414">
        <f>SUM(Dolnośląskie!O30,'Kujawsko-Pomorskie'!O30,Lubelskie!O30,Lubuskie!O30,Łódzkie!O30,Małopolskie!O30,Mazowieckie!O30,Opolskie!O30,Podkarpackie!O30,Podlaskie!O30,Pomorskie!O30,Śląskie!O30,Świętokrzyskie!O30,'Warmińsko-Mazurskie'!O30,Wielkopolskie!O30,Zachodniopomorskie!O30)</f>
        <v>0</v>
      </c>
      <c r="S30" s="376">
        <f>SUM(Dolnośląskie!P30,'Kujawsko-Pomorskie'!P30,Lubelskie!P30,Lubuskie!P30,Łódzkie!P30,Małopolskie!P30,Mazowieckie!P30,Opolskie!P30,Podkarpackie!P30,Podlaskie!P30,Pomorskie!P30,Śląskie!P30,Świętokrzyskie!P30,'Warmińsko-Mazurskie'!P30,Wielkopolskie!P30,Zachodniopomorskie!P30)</f>
        <v>0</v>
      </c>
      <c r="T30" s="376">
        <f>SUM(Dolnośląskie!Q30,'Kujawsko-Pomorskie'!Q30,Lubelskie!Q30,Lubuskie!Q30,Łódzkie!Q30,Małopolskie!Q30,Mazowieckie!Q30,Opolskie!Q30,Podkarpackie!Q30,Podlaskie!Q30,Pomorskie!Q30,Śląskie!Q30,Świętokrzyskie!Q30,'Warmińsko-Mazurskie'!Q30,Wielkopolskie!Q30,Zachodniopomorskie!Q30)</f>
        <v>0</v>
      </c>
      <c r="U30" s="418">
        <f t="shared" si="2"/>
        <v>0</v>
      </c>
      <c r="V30" s="414">
        <f>SUM(Dolnośląskie!R30,'Kujawsko-Pomorskie'!R30,Lubelskie!R30,Lubuskie!R30,Łódzkie!R30,Małopolskie!R30,Mazowieckie!R30,Opolskie!R30,Podkarpackie!R30,Podlaskie!R30,Pomorskie!R30,Śląskie!R30,Świętokrzyskie!R30,'Warmińsko-Mazurskie'!R30,Wielkopolskie!R30,Zachodniopomorskie!R30)</f>
        <v>0</v>
      </c>
      <c r="W30" s="376">
        <f>SUM(Dolnośląskie!S30,'Kujawsko-Pomorskie'!S30,Lubelskie!S30,Lubuskie!S30,Łódzkie!S30,Małopolskie!S30,Mazowieckie!S30,Opolskie!S30,Podkarpackie!S30,Podlaskie!S30,Pomorskie!S30,Śląskie!S30,Świętokrzyskie!S30,'Warmińsko-Mazurskie'!S30,Wielkopolskie!S30,Zachodniopomorskie!S30)</f>
        <v>0</v>
      </c>
      <c r="X30" s="418">
        <f t="shared" si="12"/>
        <v>0</v>
      </c>
      <c r="Y30" s="414">
        <f>SUM(Dolnośląskie!T30,'Kujawsko-Pomorskie'!T30,Lubelskie!T30,Lubuskie!T30,Łódzkie!T30,Małopolskie!T30,Mazowieckie!T30,Opolskie!T30,Podkarpackie!T30,Podlaskie!T30,Pomorskie!T30,Śląskie!T30,Świętokrzyskie!T30,'Warmińsko-Mazurskie'!T30,Wielkopolskie!T30,Zachodniopomorskie!T30)</f>
        <v>0</v>
      </c>
      <c r="Z30" s="410">
        <f>SUM(Dolnośląskie!U30,'Kujawsko-Pomorskie'!U30,Lubelskie!U30,Lubuskie!U30,Łódzkie!U30,Małopolskie!U30,Mazowieckie!U30,Opolskie!U30,Podkarpackie!U30,Podlaskie!U30,Pomorskie!U30,Śląskie!U30,Świętokrzyskie!U30,'Warmińsko-Mazurskie'!U30,Wielkopolskie!U30,Zachodniopomorskie!U30)</f>
        <v>0</v>
      </c>
      <c r="AA30" s="376">
        <f>SUM(Dolnośląskie!V30,'Kujawsko-Pomorskie'!V30,Lubelskie!V30,Lubuskie!V30,Łódzkie!V30,Małopolskie!V30,Mazowieckie!V30,Opolskie!V30,Podkarpackie!V30,Podlaskie!V30,Pomorskie!V30,Śląskie!V30,Świętokrzyskie!V30,'Warmińsko-Mazurskie'!V30,Wielkopolskie!V30,Zachodniopomorskie!V30)</f>
        <v>0</v>
      </c>
      <c r="AB30" s="376">
        <f>SUM(Dolnośląskie!W30,'Kujawsko-Pomorskie'!W30,Lubelskie!W30,Lubuskie!W30,Łódzkie!W30,Małopolskie!W30,Mazowieckie!W30,Opolskie!W30,Podkarpackie!W30,Podlaskie!W30,Pomorskie!W30,Śląskie!W30,Świętokrzyskie!W30,'Warmińsko-Mazurskie'!W30,Wielkopolskie!W30,Zachodniopomorskie!W30)</f>
        <v>0</v>
      </c>
      <c r="AC30" s="377">
        <f t="shared" si="7"/>
        <v>0</v>
      </c>
      <c r="AD30" s="342"/>
      <c r="AE30" s="334"/>
      <c r="AO30" s="342"/>
      <c r="AP30" s="342"/>
      <c r="AQ30" s="342"/>
    </row>
    <row r="31" spans="1:43" ht="132" thickBot="1" x14ac:dyDescent="0.35">
      <c r="A31" s="162" t="s">
        <v>44</v>
      </c>
      <c r="B31" s="181">
        <v>8692600</v>
      </c>
      <c r="C31" s="164">
        <f>SUM(Dolnośląskie!C31,'Kujawsko-Pomorskie'!C31,Lubelskie!C31,Lubuskie!C31,Łódzkie!C31,Małopolskie!C31,Mazowieckie!C31,Opolskie!C31,Podkarpackie!C31,Podlaskie!C31,Pomorskie!C31,Śląskie!C31,Świętokrzyskie!C31,'Warmińsko-Mazurskie'!C31,Wielkopolskie!C31,Zachodniopomorskie!C31)</f>
        <v>0</v>
      </c>
      <c r="D31" s="165">
        <f>SUM(Dolnośląskie!D31,'Kujawsko-Pomorskie'!D31,Lubelskie!D31,Lubuskie!D31,Łódzkie!D31,Małopolskie!D31,Mazowieckie!D31,Opolskie!D31,Podkarpackie!D31,Podlaskie!D31,Pomorskie!D31,Śląskie!D31,Świętokrzyskie!D31,'Warmińsko-Mazurskie'!D31,Wielkopolskie!D31,Zachodniopomorskie!D31)</f>
        <v>0</v>
      </c>
      <c r="E31" s="166">
        <f t="shared" si="9"/>
        <v>0</v>
      </c>
      <c r="F31" s="209">
        <f>SUM(Dolnośląskie!E31,'Kujawsko-Pomorskie'!E31,Lubelskie!E31,Lubuskie!E31,Łódzkie!E31,Małopolskie!E31,Mazowieckie!E31,Opolskie!E31,Podkarpackie!E31,Podlaskie!E31,Pomorskie!E31,Śląskie!E31,Świętokrzyskie!E31,'Warmińsko-Mazurskie'!E31,Wielkopolskie!E31,Zachodniopomorskie!E31)</f>
        <v>0</v>
      </c>
      <c r="G31" s="165">
        <f>SUM(Dolnośląskie!F31,'Kujawsko-Pomorskie'!F31,Lubelskie!F31,Lubuskie!F31,Łódzkie!F31,Małopolskie!F31,Mazowieckie!F31,Opolskie!F31,Podkarpackie!F31,Podlaskie!F31,Pomorskie!F31,Śląskie!F31,Świętokrzyskie!F31,'Warmińsko-Mazurskie'!F31,Wielkopolskie!F31,Zachodniopomorskie!F31)</f>
        <v>0</v>
      </c>
      <c r="H31" s="379">
        <f>G31/B31</f>
        <v>0</v>
      </c>
      <c r="I31" s="164">
        <f>SUM(Dolnośląskie!G31,'Kujawsko-Pomorskie'!G31,Lubelskie!G31,Lubuskie!G31,Łódzkie!G31,Małopolskie!G31,Mazowieckie!G31,Opolskie!G31,Podkarpackie!G31,Podlaskie!G31,Pomorskie!G31,Śląskie!G31,Świętokrzyskie!G31,'Warmińsko-Mazurskie'!G31,Wielkopolskie!G31,Zachodniopomorskie!G31)</f>
        <v>0</v>
      </c>
      <c r="J31" s="394">
        <f>SUM(Dolnośląskie!H31,'Kujawsko-Pomorskie'!H31,Lubelskie!H31,Lubuskie!H31,Łódzkie!H31,Małopolskie!H31,Mazowieckie!H31,Opolskie!H31,Podkarpackie!H31,Podlaskie!H31,Pomorskie!H31,Śląskie!H31,Świętokrzyskie!H31,'Warmińsko-Mazurskie'!H31,Wielkopolskie!H31,Zachodniopomorskie!H31)</f>
        <v>0</v>
      </c>
      <c r="K31" s="383">
        <f>SUM(Dolnośląskie!I31,'Kujawsko-Pomorskie'!I31,Lubelskie!I31,Lubuskie!I31,Łódzkie!I31,Małopolskie!I31,Mazowieckie!I31,Opolskie!I31,Podkarpackie!I31,Podlaskie!I31,Pomorskie!I31,Śląskie!I31,Świętokrzyskie!I31,'Warmińsko-Mazurskie'!I31,Wielkopolskie!I31,Zachodniopomorskie!I31)</f>
        <v>0</v>
      </c>
      <c r="L31" s="384">
        <f>SUM(Dolnośląskie!J31,'Kujawsko-Pomorskie'!J31,Lubelskie!J31,Lubuskie!J31,Łódzkie!J31,Małopolskie!J31,Mazowieckie!J31,Opolskie!J31,Podkarpackie!J31,Podlaskie!J31,Pomorskie!J31,Śląskie!J31,Świętokrzyskie!J31,'Warmińsko-Mazurskie'!J31,Wielkopolskie!J31,Zachodniopomorskie!J31)</f>
        <v>0</v>
      </c>
      <c r="M31" s="449">
        <f>SUM(Dolnośląskie!K31,'Kujawsko-Pomorskie'!K31,Lubelskie!K31,Lubuskie!K31,Łódzkie!K31,Małopolskie!K31,Mazowieckie!K31,Opolskie!K31,Podkarpackie!K31,Podlaskie!K31,Pomorskie!K31,Śląskie!K31,Świętokrzyskie!K31,'Warmińsko-Mazurskie'!K31,Wielkopolskie!K31,Zachodniopomorskie!K31)</f>
        <v>0</v>
      </c>
      <c r="N31" s="407">
        <f t="shared" si="8"/>
        <v>0</v>
      </c>
      <c r="O31" s="169">
        <f>SUM(Dolnośląskie!L31,'Kujawsko-Pomorskie'!L31,Lubelskie!L31,Lubuskie!L31,Łódzkie!L31,Małopolskie!L31,Mazowieckie!L31,Opolskie!L31,Podkarpackie!L31,Podlaskie!L31,Pomorskie!L31,Śląskie!L31,Świętokrzyskie!L31,'Warmińsko-Mazurskie'!L31,Wielkopolskie!L31,Zachodniopomorskie!L31)</f>
        <v>0</v>
      </c>
      <c r="P31" s="165">
        <f>SUM(Dolnośląskie!M31,'Kujawsko-Pomorskie'!M31,Lubelskie!M31,Lubuskie!M31,Łódzkie!M31,Małopolskie!M31,Mazowieckie!M31,Opolskie!M31,Podkarpackie!M31,Podlaskie!M31,Pomorskie!M31,Śląskie!M31,Świętokrzyskie!M31,'Warmińsko-Mazurskie'!M31,Wielkopolskie!M31,Zachodniopomorskie!M31)</f>
        <v>0</v>
      </c>
      <c r="Q31" s="168">
        <f>SUM(Dolnośląskie!N31,'Kujawsko-Pomorskie'!N31,Lubelskie!N31,Lubuskie!N31,Łódzkie!N31,Małopolskie!N31,Mazowieckie!N31,Opolskie!N31,Podkarpackie!N31,Podlaskie!N31,Pomorskie!N31,Śląskie!N31,Świętokrzyskie!N31,'Warmińsko-Mazurskie'!N31,Wielkopolskie!N31,Zachodniopomorskie!N31)</f>
        <v>0</v>
      </c>
      <c r="R31" s="209">
        <f>SUM(Dolnośląskie!O31,'Kujawsko-Pomorskie'!O31,Lubelskie!O31,Lubuskie!O31,Łódzkie!O31,Małopolskie!O31,Mazowieckie!O31,Opolskie!O31,Podkarpackie!O31,Podlaskie!O31,Pomorskie!O31,Śląskie!O31,Świętokrzyskie!O31,'Warmińsko-Mazurskie'!O31,Wielkopolskie!O31,Zachodniopomorskie!O31)</f>
        <v>0</v>
      </c>
      <c r="S31" s="165">
        <f>SUM(Dolnośląskie!P31,'Kujawsko-Pomorskie'!P31,Lubelskie!P31,Lubuskie!P31,Łódzkie!P31,Małopolskie!P31,Mazowieckie!P31,Opolskie!P31,Podkarpackie!P31,Podlaskie!P31,Pomorskie!P31,Śląskie!P31,Świętokrzyskie!P31,'Warmińsko-Mazurskie'!P31,Wielkopolskie!P31,Zachodniopomorskie!P31)</f>
        <v>0</v>
      </c>
      <c r="T31" s="165">
        <f>SUM(Dolnośląskie!Q31,'Kujawsko-Pomorskie'!Q31,Lubelskie!Q31,Lubuskie!Q31,Łódzkie!Q31,Małopolskie!Q31,Mazowieckie!Q31,Opolskie!Q31,Podkarpackie!Q31,Podlaskie!Q31,Pomorskie!Q31,Śląskie!Q31,Świętokrzyskie!Q31,'Warmińsko-Mazurskie'!Q31,Wielkopolskie!Q31,Zachodniopomorskie!Q31)</f>
        <v>0</v>
      </c>
      <c r="U31" s="166">
        <f t="shared" si="2"/>
        <v>0</v>
      </c>
      <c r="V31" s="209">
        <f>SUM(Dolnośląskie!R31,'Kujawsko-Pomorskie'!R31,Lubelskie!R31,Lubuskie!R31,Łódzkie!R31,Małopolskie!R31,Mazowieckie!R31,Opolskie!R31,Podkarpackie!R31,Podlaskie!R31,Pomorskie!R31,Śląskie!R31,Świętokrzyskie!R31,'Warmińsko-Mazurskie'!R31,Wielkopolskie!R31,Zachodniopomorskie!R31)</f>
        <v>0</v>
      </c>
      <c r="W31" s="165">
        <f>SUM(Dolnośląskie!S31,'Kujawsko-Pomorskie'!S31,Lubelskie!S31,Lubuskie!S31,Łódzkie!S31,Małopolskie!S31,Mazowieckie!S31,Opolskie!S31,Podkarpackie!S31,Podlaskie!S31,Pomorskie!S31,Śląskie!S31,Świętokrzyskie!S31,'Warmińsko-Mazurskie'!S31,Wielkopolskie!S31,Zachodniopomorskie!S31)</f>
        <v>0</v>
      </c>
      <c r="X31" s="166">
        <f t="shared" si="12"/>
        <v>0</v>
      </c>
      <c r="Y31" s="209">
        <f>SUM(Dolnośląskie!T31,'Kujawsko-Pomorskie'!T31,Lubelskie!T31,Lubuskie!T31,Łódzkie!T31,Małopolskie!T31,Mazowieckie!T31,Opolskie!T31,Podkarpackie!T31,Podlaskie!T31,Pomorskie!T31,Śląskie!T31,Świętokrzyskie!T31,'Warmińsko-Mazurskie'!T31,Wielkopolskie!T31,Zachodniopomorskie!T31)</f>
        <v>0</v>
      </c>
      <c r="Z31" s="169">
        <f>SUM(Dolnośląskie!U31,'Kujawsko-Pomorskie'!U31,Lubelskie!U31,Lubuskie!U31,Łódzkie!U31,Małopolskie!U31,Mazowieckie!U31,Opolskie!U31,Podkarpackie!U31,Podlaskie!U31,Pomorskie!U31,Śląskie!U31,Świętokrzyskie!U31,'Warmińsko-Mazurskie'!U31,Wielkopolskie!U31,Zachodniopomorskie!U31)</f>
        <v>0</v>
      </c>
      <c r="AA31" s="165">
        <f>SUM(Dolnośląskie!V31,'Kujawsko-Pomorskie'!V31,Lubelskie!V31,Lubuskie!V31,Łódzkie!V31,Małopolskie!V31,Mazowieckie!V31,Opolskie!V31,Podkarpackie!V31,Podlaskie!V31,Pomorskie!V31,Śląskie!V31,Świętokrzyskie!V31,'Warmińsko-Mazurskie'!V31,Wielkopolskie!V31,Zachodniopomorskie!V31)</f>
        <v>0</v>
      </c>
      <c r="AB31" s="165">
        <f>SUM(Dolnośląskie!W31,'Kujawsko-Pomorskie'!W31,Lubelskie!W31,Lubuskie!W31,Łódzkie!W31,Małopolskie!W31,Mazowieckie!W31,Opolskie!W31,Podkarpackie!W31,Podlaskie!W31,Pomorskie!W31,Śląskie!W31,Świętokrzyskie!W31,'Warmińsko-Mazurskie'!W31,Wielkopolskie!W31,Zachodniopomorskie!W31)</f>
        <v>0</v>
      </c>
      <c r="AC31" s="413">
        <f t="shared" si="7"/>
        <v>0</v>
      </c>
      <c r="AD31" s="342"/>
      <c r="AE31" s="334"/>
      <c r="AO31" s="342"/>
      <c r="AP31" s="342"/>
      <c r="AQ31" s="342"/>
    </row>
    <row r="32" spans="1:43" ht="18.75" x14ac:dyDescent="0.3">
      <c r="A32" s="175" t="s">
        <v>46</v>
      </c>
      <c r="B32" s="424">
        <v>5215560</v>
      </c>
      <c r="C32" s="213">
        <f>SUM(Dolnośląskie!C32,'Kujawsko-Pomorskie'!C32,Lubelskie!C32,Lubuskie!C32,Łódzkie!C32,Małopolskie!C32,Mazowieckie!C32,Opolskie!C32,Podkarpackie!C32,Podlaskie!C32,Pomorskie!C32,Śląskie!C32,Świętokrzyskie!C32,'Warmińsko-Mazurskie'!C32,Wielkopolskie!C32,Zachodniopomorskie!C32)</f>
        <v>0</v>
      </c>
      <c r="D32" s="216">
        <f>SUM(Dolnośląskie!D32,'Kujawsko-Pomorskie'!D32,Lubelskie!D32,Lubuskie!D32,Łódzkie!D32,Małopolskie!D32,Mazowieckie!D32,Opolskie!D32,Podkarpackie!D32,Podlaskie!D32,Pomorskie!D32,Śląskie!D32,Świętokrzyskie!D32,'Warmińsko-Mazurskie'!D32,Wielkopolskie!D32,Zachodniopomorskie!D32)</f>
        <v>0</v>
      </c>
      <c r="E32" s="374">
        <f t="shared" si="9"/>
        <v>0</v>
      </c>
      <c r="F32" s="149">
        <f>SUM(Dolnośląskie!E32,'Kujawsko-Pomorskie'!E32,Lubelskie!E32,Lubuskie!E32,Łódzkie!E32,Małopolskie!E32,Mazowieckie!E32,Opolskie!E32,Podkarpackie!E32,Podlaskie!E32,Pomorskie!E32,Śląskie!E32,Świętokrzyskie!E32,'Warmińsko-Mazurskie'!E32,Wielkopolskie!E32,Zachodniopomorskie!E32)</f>
        <v>0</v>
      </c>
      <c r="G32" s="378">
        <f>SUM(Dolnośląskie!F32,'Kujawsko-Pomorskie'!F32,Lubelskie!F32,Lubuskie!F32,Łódzkie!F32,Małopolskie!F32,Mazowieckie!F32,Opolskie!F32,Podkarpackie!F32,Podlaskie!F32,Pomorskie!F32,Śląskie!F32,Świętokrzyskie!F32,'Warmińsko-Mazurskie'!F32,Wielkopolskie!F32,Zachodniopomorskie!F32)</f>
        <v>0</v>
      </c>
      <c r="H32" s="123">
        <f>G32/B32</f>
        <v>0</v>
      </c>
      <c r="I32" s="147">
        <f>SUM(Dolnośląskie!G32,'Kujawsko-Pomorskie'!G32,Lubelskie!G32,Lubuskie!G32,Łódzkie!G32,Małopolskie!G32,Mazowieckie!G32,Opolskie!G32,Podkarpackie!G32,Podlaskie!G32,Pomorskie!G32,Śląskie!G32,Świętokrzyskie!G32,'Warmińsko-Mazurskie'!G32,Wielkopolskie!G32,Zachodniopomorskie!G32)</f>
        <v>0</v>
      </c>
      <c r="J32" s="395">
        <f>SUM(Dolnośląskie!H32,'Kujawsko-Pomorskie'!H32,Lubelskie!H32,Lubuskie!H32,Łódzkie!H32,Małopolskie!H32,Mazowieckie!H32,Opolskie!H32,Podkarpackie!H32,Podlaskie!H32,Pomorskie!H32,Śląskie!H32,Świętokrzyskie!H32,'Warmińsko-Mazurskie'!H32,Wielkopolskie!H32,Zachodniopomorskie!H32)</f>
        <v>0</v>
      </c>
      <c r="K32" s="213">
        <f>SUM(Dolnośląskie!I32,'Kujawsko-Pomorskie'!I32,Lubelskie!I32,Lubuskie!I32,Łódzkie!I32,Małopolskie!I32,Mazowieckie!I32,Opolskie!I32,Podkarpackie!I32,Podlaskie!I32,Pomorskie!I32,Śląskie!I32,Świętokrzyskie!I32,'Warmińsko-Mazurskie'!I32,Wielkopolskie!I32,Zachodniopomorskie!I32)</f>
        <v>0</v>
      </c>
      <c r="L32" s="216">
        <f>SUM(Dolnośląskie!J32,'Kujawsko-Pomorskie'!J32,Lubelskie!J32,Lubuskie!J32,Łódzkie!J32,Małopolskie!J32,Mazowieckie!J32,Opolskie!J32,Podkarpackie!J32,Podlaskie!J32,Pomorskie!J32,Śląskie!J32,Świętokrzyskie!J32,'Warmińsko-Mazurskie'!J32,Wielkopolskie!J32,Zachodniopomorskie!J32)</f>
        <v>0</v>
      </c>
      <c r="M32" s="212">
        <f>SUM(Dolnośląskie!K32,'Kujawsko-Pomorskie'!K32,Lubelskie!K32,Lubuskie!K32,Łódzkie!K32,Małopolskie!K32,Mazowieckie!K32,Opolskie!K32,Podkarpackie!K32,Podlaskie!K32,Pomorskie!K32,Śląskie!K32,Świętokrzyskie!K32,'Warmińsko-Mazurskie'!K32,Wielkopolskie!K32,Zachodniopomorskie!K32)</f>
        <v>0</v>
      </c>
      <c r="N32" s="456">
        <f t="shared" si="8"/>
        <v>0</v>
      </c>
      <c r="O32" s="403">
        <f>SUM(Dolnośląskie!L32,'Kujawsko-Pomorskie'!L32,Lubelskie!L32,Lubuskie!L32,Łódzkie!L32,Małopolskie!L32,Mazowieckie!L32,Opolskie!L32,Podkarpackie!L32,Podlaskie!L32,Pomorskie!L32,Śląskie!L32,Świętokrzyskie!L32,'Warmińsko-Mazurskie'!L32,Wielkopolskie!L32,Zachodniopomorskie!L32)</f>
        <v>0</v>
      </c>
      <c r="P32" s="216">
        <f>SUM(Dolnośląskie!M32,'Kujawsko-Pomorskie'!M32,Lubelskie!M32,Lubuskie!M32,Łódzkie!M32,Małopolskie!M32,Mazowieckie!M32,Opolskie!M32,Podkarpackie!M32,Podlaskie!M32,Pomorskie!M32,Śląskie!M32,Świętokrzyskie!M32,'Warmińsko-Mazurskie'!M32,Wielkopolskie!M32,Zachodniopomorskie!M32)</f>
        <v>0</v>
      </c>
      <c r="Q32" s="214">
        <f>SUM(Dolnośląskie!N32,'Kujawsko-Pomorskie'!N32,Lubelskie!N32,Lubuskie!N32,Łódzkie!N32,Małopolskie!N32,Mazowieckie!N32,Opolskie!N32,Podkarpackie!N32,Podlaskie!N32,Pomorskie!N32,Śląskie!N32,Świętokrzyskie!N32,'Warmińsko-Mazurskie'!N32,Wielkopolskie!N32,Zachodniopomorskie!N32)</f>
        <v>0</v>
      </c>
      <c r="R32" s="215">
        <f>SUM(Dolnośląskie!O32,'Kujawsko-Pomorskie'!O32,Lubelskie!O32,Lubuskie!O32,Łódzkie!O32,Małopolskie!O32,Mazowieckie!O32,Opolskie!O32,Podkarpackie!O32,Podlaskie!O32,Pomorskie!O32,Śląskie!O32,Świętokrzyskie!O32,'Warmińsko-Mazurskie'!O32,Wielkopolskie!O32,Zachodniopomorskie!O32)</f>
        <v>0</v>
      </c>
      <c r="S32" s="216">
        <f>SUM(Dolnośląskie!P32,'Kujawsko-Pomorskie'!P32,Lubelskie!P32,Lubuskie!P32,Łódzkie!P32,Małopolskie!P32,Mazowieckie!P32,Opolskie!P32,Podkarpackie!P32,Podlaskie!P32,Pomorskie!P32,Śląskie!P32,Świętokrzyskie!P32,'Warmińsko-Mazurskie'!P32,Wielkopolskie!P32,Zachodniopomorskie!P32)</f>
        <v>0</v>
      </c>
      <c r="T32" s="216">
        <f>SUM(Dolnośląskie!Q32,'Kujawsko-Pomorskie'!Q32,Lubelskie!Q32,Lubuskie!Q32,Łódzkie!Q32,Małopolskie!Q32,Mazowieckie!Q32,Opolskie!Q32,Podkarpackie!Q32,Podlaskie!Q32,Pomorskie!Q32,Śląskie!Q32,Świętokrzyskie!Q32,'Warmińsko-Mazurskie'!Q32,Wielkopolskie!Q32,Zachodniopomorskie!Q32)</f>
        <v>0</v>
      </c>
      <c r="U32" s="417">
        <f t="shared" si="2"/>
        <v>0</v>
      </c>
      <c r="V32" s="215">
        <f>SUM(Dolnośląskie!R32,'Kujawsko-Pomorskie'!R32,Lubelskie!R32,Lubuskie!R32,Łódzkie!R32,Małopolskie!R32,Mazowieckie!R32,Opolskie!R32,Podkarpackie!R32,Podlaskie!R32,Pomorskie!R32,Śląskie!R32,Świętokrzyskie!R32,'Warmińsko-Mazurskie'!R32,Wielkopolskie!R32,Zachodniopomorskie!R32)</f>
        <v>0</v>
      </c>
      <c r="W32" s="216">
        <f>SUM(Dolnośląskie!S32,'Kujawsko-Pomorskie'!S32,Lubelskie!S32,Lubuskie!S32,Łódzkie!S32,Małopolskie!S32,Mazowieckie!S32,Opolskie!S32,Podkarpackie!S32,Podlaskie!S32,Pomorskie!S32,Śląskie!S32,Świętokrzyskie!S32,'Warmińsko-Mazurskie'!S32,Wielkopolskie!S32,Zachodniopomorskie!S32)</f>
        <v>0</v>
      </c>
      <c r="X32" s="417">
        <f t="shared" si="12"/>
        <v>0</v>
      </c>
      <c r="Y32" s="215">
        <f>SUM(Dolnośląskie!T32,'Kujawsko-Pomorskie'!T32,Lubelskie!T32,Lubuskie!T32,Łódzkie!T32,Małopolskie!T32,Mazowieckie!T32,Opolskie!T32,Podkarpackie!T32,Podlaskie!T32,Pomorskie!T32,Śląskie!T32,Świętokrzyskie!T32,'Warmińsko-Mazurskie'!T32,Wielkopolskie!T32,Zachodniopomorskie!T32)</f>
        <v>0</v>
      </c>
      <c r="Z32" s="403">
        <f>SUM(Dolnośląskie!U32,'Kujawsko-Pomorskie'!U32,Lubelskie!U32,Lubuskie!U32,Łódzkie!U32,Małopolskie!U32,Mazowieckie!U32,Opolskie!U32,Podkarpackie!U32,Podlaskie!U32,Pomorskie!U32,Śląskie!U32,Świętokrzyskie!U32,'Warmińsko-Mazurskie'!U32,Wielkopolskie!U32,Zachodniopomorskie!U32)</f>
        <v>0</v>
      </c>
      <c r="AA32" s="216">
        <f>SUM(Dolnośląskie!V32,'Kujawsko-Pomorskie'!V32,Lubelskie!V32,Lubuskie!V32,Łódzkie!V32,Małopolskie!V32,Mazowieckie!V32,Opolskie!V32,Podkarpackie!V32,Podlaskie!V32,Pomorskie!V32,Śląskie!V32,Świętokrzyskie!V32,'Warmińsko-Mazurskie'!V32,Wielkopolskie!V32,Zachodniopomorskie!V32)</f>
        <v>0</v>
      </c>
      <c r="AB32" s="216">
        <f>SUM(Dolnośląskie!W32,'Kujawsko-Pomorskie'!W32,Lubelskie!W32,Lubuskie!W32,Łódzkie!W32,Małopolskie!W32,Mazowieckie!W32,Opolskie!W32,Podkarpackie!W32,Podlaskie!W32,Pomorskie!W32,Śląskie!W32,Świętokrzyskie!W32,'Warmińsko-Mazurskie'!W32,Wielkopolskie!W32,Zachodniopomorskie!W32)</f>
        <v>0</v>
      </c>
      <c r="AC32" s="374">
        <f t="shared" si="7"/>
        <v>0</v>
      </c>
      <c r="AD32" s="342"/>
      <c r="AE32" s="334"/>
      <c r="AO32" s="342"/>
      <c r="AP32" s="342"/>
      <c r="AQ32" s="342"/>
    </row>
    <row r="33" spans="1:31" ht="38.25" thickBot="1" x14ac:dyDescent="0.35">
      <c r="A33" s="176" t="s">
        <v>45</v>
      </c>
      <c r="B33" s="425">
        <v>3477040</v>
      </c>
      <c r="C33" s="375">
        <f>SUM(Dolnośląskie!C33,'Kujawsko-Pomorskie'!C33,Lubelskie!C33,Lubuskie!C33,Łódzkie!C33,Małopolskie!C33,Mazowieckie!C33,Opolskie!C33,Podkarpackie!C33,Podlaskie!C33,Pomorskie!C33,Śląskie!C33,Świętokrzyskie!C33,'Warmińsko-Mazurskie'!C33,Wielkopolskie!C33,Zachodniopomorskie!C33)</f>
        <v>0</v>
      </c>
      <c r="D33" s="376">
        <f>SUM(Dolnośląskie!D33,'Kujawsko-Pomorskie'!D33,Lubelskie!D33,Lubuskie!D33,Łódzkie!D33,Małopolskie!D33,Mazowieckie!D33,Opolskie!D33,Podkarpackie!D33,Podlaskie!D33,Pomorskie!D33,Śląskie!D33,Świętokrzyskie!D33,'Warmińsko-Mazurskie'!D33,Wielkopolskie!D33,Zachodniopomorskie!D33)</f>
        <v>0</v>
      </c>
      <c r="E33" s="377">
        <f t="shared" si="9"/>
        <v>0</v>
      </c>
      <c r="F33" s="154">
        <f>SUM(Dolnośląskie!E33,'Kujawsko-Pomorskie'!E33,Lubelskie!E33,Lubuskie!E33,Łódzkie!E33,Małopolskie!E33,Mazowieckie!E33,Opolskie!E33,Podkarpackie!E33,Podlaskie!E33,Pomorskie!E33,Śląskie!E33,Świętokrzyskie!E33,'Warmińsko-Mazurskie'!E33,Wielkopolskie!E33,Zachodniopomorskie!E33)</f>
        <v>0</v>
      </c>
      <c r="G33" s="380">
        <f>SUM(Dolnośląskie!F33,'Kujawsko-Pomorskie'!F33,Lubelskie!F33,Lubuskie!F33,Łódzkie!F33,Małopolskie!F33,Mazowieckie!F33,Opolskie!F33,Podkarpackie!F33,Podlaskie!F33,Pomorskie!F33,Śląskie!F33,Świętokrzyskie!F33,'Warmińsko-Mazurskie'!F33,Wielkopolskie!F33,Zachodniopomorskie!F33)</f>
        <v>0</v>
      </c>
      <c r="H33" s="123">
        <f>G33/B33</f>
        <v>0</v>
      </c>
      <c r="I33" s="153">
        <f>SUM(Dolnośląskie!G33,'Kujawsko-Pomorskie'!G33,Lubelskie!G33,Lubuskie!G33,Łódzkie!G33,Małopolskie!G33,Mazowieckie!G33,Opolskie!G33,Podkarpackie!G33,Podlaskie!G33,Pomorskie!G33,Śląskie!G33,Świętokrzyskie!G33,'Warmińsko-Mazurskie'!G33,Wielkopolskie!G33,Zachodniopomorskie!G33)</f>
        <v>0</v>
      </c>
      <c r="J33" s="396">
        <f>SUM(Dolnośląskie!H33,'Kujawsko-Pomorskie'!H33,Lubelskie!H33,Lubuskie!H33,Łódzkie!H33,Małopolskie!H33,Mazowieckie!H33,Opolskie!H33,Podkarpackie!H33,Podlaskie!H33,Pomorskie!H33,Śląskie!H33,Świętokrzyskie!H33,'Warmińsko-Mazurskie'!H33,Wielkopolskie!H33,Zachodniopomorskie!H33)</f>
        <v>0</v>
      </c>
      <c r="K33" s="375">
        <f>SUM(Dolnośląskie!I33,'Kujawsko-Pomorskie'!I33,Lubelskie!I33,Lubuskie!I33,Łódzkie!I33,Małopolskie!I33,Mazowieckie!I33,Opolskie!I33,Podkarpackie!I33,Podlaskie!I33,Pomorskie!I33,Śląskie!I33,Świętokrzyskie!I33,'Warmińsko-Mazurskie'!I33,Wielkopolskie!I33,Zachodniopomorskie!I33)</f>
        <v>0</v>
      </c>
      <c r="L33" s="376">
        <f>SUM(Dolnośląskie!J33,'Kujawsko-Pomorskie'!J33,Lubelskie!J33,Lubuskie!J33,Łódzkie!J33,Małopolskie!J33,Mazowieckie!J33,Opolskie!J33,Podkarpackie!J33,Podlaskie!J33,Pomorskie!J33,Śląskie!J33,Świętokrzyskie!J33,'Warmińsko-Mazurskie'!J33,Wielkopolskie!J33,Zachodniopomorskie!J33)</f>
        <v>0</v>
      </c>
      <c r="M33" s="393">
        <f>SUM(Dolnośląskie!K33,'Kujawsko-Pomorskie'!K33,Lubelskie!K33,Lubuskie!K33,Łódzkie!K33,Małopolskie!K33,Mazowieckie!K33,Opolskie!K33,Podkarpackie!K33,Podlaskie!K33,Pomorskie!K33,Śląskie!K33,Świętokrzyskie!K33,'Warmińsko-Mazurskie'!K33,Wielkopolskie!K33,Zachodniopomorskie!K33)</f>
        <v>0</v>
      </c>
      <c r="N33" s="455">
        <f t="shared" si="8"/>
        <v>0</v>
      </c>
      <c r="O33" s="410">
        <f>SUM(Dolnośląskie!L33,'Kujawsko-Pomorskie'!L33,Lubelskie!L33,Lubuskie!L33,Łódzkie!L33,Małopolskie!L33,Mazowieckie!L33,Opolskie!L33,Podkarpackie!L33,Podlaskie!L33,Pomorskie!L33,Śląskie!L33,Świętokrzyskie!L33,'Warmińsko-Mazurskie'!L33,Wielkopolskie!L33,Zachodniopomorskie!L33)</f>
        <v>0</v>
      </c>
      <c r="P33" s="376">
        <f>SUM(Dolnośląskie!M33,'Kujawsko-Pomorskie'!M33,Lubelskie!M33,Lubuskie!M33,Łódzkie!M33,Małopolskie!M33,Mazowieckie!M33,Opolskie!M33,Podkarpackie!M33,Podlaskie!M33,Pomorskie!M33,Śląskie!M33,Świętokrzyskie!M33,'Warmińsko-Mazurskie'!M33,Wielkopolskie!M33,Zachodniopomorskie!M33)</f>
        <v>0</v>
      </c>
      <c r="Q33" s="392">
        <f>SUM(Dolnośląskie!N33,'Kujawsko-Pomorskie'!N33,Lubelskie!N33,Lubuskie!N33,Łódzkie!N33,Małopolskie!N33,Mazowieckie!N33,Opolskie!N33,Podkarpackie!N33,Podlaskie!N33,Pomorskie!N33,Śląskie!N33,Świętokrzyskie!N33,'Warmińsko-Mazurskie'!N33,Wielkopolskie!N33,Zachodniopomorskie!N33)</f>
        <v>0</v>
      </c>
      <c r="R33" s="414">
        <f>SUM(Dolnośląskie!O33,'Kujawsko-Pomorskie'!O33,Lubelskie!O33,Lubuskie!O33,Łódzkie!O33,Małopolskie!O33,Mazowieckie!O33,Opolskie!O33,Podkarpackie!O33,Podlaskie!O33,Pomorskie!O33,Śląskie!O33,Świętokrzyskie!O33,'Warmińsko-Mazurskie'!O33,Wielkopolskie!O33,Zachodniopomorskie!O33)</f>
        <v>0</v>
      </c>
      <c r="S33" s="376">
        <f>SUM(Dolnośląskie!P33,'Kujawsko-Pomorskie'!P33,Lubelskie!P33,Lubuskie!P33,Łódzkie!P33,Małopolskie!P33,Mazowieckie!P33,Opolskie!P33,Podkarpackie!P33,Podlaskie!P33,Pomorskie!P33,Śląskie!P33,Świętokrzyskie!P33,'Warmińsko-Mazurskie'!P33,Wielkopolskie!P33,Zachodniopomorskie!P33)</f>
        <v>0</v>
      </c>
      <c r="T33" s="376">
        <f>SUM(Dolnośląskie!Q33,'Kujawsko-Pomorskie'!Q33,Lubelskie!Q33,Lubuskie!Q33,Łódzkie!Q33,Małopolskie!Q33,Mazowieckie!Q33,Opolskie!Q33,Podkarpackie!Q33,Podlaskie!Q33,Pomorskie!Q33,Śląskie!Q33,Świętokrzyskie!Q33,'Warmińsko-Mazurskie'!Q33,Wielkopolskie!Q33,Zachodniopomorskie!Q33)</f>
        <v>0</v>
      </c>
      <c r="U33" s="418">
        <f t="shared" si="2"/>
        <v>0</v>
      </c>
      <c r="V33" s="414">
        <f>SUM(Dolnośląskie!R33,'Kujawsko-Pomorskie'!R33,Lubelskie!R33,Lubuskie!R33,Łódzkie!R33,Małopolskie!R33,Mazowieckie!R33,Opolskie!R33,Podkarpackie!R33,Podlaskie!R33,Pomorskie!R33,Śląskie!R33,Świętokrzyskie!R33,'Warmińsko-Mazurskie'!R33,Wielkopolskie!R33,Zachodniopomorskie!R33)</f>
        <v>0</v>
      </c>
      <c r="W33" s="376">
        <f>SUM(Dolnośląskie!S33,'Kujawsko-Pomorskie'!S33,Lubelskie!S33,Lubuskie!S33,Łódzkie!S33,Małopolskie!S33,Mazowieckie!S33,Opolskie!S33,Podkarpackie!S33,Podlaskie!S33,Pomorskie!S33,Śląskie!S33,Świętokrzyskie!S33,'Warmińsko-Mazurskie'!S33,Wielkopolskie!S33,Zachodniopomorskie!S33)</f>
        <v>0</v>
      </c>
      <c r="X33" s="418">
        <f t="shared" si="12"/>
        <v>0</v>
      </c>
      <c r="Y33" s="414">
        <f>SUM(Dolnośląskie!T33,'Kujawsko-Pomorskie'!T33,Lubelskie!T33,Lubuskie!T33,Łódzkie!T33,Małopolskie!T33,Mazowieckie!T33,Opolskie!T33,Podkarpackie!T33,Podlaskie!T33,Pomorskie!T33,Śląskie!T33,Świętokrzyskie!T33,'Warmińsko-Mazurskie'!T33,Wielkopolskie!T33,Zachodniopomorskie!T33)</f>
        <v>0</v>
      </c>
      <c r="Z33" s="410">
        <f>SUM(Dolnośląskie!U33,'Kujawsko-Pomorskie'!U33,Lubelskie!U33,Lubuskie!U33,Łódzkie!U33,Małopolskie!U33,Mazowieckie!U33,Opolskie!U33,Podkarpackie!U33,Podlaskie!U33,Pomorskie!U33,Śląskie!U33,Świętokrzyskie!U33,'Warmińsko-Mazurskie'!U33,Wielkopolskie!U33,Zachodniopomorskie!U33)</f>
        <v>0</v>
      </c>
      <c r="AA33" s="376">
        <f>SUM(Dolnośląskie!V33,'Kujawsko-Pomorskie'!V33,Lubelskie!V33,Lubuskie!V33,Łódzkie!V33,Małopolskie!V33,Mazowieckie!V33,Opolskie!V33,Podkarpackie!V33,Podlaskie!V33,Pomorskie!V33,Śląskie!V33,Świętokrzyskie!V33,'Warmińsko-Mazurskie'!V33,Wielkopolskie!V33,Zachodniopomorskie!V33)</f>
        <v>0</v>
      </c>
      <c r="AB33" s="376">
        <f>SUM(Dolnośląskie!W33,'Kujawsko-Pomorskie'!W33,Lubelskie!W33,Lubuskie!W33,Łódzkie!W33,Małopolskie!W33,Mazowieckie!W33,Opolskie!W33,Podkarpackie!W33,Podlaskie!W33,Pomorskie!W33,Śląskie!W33,Świętokrzyskie!W33,'Warmińsko-Mazurskie'!W33,Wielkopolskie!W33,Zachodniopomorskie!W33)</f>
        <v>0</v>
      </c>
      <c r="AC33" s="377">
        <f t="shared" si="7"/>
        <v>0</v>
      </c>
      <c r="AE33" s="334"/>
    </row>
    <row r="34" spans="1:31" ht="19.5" thickBot="1" x14ac:dyDescent="0.35">
      <c r="A34" s="162" t="s">
        <v>40</v>
      </c>
      <c r="B34" s="181">
        <v>190884975.84799999</v>
      </c>
      <c r="C34" s="164">
        <f>SUM(Dolnośląskie!C34,'Kujawsko-Pomorskie'!C34,Lubelskie!C34,Lubuskie!C34,Łódzkie!C34,Małopolskie!C34,Mazowieckie!C34,Opolskie!C34,Podkarpackie!C34,Podlaskie!C34,Pomorskie!C34,Śląskie!C34,Świętokrzyskie!C34,'Warmińsko-Mazurskie'!C34,Wielkopolskie!C34,Zachodniopomorskie!C34)</f>
        <v>18</v>
      </c>
      <c r="D34" s="165">
        <f>SUM(Dolnośląskie!D34,'Kujawsko-Pomorskie'!D34,Lubelskie!D34,Lubuskie!D34,Łódzkie!D34,Małopolskie!D34,Mazowieckie!D34,Opolskie!D34,Podkarpackie!D34,Podlaskie!D34,Pomorskie!D34,Śląskie!D34,Świętokrzyskie!D34,'Warmińsko-Mazurskie'!D34,Wielkopolskie!D34,Zachodniopomorskie!D34)</f>
        <v>48214838.930000007</v>
      </c>
      <c r="E34" s="166">
        <f t="shared" si="9"/>
        <v>0.25258582408493507</v>
      </c>
      <c r="F34" s="209">
        <f>SUM(Dolnośląskie!E34,'Kujawsko-Pomorskie'!E34,Lubelskie!E34,Lubuskie!E34,Łódzkie!E34,Małopolskie!E34,Mazowieckie!E34,Opolskie!E34,Podkarpackie!E34,Podlaskie!E34,Pomorskie!E34,Śląskie!E34,Świętokrzyskie!E34,'Warmińsko-Mazurskie'!E34,Wielkopolskie!E34,Zachodniopomorskie!E34)</f>
        <v>4</v>
      </c>
      <c r="G34" s="389">
        <f>SUM(Dolnośląskie!F34,'Kujawsko-Pomorskie'!F34,Lubelskie!F34,Lubuskie!F34,Łódzkie!F34,Małopolskie!F34,Mazowieckie!F34,Opolskie!F34,Podkarpackie!F34,Podlaskie!F34,Pomorskie!F34,Śląskie!F34,Świętokrzyskie!F34,'Warmińsko-Mazurskie'!F34,Wielkopolskie!F34,Zachodniopomorskie!F34)</f>
        <v>24710934.23</v>
      </c>
      <c r="H34" s="379">
        <f>G34/B34</f>
        <v>0.12945457923140635</v>
      </c>
      <c r="I34" s="164">
        <f>SUM(Dolnośląskie!G34,'Kujawsko-Pomorskie'!G34,Lubelskie!G34,Lubuskie!G34,Łódzkie!G34,Małopolskie!G34,Mazowieckie!G34,Opolskie!G34,Podkarpackie!G34,Podlaskie!G34,Pomorskie!G34,Śląskie!G34,Świętokrzyskie!G34,'Warmińsko-Mazurskie'!G34,Wielkopolskie!G34,Zachodniopomorskie!G34)</f>
        <v>0</v>
      </c>
      <c r="J34" s="394">
        <f>SUM(Dolnośląskie!H34,'Kujawsko-Pomorskie'!H34,Lubelskie!H34,Lubuskie!H34,Łódzkie!H34,Małopolskie!H34,Mazowieckie!H34,Opolskie!H34,Podkarpackie!H34,Podlaskie!H34,Pomorskie!H34,Śląskie!H34,Świętokrzyskie!H34,'Warmińsko-Mazurskie'!H34,Wielkopolskie!H34,Zachodniopomorskie!H34)</f>
        <v>0</v>
      </c>
      <c r="K34" s="383">
        <f>SUM(Dolnośląskie!I34,'Kujawsko-Pomorskie'!I34,Lubelskie!I34,Lubuskie!I34,Łódzkie!I34,Małopolskie!I34,Mazowieckie!I34,Opolskie!I34,Podkarpackie!I34,Podlaskie!I34,Pomorskie!I34,Śląskie!I34,Świętokrzyskie!I34,'Warmińsko-Mazurskie'!I34,Wielkopolskie!I34,Zachodniopomorskie!I34)</f>
        <v>4</v>
      </c>
      <c r="L34" s="384">
        <f>SUM(Dolnośląskie!J34,'Kujawsko-Pomorskie'!J34,Lubelskie!J34,Lubuskie!J34,Łódzkie!J34,Małopolskie!J34,Mazowieckie!J34,Opolskie!J34,Podkarpackie!J34,Podlaskie!J34,Pomorskie!J34,Śląskie!J34,Świętokrzyskie!J34,'Warmińsko-Mazurskie'!J34,Wielkopolskie!J34,Zachodniopomorskie!J34)</f>
        <v>24710934.23</v>
      </c>
      <c r="M34" s="449">
        <f>SUM(Dolnośląskie!K34,'Kujawsko-Pomorskie'!K34,Lubelskie!K34,Lubuskie!K34,Łódzkie!K34,Małopolskie!K34,Mazowieckie!K34,Opolskie!K34,Podkarpackie!K34,Podlaskie!K34,Pomorskie!K34,Śląskie!K34,Świętokrzyskie!K34,'Warmińsko-Mazurskie'!K34,Wielkopolskie!K34,Zachodniopomorskie!K34)</f>
        <v>17297653.949999999</v>
      </c>
      <c r="N34" s="407">
        <f t="shared" si="8"/>
        <v>0.12945457923140635</v>
      </c>
      <c r="O34" s="169">
        <f>SUM(Dolnośląskie!L34,'Kujawsko-Pomorskie'!L34,Lubelskie!L34,Lubuskie!L34,Łódzkie!L34,Małopolskie!L34,Mazowieckie!L34,Opolskie!L34,Podkarpackie!L34,Podlaskie!L34,Pomorskie!L34,Śląskie!L34,Świętokrzyskie!L34,'Warmińsko-Mazurskie'!L34,Wielkopolskie!L34,Zachodniopomorskie!L34)</f>
        <v>0</v>
      </c>
      <c r="P34" s="165">
        <f>SUM(Dolnośląskie!M34,'Kujawsko-Pomorskie'!M34,Lubelskie!M34,Lubuskie!M34,Łódzkie!M34,Małopolskie!M34,Mazowieckie!M34,Opolskie!M34,Podkarpackie!M34,Podlaskie!M34,Pomorskie!M34,Śląskie!M34,Świętokrzyskie!M34,'Warmińsko-Mazurskie'!M34,Wielkopolskie!M34,Zachodniopomorskie!M34)</f>
        <v>0</v>
      </c>
      <c r="Q34" s="168">
        <f>SUM(Dolnośląskie!N34,'Kujawsko-Pomorskie'!N34,Lubelskie!N34,Lubuskie!N34,Łódzkie!N34,Małopolskie!N34,Mazowieckie!N34,Opolskie!N34,Podkarpackie!N34,Podlaskie!N34,Pomorskie!N34,Śląskie!N34,Świętokrzyskie!N34,'Warmińsko-Mazurskie'!N34,Wielkopolskie!N34,Zachodniopomorskie!N34)</f>
        <v>0</v>
      </c>
      <c r="R34" s="209">
        <f>SUM(Dolnośląskie!O34,'Kujawsko-Pomorskie'!O34,Lubelskie!O34,Lubuskie!O34,Łódzkie!O34,Małopolskie!O34,Mazowieckie!O34,Opolskie!O34,Podkarpackie!O34,Podlaskie!O34,Pomorskie!O34,Śląskie!O34,Świętokrzyskie!O34,'Warmińsko-Mazurskie'!O34,Wielkopolskie!O34,Zachodniopomorskie!O34)</f>
        <v>4</v>
      </c>
      <c r="S34" s="165">
        <f>SUM(Dolnośląskie!P34,'Kujawsko-Pomorskie'!P34,Lubelskie!P34,Lubuskie!P34,Łódzkie!P34,Małopolskie!P34,Mazowieckie!P34,Opolskie!P34,Podkarpackie!P34,Podlaskie!P34,Pomorskie!P34,Śląskie!P34,Świętokrzyskie!P34,'Warmińsko-Mazurskie'!P34,Wielkopolskie!P34,Zachodniopomorskie!P34)</f>
        <v>24710934.23</v>
      </c>
      <c r="T34" s="165">
        <f>SUM(Dolnośląskie!Q34,'Kujawsko-Pomorskie'!Q34,Lubelskie!Q34,Lubuskie!Q34,Łódzkie!Q34,Małopolskie!Q34,Mazowieckie!Q34,Opolskie!Q34,Podkarpackie!Q34,Podlaskie!Q34,Pomorskie!Q34,Śląskie!Q34,Świętokrzyskie!Q34,'Warmińsko-Mazurskie'!Q34,Wielkopolskie!Q34,Zachodniopomorskie!Q34)</f>
        <v>17297653.949999999</v>
      </c>
      <c r="U34" s="166">
        <f t="shared" si="2"/>
        <v>0.12945457923140635</v>
      </c>
      <c r="V34" s="209">
        <f>SUM(Dolnośląskie!R34,'Kujawsko-Pomorskie'!R34,Lubelskie!R34,Lubuskie!R34,Łódzkie!R34,Małopolskie!R34,Mazowieckie!R34,Opolskie!R34,Podkarpackie!R34,Podlaskie!R34,Pomorskie!R34,Śląskie!R34,Świętokrzyskie!R34,'Warmińsko-Mazurskie'!R34,Wielkopolskie!R34,Zachodniopomorskie!R34)</f>
        <v>0</v>
      </c>
      <c r="W34" s="165">
        <f>SUM(Dolnośląskie!S34,'Kujawsko-Pomorskie'!S34,Lubelskie!S34,Lubuskie!S34,Łódzkie!S34,Małopolskie!S34,Mazowieckie!S34,Opolskie!S34,Podkarpackie!S34,Podlaskie!S34,Pomorskie!S34,Śląskie!S34,Świętokrzyskie!S34,'Warmińsko-Mazurskie'!S34,Wielkopolskie!S34,Zachodniopomorskie!S34)</f>
        <v>0</v>
      </c>
      <c r="X34" s="166">
        <f t="shared" si="12"/>
        <v>0</v>
      </c>
      <c r="Y34" s="209">
        <f>SUM(Dolnośląskie!T34,'Kujawsko-Pomorskie'!T34,Lubelskie!T34,Lubuskie!T34,Łódzkie!T34,Małopolskie!T34,Mazowieckie!T34,Opolskie!T34,Podkarpackie!T34,Podlaskie!T34,Pomorskie!T34,Śląskie!T34,Świętokrzyskie!T34,'Warmińsko-Mazurskie'!T34,Wielkopolskie!T34,Zachodniopomorskie!T34)</f>
        <v>0</v>
      </c>
      <c r="Z34" s="169">
        <f>SUM(Dolnośląskie!U34,'Kujawsko-Pomorskie'!U34,Lubelskie!U34,Lubuskie!U34,Łódzkie!U34,Małopolskie!U34,Mazowieckie!U34,Opolskie!U34,Podkarpackie!U34,Podlaskie!U34,Pomorskie!U34,Śląskie!U34,Świętokrzyskie!U34,'Warmińsko-Mazurskie'!U34,Wielkopolskie!U34,Zachodniopomorskie!U34)</f>
        <v>0</v>
      </c>
      <c r="AA34" s="165">
        <f>SUM(Dolnośląskie!V34,'Kujawsko-Pomorskie'!V34,Lubelskie!V34,Lubuskie!V34,Łódzkie!V34,Małopolskie!V34,Mazowieckie!V34,Opolskie!V34,Podkarpackie!V34,Podlaskie!V34,Pomorskie!V34,Śląskie!V34,Świętokrzyskie!V34,'Warmińsko-Mazurskie'!V34,Wielkopolskie!V34,Zachodniopomorskie!V34)</f>
        <v>0</v>
      </c>
      <c r="AB34" s="165">
        <f>SUM(Dolnośląskie!W34,'Kujawsko-Pomorskie'!W34,Lubelskie!W34,Lubuskie!W34,Łódzkie!W34,Małopolskie!W34,Mazowieckie!W34,Opolskie!W34,Podkarpackie!W34,Podlaskie!W34,Pomorskie!W34,Śląskie!W34,Świętokrzyskie!W34,'Warmińsko-Mazurskie'!W34,Wielkopolskie!W34,Zachodniopomorskie!W34)</f>
        <v>0</v>
      </c>
      <c r="AC34" s="413">
        <f t="shared" si="7"/>
        <v>0</v>
      </c>
      <c r="AE34" s="334"/>
    </row>
    <row r="35" spans="1:31" ht="94.5" thickBot="1" x14ac:dyDescent="0.35">
      <c r="A35" s="172" t="s">
        <v>74</v>
      </c>
      <c r="B35" s="386">
        <v>190884975.84799999</v>
      </c>
      <c r="C35" s="387">
        <f>SUM(Dolnośląskie!C35,'Kujawsko-Pomorskie'!C35,Lubelskie!C35,Lubuskie!C35,Łódzkie!C35,Małopolskie!C35,Mazowieckie!C35,Opolskie!C35,Podkarpackie!C35,Podlaskie!C35,Pomorskie!C35,Śląskie!C35,Świętokrzyskie!C35,'Warmińsko-Mazurskie'!C35,Wielkopolskie!C35,Zachodniopomorskie!C35)</f>
        <v>18</v>
      </c>
      <c r="D35" s="388">
        <f>SUM(Dolnośląskie!D35,'Kujawsko-Pomorskie'!D35,Lubelskie!D35,Lubuskie!D35,Łódzkie!D35,Małopolskie!D35,Mazowieckie!D35,Opolskie!D35,Podkarpackie!D35,Podlaskie!D35,Pomorskie!D35,Śląskie!D35,Świętokrzyskie!D35,'Warmińsko-Mazurskie'!D35,Wielkopolskie!D35,Zachodniopomorskie!D35)</f>
        <v>48214838.930000007</v>
      </c>
      <c r="E35" s="411">
        <f t="shared" si="9"/>
        <v>0.25258582408493507</v>
      </c>
      <c r="F35" s="149">
        <f>SUM(Dolnośląskie!E35,'Kujawsko-Pomorskie'!E35,Lubelskie!E35,Lubuskie!E35,Łódzkie!E35,Małopolskie!E35,Mazowieckie!E35,Opolskie!E35,Podkarpackie!E35,Podlaskie!E35,Pomorskie!E35,Śląskie!E35,Świętokrzyskie!E35,'Warmińsko-Mazurskie'!E35,Wielkopolskie!E35,Zachodniopomorskie!E35)</f>
        <v>4</v>
      </c>
      <c r="G35" s="378">
        <f>SUM(Dolnośląskie!F35,'Kujawsko-Pomorskie'!F35,Lubelskie!F35,Lubuskie!F35,Łódzkie!F35,Małopolskie!F35,Mazowieckie!F35,Opolskie!F35,Podkarpackie!F35,Podlaskie!F35,Pomorskie!F35,Śląskie!F35,Świętokrzyskie!F35,'Warmińsko-Mazurskie'!F35,Wielkopolskie!F35,Zachodniopomorskie!F35)</f>
        <v>24710934.23</v>
      </c>
      <c r="H35" s="136">
        <f>G35/B35</f>
        <v>0.12945457923140635</v>
      </c>
      <c r="I35" s="147">
        <f>SUM(Dolnośląskie!G35,'Kujawsko-Pomorskie'!G35,Lubelskie!G35,Lubuskie!G35,Łódzkie!G35,Małopolskie!G35,Mazowieckie!G35,Opolskie!G35,Podkarpackie!G35,Podlaskie!G35,Pomorskie!G35,Śląskie!G35,Świętokrzyskie!G35,'Warmińsko-Mazurskie'!G35,Wielkopolskie!G35,Zachodniopomorskie!G35)</f>
        <v>0</v>
      </c>
      <c r="J35" s="395">
        <f>SUM(Dolnośląskie!H35,'Kujawsko-Pomorskie'!H35,Lubelskie!H35,Lubuskie!H35,Łódzkie!H35,Małopolskie!H35,Mazowieckie!H35,Opolskie!H35,Podkarpackie!H35,Podlaskie!H35,Pomorskie!H35,Śląskie!H35,Świętokrzyskie!H35,'Warmińsko-Mazurskie'!H35,Wielkopolskie!H35,Zachodniopomorskie!H35)</f>
        <v>0</v>
      </c>
      <c r="K35" s="387">
        <f>SUM(Dolnośląskie!I35,'Kujawsko-Pomorskie'!I35,Lubelskie!I35,Lubuskie!I35,Łódzkie!I35,Małopolskie!I35,Mazowieckie!I35,Opolskie!I35,Podkarpackie!I35,Podlaskie!I35,Pomorskie!I35,Śląskie!I35,Świętokrzyskie!I35,'Warmińsko-Mazurskie'!I35,Wielkopolskie!I35,Zachodniopomorskie!I35)</f>
        <v>4</v>
      </c>
      <c r="L35" s="388">
        <f>SUM(Dolnośląskie!J35,'Kujawsko-Pomorskie'!J35,Lubelskie!J35,Lubuskie!J35,Łódzkie!J35,Małopolskie!J35,Mazowieckie!J35,Opolskie!J35,Podkarpackie!J35,Podlaskie!J35,Pomorskie!J35,Śląskie!J35,Świętokrzyskie!J35,'Warmińsko-Mazurskie'!J35,Wielkopolskie!J35,Zachodniopomorskie!J35)</f>
        <v>24710934.23</v>
      </c>
      <c r="M35" s="421">
        <f>SUM(Dolnośląskie!K35,'Kujawsko-Pomorskie'!K35,Lubelskie!K35,Lubuskie!K35,Łódzkie!K35,Małopolskie!K35,Mazowieckie!K35,Opolskie!K35,Podkarpackie!K35,Podlaskie!K35,Pomorskie!K35,Śląskie!K35,Świętokrzyskie!K35,'Warmińsko-Mazurskie'!K35,Wielkopolskie!K35,Zachodniopomorskie!K35)</f>
        <v>17297653.949999999</v>
      </c>
      <c r="N35" s="454">
        <f t="shared" si="8"/>
        <v>0.12945457923140635</v>
      </c>
      <c r="O35" s="408">
        <f>SUM(Dolnośląskie!L35,'Kujawsko-Pomorskie'!L35,Lubelskie!L35,Lubuskie!L35,Łódzkie!L35,Małopolskie!L35,Mazowieckie!L35,Opolskie!L35,Podkarpackie!L35,Podlaskie!L35,Pomorskie!L35,Śląskie!L35,Świętokrzyskie!L35,'Warmińsko-Mazurskie'!L35,Wielkopolskie!L35,Zachodniopomorskie!L35)</f>
        <v>0</v>
      </c>
      <c r="P35" s="388">
        <f>SUM(Dolnośląskie!M35,'Kujawsko-Pomorskie'!M35,Lubelskie!M35,Lubuskie!M35,Łódzkie!M35,Małopolskie!M35,Mazowieckie!M35,Opolskie!M35,Podkarpackie!M35,Podlaskie!M35,Pomorskie!M35,Śląskie!M35,Świętokrzyskie!M35,'Warmińsko-Mazurskie'!M35,Wielkopolskie!M35,Zachodniopomorskie!M35)</f>
        <v>0</v>
      </c>
      <c r="Q35" s="397">
        <f>SUM(Dolnośląskie!N35,'Kujawsko-Pomorskie'!N35,Lubelskie!N35,Lubuskie!N35,Łódzkie!N35,Małopolskie!N35,Mazowieckie!N35,Opolskie!N35,Podkarpackie!N35,Podlaskie!N35,Pomorskie!N35,Śląskie!N35,Świętokrzyskie!N35,'Warmińsko-Mazurskie'!N35,Wielkopolskie!N35,Zachodniopomorskie!N35)</f>
        <v>0</v>
      </c>
      <c r="R35" s="415">
        <f>SUM(Dolnośląskie!O35,'Kujawsko-Pomorskie'!O35,Lubelskie!O35,Lubuskie!O35,Łódzkie!O35,Małopolskie!O35,Mazowieckie!O35,Opolskie!O35,Podkarpackie!O35,Podlaskie!O35,Pomorskie!O35,Śląskie!O35,Świętokrzyskie!O35,'Warmińsko-Mazurskie'!O35,Wielkopolskie!O35,Zachodniopomorskie!O35)</f>
        <v>4</v>
      </c>
      <c r="S35" s="388">
        <f>SUM(Dolnośląskie!P35,'Kujawsko-Pomorskie'!P35,Lubelskie!P35,Lubuskie!P35,Łódzkie!P35,Małopolskie!P35,Mazowieckie!P35,Opolskie!P35,Podkarpackie!P35,Podlaskie!P35,Pomorskie!P35,Śląskie!P35,Świętokrzyskie!P35,'Warmińsko-Mazurskie'!P35,Wielkopolskie!P35,Zachodniopomorskie!P35)</f>
        <v>24710934.23</v>
      </c>
      <c r="T35" s="388">
        <f>SUM(Dolnośląskie!Q35,'Kujawsko-Pomorskie'!Q35,Lubelskie!Q35,Lubuskie!Q35,Łódzkie!Q35,Małopolskie!Q35,Mazowieckie!Q35,Opolskie!Q35,Podkarpackie!Q35,Podlaskie!Q35,Pomorskie!Q35,Śląskie!Q35,Świętokrzyskie!Q35,'Warmińsko-Mazurskie'!Q35,Wielkopolskie!Q35,Zachodniopomorskie!Q35)</f>
        <v>17297653.949999999</v>
      </c>
      <c r="U35" s="419">
        <f t="shared" si="2"/>
        <v>0.12945457923140635</v>
      </c>
      <c r="V35" s="415">
        <f>SUM(Dolnośląskie!R35,'Kujawsko-Pomorskie'!R35,Lubelskie!R35,Lubuskie!R35,Łódzkie!R35,Małopolskie!R35,Mazowieckie!R35,Opolskie!R35,Podkarpackie!R35,Podlaskie!R35,Pomorskie!R35,Śląskie!R35,Świętokrzyskie!R35,'Warmińsko-Mazurskie'!R35,Wielkopolskie!R35,Zachodniopomorskie!R35)</f>
        <v>0</v>
      </c>
      <c r="W35" s="388">
        <f>SUM(Dolnośląskie!S35,'Kujawsko-Pomorskie'!S35,Lubelskie!S35,Lubuskie!S35,Łódzkie!S35,Małopolskie!S35,Mazowieckie!S35,Opolskie!S35,Podkarpackie!S35,Podlaskie!S35,Pomorskie!S35,Śląskie!S35,Świętokrzyskie!S35,'Warmińsko-Mazurskie'!S35,Wielkopolskie!S35,Zachodniopomorskie!S35)</f>
        <v>0</v>
      </c>
      <c r="X35" s="419">
        <f t="shared" si="12"/>
        <v>0</v>
      </c>
      <c r="Y35" s="415">
        <f>SUM(Dolnośląskie!T35,'Kujawsko-Pomorskie'!T35,Lubelskie!T35,Lubuskie!T35,Łódzkie!T35,Małopolskie!T35,Mazowieckie!T35,Opolskie!T35,Podkarpackie!T35,Podlaskie!T35,Pomorskie!T35,Śląskie!T35,Świętokrzyskie!T35,'Warmińsko-Mazurskie'!T35,Wielkopolskie!T35,Zachodniopomorskie!T35)</f>
        <v>0</v>
      </c>
      <c r="Z35" s="408">
        <f>SUM(Dolnośląskie!U35,'Kujawsko-Pomorskie'!U35,Lubelskie!U35,Lubuskie!U35,Łódzkie!U35,Małopolskie!U35,Mazowieckie!U35,Opolskie!U35,Podkarpackie!U35,Podlaskie!U35,Pomorskie!U35,Śląskie!U35,Świętokrzyskie!U35,'Warmińsko-Mazurskie'!U35,Wielkopolskie!U35,Zachodniopomorskie!U35)</f>
        <v>0</v>
      </c>
      <c r="AA35" s="388">
        <f>SUM(Dolnośląskie!V35,'Kujawsko-Pomorskie'!V35,Lubelskie!V35,Lubuskie!V35,Łódzkie!V35,Małopolskie!V35,Mazowieckie!V35,Opolskie!V35,Podkarpackie!V35,Podlaskie!V35,Pomorskie!V35,Śląskie!V35,Świętokrzyskie!V35,'Warmińsko-Mazurskie'!V35,Wielkopolskie!V35,Zachodniopomorskie!V35)</f>
        <v>0</v>
      </c>
      <c r="AB35" s="388">
        <f>SUM(Dolnośląskie!W35,'Kujawsko-Pomorskie'!W35,Lubelskie!W35,Lubuskie!W35,Łódzkie!W35,Małopolskie!W35,Mazowieckie!W35,Opolskie!W35,Podkarpackie!W35,Podlaskie!W35,Pomorskie!W35,Śląskie!W35,Świętokrzyskie!W35,'Warmińsko-Mazurskie'!W35,Wielkopolskie!W35,Zachodniopomorskie!W35)</f>
        <v>0</v>
      </c>
      <c r="AC35" s="411">
        <f t="shared" si="7"/>
        <v>0</v>
      </c>
      <c r="AE35" s="334"/>
    </row>
    <row r="36" spans="1:31" ht="75.75" hidden="1" thickBot="1" x14ac:dyDescent="0.35">
      <c r="A36" s="172" t="s">
        <v>82</v>
      </c>
      <c r="B36" s="177">
        <v>0</v>
      </c>
      <c r="C36" s="153">
        <f>SUM(Dolnośląskie!C36,'Kujawsko-Pomorskie'!C36,Lubelskie!C36,Lubuskie!C36,Łódzkie!C36,Małopolskie!C36,Mazowieckie!C36,Opolskie!C36,Podkarpackie!C36,Podlaskie!C36,Pomorskie!C36,Śląskie!C36,Świętokrzyskie!C36,'Warmińsko-Mazurskie'!C36,Wielkopolskie!C36,Zachodniopomorskie!C36)</f>
        <v>0</v>
      </c>
      <c r="D36" s="381">
        <f>SUM(Dolnośląskie!D36,'Kujawsko-Pomorskie'!D36,Lubelskie!D36,Lubuskie!D36,Łódzkie!D36,Małopolskie!D36,Mazowieckie!D36,Opolskie!D36,Podkarpackie!D36,Podlaskie!D36,Pomorskie!D36,Śląskie!D36,Świętokrzyskie!D36,'Warmińsko-Mazurskie'!D36,Wielkopolskie!D36,Zachodniopomorskie!D36)</f>
        <v>0</v>
      </c>
      <c r="E36" s="136" t="e">
        <f t="shared" si="9"/>
        <v>#DIV/0!</v>
      </c>
      <c r="F36" s="154">
        <f>SUM(Dolnośląskie!E36,'Kujawsko-Pomorskie'!E36,Lubelskie!E36,Lubuskie!E36,Łódzkie!E36,Małopolskie!E36,Mazowieckie!E36,Opolskie!E36,Podkarpackie!E36,Podlaskie!E36,Pomorskie!E36,Śląskie!E36,Świętokrzyskie!E36,'Warmińsko-Mazurskie'!E36,Wielkopolskie!E36,Zachodniopomorskie!E36)</f>
        <v>0</v>
      </c>
      <c r="G36" s="380">
        <f>SUM(Dolnośląskie!F36,'Kujawsko-Pomorskie'!F36,Lubelskie!F36,Lubuskie!F36,Łódzkie!F36,Małopolskie!F36,Mazowieckie!F36,Opolskie!F36,Podkarpackie!F36,Podlaskie!F36,Pomorskie!F36,Śląskie!F36,Świętokrzyskie!F36,'Warmińsko-Mazurskie'!F36,Wielkopolskie!F36,Zachodniopomorskie!F36)</f>
        <v>0</v>
      </c>
      <c r="H36" s="136">
        <v>0.2424164297475116</v>
      </c>
      <c r="I36" s="153">
        <f>SUM(Dolnośląskie!G36,'Kujawsko-Pomorskie'!G36,Lubelskie!G36,Lubuskie!G36,Łódzkie!G36,Małopolskie!G36,Mazowieckie!G36,Opolskie!G36,Podkarpackie!G36,Podlaskie!G36,Pomorskie!G36,Śląskie!G36,Świętokrzyskie!G36,'Warmińsko-Mazurskie'!G36,Wielkopolskie!G36,Zachodniopomorskie!G36)</f>
        <v>0</v>
      </c>
      <c r="J36" s="396">
        <f>SUM(Dolnośląskie!H36,'Kujawsko-Pomorskie'!H36,Lubelskie!H36,Lubuskie!H36,Łódzkie!H36,Małopolskie!H36,Mazowieckie!H36,Opolskie!H36,Podkarpackie!H36,Podlaskie!H36,Pomorskie!H36,Śląskie!H36,Świętokrzyskie!H36,'Warmińsko-Mazurskie'!H36,Wielkopolskie!H36,Zachodniopomorskie!H36)</f>
        <v>0</v>
      </c>
      <c r="K36" s="155">
        <f>SUM(Dolnośląskie!I36,'Kujawsko-Pomorskie'!I36,Lubelskie!I36,Lubuskie!I36,Łódzkie!I36,Małopolskie!I36,Mazowieckie!I36,Opolskie!I36,Podkarpackie!I36,Podlaskie!I36,Pomorskie!I36,Śląskie!I36,Świętokrzyskie!I36,'Warmińsko-Mazurskie'!I36,Wielkopolskie!I36,Zachodniopomorskie!I36)</f>
        <v>0</v>
      </c>
      <c r="L36" s="135">
        <f>SUM(Dolnośląskie!J36,'Kujawsko-Pomorskie'!J36,Lubelskie!J36,Lubuskie!J36,Łódzkie!J36,Małopolskie!J36,Mazowieckie!J36,Opolskie!J36,Podkarpackie!J36,Podlaskie!J36,Pomorskie!J36,Śląskie!J36,Świętokrzyskie!J36,'Warmińsko-Mazurskie'!J36,Wielkopolskie!J36,Zachodniopomorskie!J36)</f>
        <v>0</v>
      </c>
      <c r="M36" s="135">
        <f>SUM(Dolnośląskie!K36,'Kujawsko-Pomorskie'!K36,Lubelskie!K36,Lubuskie!K36,Łódzkie!K36,Małopolskie!K36,Mazowieckie!K36,Opolskie!K36,Podkarpackie!K36,Podlaskie!K36,Pomorskie!K36,Śląskie!K36,Świętokrzyskie!K36,'Warmińsko-Mazurskie'!K36,Wielkopolskie!K36,Zachodniopomorskie!K36)</f>
        <v>0</v>
      </c>
      <c r="N36" s="450" t="e">
        <f t="shared" si="8"/>
        <v>#DIV/0!</v>
      </c>
      <c r="O36" s="155">
        <f>SUM(Dolnośląskie!L36,'Kujawsko-Pomorskie'!L36,Lubelskie!L36,Lubuskie!L36,Łódzkie!L36,Małopolskie!L36,Mazowieckie!L36,Opolskie!L36,Podkarpackie!L36,Podlaskie!L36,Pomorskie!L36,Śląskie!L36,Świętokrzyskie!L36,'Warmińsko-Mazurskie'!L36,Wielkopolskie!L36,Zachodniopomorskie!L36)</f>
        <v>0</v>
      </c>
      <c r="P36" s="135">
        <f>SUM(Dolnośląskie!M36,'Kujawsko-Pomorskie'!M36,Lubelskie!M36,Lubuskie!M36,Łódzkie!M36,Małopolskie!M36,Mazowieckie!M36,Opolskie!M36,Podkarpackie!M36,Podlaskie!M36,Pomorskie!M36,Śląskie!M36,Świętokrzyskie!M36,'Warmińsko-Mazurskie'!M36,Wielkopolskie!M36,Zachodniopomorskie!M36)</f>
        <v>0</v>
      </c>
      <c r="Q36" s="135">
        <f>SUM(Dolnośląskie!N36,'Kujawsko-Pomorskie'!N36,Lubelskie!N36,Lubuskie!N36,Łódzkie!N36,Małopolskie!N36,Mazowieckie!N36,Opolskie!N36,Podkarpackie!N36,Podlaskie!N36,Pomorskie!N36,Śląskie!N36,Świętokrzyskie!N36,'Warmińsko-Mazurskie'!N36,Wielkopolskie!N36,Zachodniopomorskie!N36)</f>
        <v>0</v>
      </c>
      <c r="R36" s="154">
        <f>SUM(Dolnośląskie!O36,'Kujawsko-Pomorskie'!O36,Lubelskie!O36,Lubuskie!O36,Łódzkie!O36,Małopolskie!O36,Mazowieckie!O36,Opolskie!O36,Podkarpackie!O36,Podlaskie!O36,Pomorskie!O36,Śląskie!O36,Świętokrzyskie!O36,'Warmińsko-Mazurskie'!O36,Wielkopolskie!O36,Zachodniopomorskie!O36)</f>
        <v>0</v>
      </c>
      <c r="S36" s="135">
        <f>SUM(Dolnośląskie!P36,'Kujawsko-Pomorskie'!P36,Lubelskie!P36,Lubuskie!P36,Łódzkie!P36,Małopolskie!P36,Mazowieckie!P36,Opolskie!P36,Podkarpackie!P36,Podlaskie!P36,Pomorskie!P36,Śląskie!P36,Świętokrzyskie!P36,'Warmińsko-Mazurskie'!P36,Wielkopolskie!P36,Zachodniopomorskie!P36)</f>
        <v>0</v>
      </c>
      <c r="T36" s="135">
        <f>SUM(Dolnośląskie!Q36,'Kujawsko-Pomorskie'!Q36,Lubelskie!Q36,Lubuskie!Q36,Łódzkie!Q36,Małopolskie!Q36,Mazowieckie!Q36,Opolskie!Q36,Podkarpackie!Q36,Podlaskie!Q36,Pomorskie!Q36,Śląskie!Q36,Świętokrzyskie!Q36,'Warmińsko-Mazurskie'!Q36,Wielkopolskie!Q36,Zachodniopomorskie!Q36)</f>
        <v>0</v>
      </c>
      <c r="U36" s="385" t="e">
        <f t="shared" si="2"/>
        <v>#DIV/0!</v>
      </c>
      <c r="V36" s="155">
        <f>SUM(Dolnośląskie!R36,'Kujawsko-Pomorskie'!R36,Lubelskie!R36,Lubuskie!R36,Łódzkie!R36,Małopolskie!R36,Mazowieckie!R36,Opolskie!R36,Podkarpackie!R36,Podlaskie!R36,Pomorskie!R36,Śląskie!R36,Świętokrzyskie!R36,'Warmińsko-Mazurskie'!R36,Wielkopolskie!R36,Zachodniopomorskie!R36)</f>
        <v>0</v>
      </c>
      <c r="W36" s="135">
        <f>SUM(Dolnośląskie!S36,'Kujawsko-Pomorskie'!S36,Lubelskie!S36,Lubuskie!S36,Łódzkie!S36,Małopolskie!S36,Mazowieckie!S36,Opolskie!S36,Podkarpackie!S36,Podlaskie!S36,Pomorskie!S36,Śląskie!S36,Świętokrzyskie!S36,'Warmińsko-Mazurskie'!S36,Wielkopolskie!S36,Zachodniopomorskie!S36)</f>
        <v>0</v>
      </c>
      <c r="X36" s="416" t="e">
        <f t="shared" si="12"/>
        <v>#DIV/0!</v>
      </c>
      <c r="Y36" s="153">
        <f>SUM(Dolnośląskie!T36,'Kujawsko-Pomorskie'!T36,Lubelskie!T36,Lubuskie!T36,Łódzkie!T36,Małopolskie!T36,Mazowieckie!T36,Opolskie!T36,Podkarpackie!T36,Podlaskie!T36,Pomorskie!T36,Śląskie!T36,Świętokrzyskie!T36,'Warmińsko-Mazurskie'!T36,Wielkopolskie!T36,Zachodniopomorskie!T36)</f>
        <v>0</v>
      </c>
      <c r="Z36" s="153">
        <f>SUM(Dolnośląskie!U36,'Kujawsko-Pomorskie'!U36,Lubelskie!U36,Lubuskie!U36,Łódzkie!U36,Małopolskie!U36,Mazowieckie!U36,Opolskie!U36,Podkarpackie!U36,Podlaskie!U36,Pomorskie!U36,Śląskie!U36,Świętokrzyskie!U36,'Warmińsko-Mazurskie'!U36,Wielkopolskie!U36,Zachodniopomorskie!U36)</f>
        <v>0</v>
      </c>
      <c r="AA36" s="381">
        <f>SUM(Dolnośląskie!V36,'Kujawsko-Pomorskie'!V36,Lubelskie!V36,Lubuskie!V36,Łódzkie!V36,Małopolskie!V36,Mazowieckie!V36,Opolskie!V36,Podkarpackie!V36,Podlaskie!V36,Pomorskie!V36,Śląskie!V36,Świętokrzyskie!V36,'Warmińsko-Mazurskie'!V36,Wielkopolskie!V36,Zachodniopomorskie!V36)</f>
        <v>0</v>
      </c>
      <c r="AB36" s="381">
        <f>SUM(Dolnośląskie!W36,'Kujawsko-Pomorskie'!W36,Lubelskie!W36,Lubuskie!W36,Łódzkie!W36,Małopolskie!W36,Mazowieckie!W36,Opolskie!W36,Podkarpackie!W36,Podlaskie!W36,Pomorskie!W36,Śląskie!W36,Świętokrzyskie!W36,'Warmińsko-Mazurskie'!W36,Wielkopolskie!W36,Zachodniopomorskie!W36)</f>
        <v>0</v>
      </c>
      <c r="AC36" s="136" t="e">
        <f t="shared" si="7"/>
        <v>#DIV/0!</v>
      </c>
      <c r="AE36" s="334"/>
    </row>
    <row r="37" spans="1:31" ht="19.5" thickBot="1" x14ac:dyDescent="0.35">
      <c r="A37" s="571" t="s">
        <v>43</v>
      </c>
      <c r="B37" s="181">
        <v>3181416800.1770005</v>
      </c>
      <c r="C37" s="182">
        <f>SUM(Dolnośląskie!C37,'Kujawsko-Pomorskie'!C37,Lubelskie!C37,Lubuskie!C37,Łódzkie!C37,Małopolskie!C37,Mazowieckie!C37,Opolskie!C37,Podkarpackie!C37,Podlaskie!C37,Pomorskie!C37,Śląskie!C37,Świętokrzyskie!C37,'Warmińsko-Mazurskie'!C37,Wielkopolskie!C37,Zachodniopomorskie!C37)</f>
        <v>2298</v>
      </c>
      <c r="D37" s="390">
        <f>SUM(Dolnośląskie!D37,'Kujawsko-Pomorskie'!D37,Lubelskie!D37,Lubuskie!D37,Łódzkie!D37,Małopolskie!D37,Mazowieckie!D37,Opolskie!D37,Podkarpackie!D37,Podlaskie!D37,Pomorskie!D37,Śląskie!D37,Świętokrzyskie!D37,'Warmińsko-Mazurskie'!D37,Wielkopolskie!D37,Zachodniopomorskie!D37)</f>
        <v>1441042547.4000001</v>
      </c>
      <c r="E37" s="413">
        <f t="shared" si="9"/>
        <v>0.45295622608135677</v>
      </c>
      <c r="F37" s="209">
        <f>SUM(Dolnośląskie!E37,'Kujawsko-Pomorskie'!E37,Lubelskie!E37,Lubuskie!E37,Łódzkie!E37,Małopolskie!E37,Mazowieckie!E37,Opolskie!E37,Podkarpackie!E37,Podlaskie!E37,Pomorskie!E37,Śląskie!E37,Świętokrzyskie!E37,'Warmińsko-Mazurskie'!E37,Wielkopolskie!E37,Zachodniopomorskie!E37)</f>
        <v>1166</v>
      </c>
      <c r="G37" s="389">
        <f>SUM(Dolnośląskie!F37,'Kujawsko-Pomorskie'!F37,Lubelskie!F37,Lubuskie!F37,Łódzkie!F37,Małopolskie!F37,Mazowieckie!F37,Opolskie!F37,Podkarpackie!F37,Podlaskie!F37,Pomorskie!F37,Śląskie!F37,Świętokrzyskie!F37,'Warmińsko-Mazurskie'!F37,Wielkopolskie!F37,Zachodniopomorskie!F37)</f>
        <v>821213335.07999992</v>
      </c>
      <c r="H37" s="379">
        <f>G37/B37</f>
        <v>0.25812818208362737</v>
      </c>
      <c r="I37" s="164">
        <f>SUM(Dolnośląskie!G37,'Kujawsko-Pomorskie'!G37,Lubelskie!G37,Lubuskie!G37,Łódzkie!G37,Małopolskie!G37,Mazowieckie!G37,Opolskie!G37,Podkarpackie!G37,Podlaskie!G37,Pomorskie!G37,Śląskie!G37,Świętokrzyskie!G37,'Warmińsko-Mazurskie'!G37,Wielkopolskie!G37,Zachodniopomorskie!G37)</f>
        <v>95</v>
      </c>
      <c r="J37" s="394">
        <f>SUM(Dolnośląskie!H37,'Kujawsko-Pomorskie'!H37,Lubelskie!H37,Lubuskie!H37,Łódzkie!H37,Małopolskie!H37,Mazowieckie!H37,Opolskie!H37,Podkarpackie!H37,Podlaskie!H37,Pomorskie!H37,Śląskie!H37,Świętokrzyskie!H37,'Warmińsko-Mazurskie'!H37,Wielkopolskie!H37,Zachodniopomorskie!H37)</f>
        <v>69215730.120000005</v>
      </c>
      <c r="K37" s="164">
        <f>SUM(Dolnośląskie!I37,'Kujawsko-Pomorskie'!I37,Lubelskie!I37,Lubuskie!I37,Łódzkie!I37,Małopolskie!I37,Mazowieckie!I37,Opolskie!I37,Podkarpackie!I37,Podlaskie!I37,Pomorskie!I37,Śląskie!I37,Świętokrzyskie!I37,'Warmińsko-Mazurskie'!I37,Wielkopolskie!I37,Zachodniopomorskie!I37)</f>
        <v>1067</v>
      </c>
      <c r="L37" s="165">
        <f>SUM(Dolnośląskie!J37,'Kujawsko-Pomorskie'!J37,Lubelskie!J37,Lubuskie!J37,Łódzkie!J37,Małopolskie!J37,Mazowieckie!J37,Opolskie!J37,Podkarpackie!J37,Podlaskie!J37,Pomorskie!J37,Śląskie!J37,Świętokrzyskie!J37,'Warmińsko-Mazurskie'!J37,Wielkopolskie!J37,Zachodniopomorskie!J37)</f>
        <v>779896294.58990002</v>
      </c>
      <c r="M37" s="394">
        <f>SUM(Dolnośląskie!K37,'Kujawsko-Pomorskie'!K37,Lubelskie!K37,Lubuskie!K37,Łódzkie!K37,Małopolskie!K37,Mazowieckie!K37,Opolskie!K37,Podkarpackie!K37,Podlaskie!K37,Pomorskie!K37,Śląskie!K37,Świętokrzyskie!K37,'Warmińsko-Mazurskie'!K37,Wielkopolskie!K37,Zachodniopomorskie!K37)</f>
        <v>545927404.4993</v>
      </c>
      <c r="N37" s="407">
        <f t="shared" si="8"/>
        <v>0.24514118821102279</v>
      </c>
      <c r="O37" s="169">
        <f>SUM(Dolnośląskie!L37,'Kujawsko-Pomorskie'!L37,Lubelskie!L37,Lubuskie!L37,Łódzkie!L37,Małopolskie!L37,Mazowieckie!L37,Opolskie!L37,Podkarpackie!L37,Podlaskie!L37,Pomorskie!L37,Śląskie!L37,Świętokrzyskie!L37,'Warmińsko-Mazurskie'!L37,Wielkopolskie!L37,Zachodniopomorskie!L37)</f>
        <v>6</v>
      </c>
      <c r="P37" s="165">
        <f>SUM(Dolnośląskie!M37,'Kujawsko-Pomorskie'!M37,Lubelskie!M37,Lubuskie!M37,Łódzkie!M37,Małopolskie!M37,Mazowieckie!M37,Opolskie!M37,Podkarpackie!M37,Podlaskie!M37,Pomorskie!M37,Śląskie!M37,Świętokrzyskie!M37,'Warmińsko-Mazurskie'!M37,Wielkopolskie!M37,Zachodniopomorskie!M37)</f>
        <v>1124513.75</v>
      </c>
      <c r="Q37" s="168">
        <f>SUM(Dolnośląskie!N37,'Kujawsko-Pomorskie'!N37,Lubelskie!N37,Lubuskie!N37,Łódzkie!N37,Małopolskie!N37,Mazowieckie!N37,Opolskie!N37,Podkarpackie!N37,Podlaskie!N37,Pomorskie!N37,Śląskie!N37,Świętokrzyskie!N37,'Warmińsko-Mazurskie'!N37,Wielkopolskie!N37,Zachodniopomorskie!N37)</f>
        <v>787159.62</v>
      </c>
      <c r="R37" s="209">
        <f>SUM(Dolnośląskie!O37,'Kujawsko-Pomorskie'!O37,Lubelskie!O37,Lubuskie!O37,Łódzkie!O37,Małopolskie!O37,Mazowieckie!O37,Opolskie!O37,Podkarpackie!O37,Podlaskie!O37,Pomorskie!O37,Śląskie!O37,Świętokrzyskie!O37,'Warmińsko-Mazurskie'!O37,Wielkopolskie!O37,Zachodniopomorskie!O37)</f>
        <v>1056</v>
      </c>
      <c r="S37" s="165">
        <f>SUM(Dolnośląskie!P37,'Kujawsko-Pomorskie'!P37,Lubelskie!P37,Lubuskie!P37,Łódzkie!P37,Małopolskie!P37,Mazowieckie!P37,Opolskie!P37,Podkarpackie!P37,Podlaskie!P37,Pomorskie!P37,Śląskie!P37,Świętokrzyskie!P37,'Warmińsko-Mazurskie'!P37,Wielkopolskie!P37,Zachodniopomorskie!P37)</f>
        <v>747836602.16929996</v>
      </c>
      <c r="T37" s="165">
        <f>SUM(Dolnośląskie!Q37,'Kujawsko-Pomorskie'!Q37,Lubelskie!Q37,Lubuskie!Q37,Łódzkie!Q37,Małopolskie!Q37,Mazowieckie!Q37,Opolskie!Q37,Podkarpackie!Q37,Podlaskie!Q37,Pomorskie!Q37,Śląskie!Q37,Świętokrzyskie!Q37,'Warmińsko-Mazurskie'!Q37,Wielkopolskie!Q37,Zachodniopomorskie!Q37)</f>
        <v>523501369.82930005</v>
      </c>
      <c r="U37" s="166">
        <f t="shared" si="2"/>
        <v>0.23506401365822091</v>
      </c>
      <c r="V37" s="209">
        <f>SUM(Dolnośląskie!R37,'Kujawsko-Pomorskie'!R37,Lubelskie!R37,Lubuskie!R37,Łódzkie!R37,Małopolskie!R37,Mazowieckie!R37,Opolskie!R37,Podkarpackie!R37,Podlaskie!R37,Pomorskie!R37,Śląskie!R37,Świętokrzyskie!R37,'Warmińsko-Mazurskie'!R37,Wielkopolskie!R37,Zachodniopomorskie!R37)</f>
        <v>340</v>
      </c>
      <c r="W37" s="165">
        <f>SUM(Dolnośląskie!S37,'Kujawsko-Pomorskie'!S37,Lubelskie!S37,Lubuskie!S37,Łódzkie!S37,Małopolskie!S37,Mazowieckie!S37,Opolskie!S37,Podkarpackie!S37,Podlaskie!S37,Pomorskie!S37,Śląskie!S37,Świętokrzyskie!S37,'Warmińsko-Mazurskie'!S37,Wielkopolskie!S37,Zachodniopomorskie!S37)</f>
        <v>132127476.45000002</v>
      </c>
      <c r="X37" s="166">
        <f t="shared" si="12"/>
        <v>4.1531017389060433E-2</v>
      </c>
      <c r="Y37" s="209">
        <f>SUM(Dolnośląskie!T37,'Kujawsko-Pomorskie'!T37,Lubelskie!T37,Lubuskie!T37,Łódzkie!T37,Małopolskie!T37,Mazowieckie!T37,Opolskie!T37,Podkarpackie!T37,Podlaskie!T37,Pomorskie!T37,Śląskie!T37,Świętokrzyskie!T37,'Warmińsko-Mazurskie'!T37,Wielkopolskie!T37,Zachodniopomorskie!T37)</f>
        <v>87</v>
      </c>
      <c r="Z37" s="169">
        <v>81</v>
      </c>
      <c r="AA37" s="165">
        <f>SUM(Dolnośląskie!V37,'Kujawsko-Pomorskie'!V37,Lubelskie!V37,Lubuskie!V37,Łódzkie!V37,Małopolskie!V37,Mazowieckie!V37,Opolskie!V37,Podkarpackie!V37,Podlaskie!V37,Pomorskie!V37,Śląskie!V37,Świętokrzyskie!V37,'Warmińsko-Mazurskie'!V37,Wielkopolskie!V37,Zachodniopomorskie!V37)</f>
        <v>34741236.280000001</v>
      </c>
      <c r="AB37" s="165">
        <f>SUM(Dolnośląskie!W37,'Kujawsko-Pomorskie'!W37,Lubelskie!W37,Lubuskie!W37,Łódzkie!W37,Małopolskie!W37,Mazowieckie!W37,Opolskie!W37,Podkarpackie!W37,Podlaskie!W37,Pomorskie!W37,Śląskie!W37,Świętokrzyskie!W37,'Warmińsko-Mazurskie'!W37,Wielkopolskie!W37,Zachodniopomorskie!W37)</f>
        <v>24318865.350000001</v>
      </c>
      <c r="AC37" s="413">
        <f t="shared" si="7"/>
        <v>1.0920051807756577E-2</v>
      </c>
      <c r="AE37" s="334"/>
    </row>
    <row r="38" spans="1:31" ht="20.25" x14ac:dyDescent="0.3">
      <c r="A38" s="204" t="s">
        <v>81</v>
      </c>
      <c r="B38" s="343"/>
      <c r="C38" s="344"/>
      <c r="D38" s="344"/>
      <c r="E38" s="344"/>
      <c r="F38" s="345"/>
      <c r="G38" s="346"/>
      <c r="H38" s="347"/>
      <c r="I38" s="348"/>
      <c r="J38" s="349"/>
      <c r="V38" s="353"/>
      <c r="W38" s="337"/>
      <c r="X38" s="337"/>
      <c r="AA38" s="336"/>
      <c r="AB38" s="336"/>
      <c r="AC38" s="336"/>
      <c r="AE38" s="334"/>
    </row>
    <row r="39" spans="1:31" ht="20.25" x14ac:dyDescent="0.3">
      <c r="A39" s="354" t="s">
        <v>86</v>
      </c>
      <c r="B39" s="343"/>
      <c r="C39" s="344"/>
      <c r="D39" s="344"/>
      <c r="E39" s="344"/>
      <c r="F39" s="345"/>
      <c r="G39" s="346"/>
      <c r="H39" s="347"/>
      <c r="I39" s="348"/>
      <c r="J39" s="349"/>
      <c r="T39" s="355"/>
      <c r="V39" s="353"/>
      <c r="W39" s="337"/>
      <c r="X39" s="337"/>
      <c r="AA39" s="336"/>
      <c r="AB39" s="336"/>
      <c r="AC39" s="336"/>
      <c r="AE39" s="334"/>
    </row>
    <row r="40" spans="1:31" ht="20.25" x14ac:dyDescent="0.3">
      <c r="A40" s="354"/>
      <c r="B40" s="343"/>
      <c r="C40" s="356"/>
      <c r="D40" s="357"/>
      <c r="E40" s="358"/>
      <c r="F40" s="345"/>
      <c r="G40" s="346"/>
      <c r="H40" s="347"/>
      <c r="I40" s="348"/>
      <c r="J40" s="349"/>
      <c r="T40" s="355"/>
      <c r="V40" s="353"/>
      <c r="W40" s="337"/>
      <c r="X40" s="337"/>
      <c r="AA40" s="336"/>
      <c r="AB40" s="336"/>
      <c r="AC40" s="336"/>
      <c r="AE40" s="334"/>
    </row>
    <row r="41" spans="1:31" ht="18.75" x14ac:dyDescent="0.3">
      <c r="A41" s="354"/>
      <c r="B41" s="343"/>
      <c r="C41" s="356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  <c r="Y41" s="356"/>
      <c r="Z41" s="356"/>
      <c r="AA41" s="356"/>
      <c r="AB41" s="356"/>
      <c r="AC41" s="356"/>
      <c r="AE41" s="334"/>
    </row>
    <row r="42" spans="1:31" ht="18.75" x14ac:dyDescent="0.3">
      <c r="A42" s="354" t="s">
        <v>84</v>
      </c>
      <c r="B42" s="343"/>
      <c r="C42" s="356"/>
      <c r="D42" s="357"/>
      <c r="E42" s="358"/>
      <c r="F42" s="345"/>
      <c r="G42" s="346"/>
      <c r="H42" s="347"/>
      <c r="I42" s="359"/>
      <c r="J42" s="337"/>
      <c r="V42" s="353"/>
      <c r="W42" s="337"/>
      <c r="X42" s="337"/>
      <c r="AA42" s="336"/>
      <c r="AB42" s="336"/>
      <c r="AC42" s="336"/>
      <c r="AE42" s="334"/>
    </row>
    <row r="43" spans="1:31" ht="18.75" x14ac:dyDescent="0.3">
      <c r="A43" s="354" t="s">
        <v>78</v>
      </c>
      <c r="B43" s="343"/>
      <c r="C43" s="356"/>
      <c r="D43" s="357"/>
      <c r="E43" s="358"/>
      <c r="F43" s="345"/>
      <c r="G43" s="346"/>
      <c r="H43" s="347"/>
      <c r="I43" s="359"/>
      <c r="J43" s="337"/>
      <c r="V43" s="353"/>
      <c r="W43" s="337"/>
      <c r="X43" s="337"/>
      <c r="AA43" s="336"/>
      <c r="AB43" s="336"/>
      <c r="AC43" s="336"/>
      <c r="AE43" s="334"/>
    </row>
    <row r="44" spans="1:31" ht="18.75" x14ac:dyDescent="0.3">
      <c r="A44" s="354" t="s">
        <v>79</v>
      </c>
      <c r="B44" s="343"/>
      <c r="C44" s="356"/>
      <c r="D44" s="357"/>
      <c r="E44" s="358"/>
      <c r="F44" s="345"/>
      <c r="G44" s="346"/>
      <c r="H44" s="347"/>
      <c r="I44" s="359"/>
      <c r="J44" s="337"/>
      <c r="V44" s="353"/>
      <c r="W44" s="337"/>
      <c r="X44" s="337"/>
      <c r="AA44" s="336"/>
      <c r="AB44" s="336"/>
      <c r="AC44" s="336"/>
      <c r="AE44" s="334"/>
    </row>
    <row r="45" spans="1:31" ht="18.75" x14ac:dyDescent="0.3">
      <c r="B45" s="343"/>
      <c r="C45" s="356"/>
      <c r="D45" s="357"/>
      <c r="E45" s="358"/>
      <c r="F45" s="345"/>
      <c r="G45" s="360"/>
      <c r="H45" s="347"/>
      <c r="I45" s="359"/>
      <c r="J45" s="337"/>
      <c r="V45" s="353"/>
      <c r="W45" s="337"/>
      <c r="X45" s="337"/>
      <c r="AA45" s="336"/>
      <c r="AB45" s="336"/>
      <c r="AC45" s="336"/>
      <c r="AE45" s="334"/>
    </row>
    <row r="46" spans="1:31" s="435" customFormat="1" ht="71.45" customHeight="1" x14ac:dyDescent="0.3">
      <c r="B46" s="436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7"/>
      <c r="X46" s="437"/>
      <c r="Y46" s="437"/>
      <c r="Z46" s="437"/>
      <c r="AA46" s="437"/>
      <c r="AB46" s="437"/>
      <c r="AC46" s="437"/>
      <c r="AE46" s="438"/>
    </row>
    <row r="47" spans="1:31" s="342" customFormat="1" ht="18.75" x14ac:dyDescent="0.3">
      <c r="B47" s="439"/>
      <c r="C47" s="440"/>
      <c r="D47" s="441"/>
      <c r="E47" s="442"/>
      <c r="F47" s="443"/>
      <c r="G47" s="444"/>
      <c r="H47" s="445"/>
      <c r="I47" s="446"/>
      <c r="K47" s="443"/>
      <c r="L47" s="447"/>
      <c r="M47" s="447"/>
      <c r="N47" s="447"/>
      <c r="O47" s="447"/>
      <c r="R47" s="448"/>
      <c r="V47" s="448"/>
      <c r="Y47" s="448"/>
      <c r="Z47" s="448"/>
      <c r="AE47" s="438"/>
    </row>
    <row r="48" spans="1:31" s="342" customFormat="1" ht="18.75" x14ac:dyDescent="0.3">
      <c r="B48" s="439"/>
      <c r="C48" s="440"/>
      <c r="D48" s="440"/>
      <c r="E48" s="442"/>
      <c r="F48" s="443"/>
      <c r="G48" s="444"/>
      <c r="H48" s="445"/>
      <c r="I48" s="446"/>
      <c r="K48" s="443"/>
      <c r="L48" s="447"/>
      <c r="M48" s="447"/>
      <c r="N48" s="447"/>
      <c r="O48" s="447"/>
      <c r="R48" s="448"/>
      <c r="V48" s="448"/>
      <c r="Y48" s="448"/>
      <c r="Z48" s="448"/>
      <c r="AE48" s="438"/>
    </row>
    <row r="49" spans="2:31" s="342" customFormat="1" ht="18.75" x14ac:dyDescent="0.3">
      <c r="B49" s="439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E49" s="438"/>
    </row>
    <row r="50" spans="2:31" s="342" customFormat="1" ht="18.75" x14ac:dyDescent="0.3">
      <c r="B50" s="439"/>
      <c r="C50" s="440"/>
      <c r="D50" s="441"/>
      <c r="E50" s="442"/>
      <c r="F50" s="443"/>
      <c r="G50" s="444"/>
      <c r="H50" s="445"/>
      <c r="I50" s="446"/>
      <c r="K50" s="443"/>
      <c r="L50" s="447"/>
      <c r="M50" s="447"/>
      <c r="N50" s="447"/>
      <c r="O50" s="447"/>
      <c r="R50" s="448"/>
      <c r="V50" s="448"/>
      <c r="Y50" s="448"/>
      <c r="Z50" s="448"/>
      <c r="AE50" s="438"/>
    </row>
    <row r="51" spans="2:31" s="342" customFormat="1" ht="18.75" x14ac:dyDescent="0.3">
      <c r="B51" s="439"/>
      <c r="C51" s="440"/>
      <c r="D51" s="441"/>
      <c r="E51" s="442"/>
      <c r="F51" s="443"/>
      <c r="G51" s="444"/>
      <c r="H51" s="445"/>
      <c r="I51" s="446"/>
      <c r="K51" s="443"/>
      <c r="L51" s="447"/>
      <c r="M51" s="447"/>
      <c r="N51" s="447"/>
      <c r="O51" s="447"/>
      <c r="R51" s="448"/>
      <c r="V51" s="448"/>
      <c r="Y51" s="448"/>
      <c r="Z51" s="448"/>
      <c r="AE51" s="438"/>
    </row>
    <row r="52" spans="2:31" ht="18.75" x14ac:dyDescent="0.3">
      <c r="B52" s="343"/>
      <c r="AE52" s="334"/>
    </row>
    <row r="53" spans="2:31" ht="18.75" x14ac:dyDescent="0.3">
      <c r="B53" s="343"/>
      <c r="C53" s="512"/>
      <c r="D53" s="513"/>
      <c r="E53" s="514"/>
      <c r="F53" s="515"/>
      <c r="G53" s="516"/>
      <c r="H53" s="517"/>
      <c r="I53" s="518"/>
      <c r="J53" s="519"/>
      <c r="K53" s="520"/>
      <c r="L53" s="521"/>
      <c r="M53" s="521"/>
      <c r="N53" s="521"/>
      <c r="O53" s="521"/>
      <c r="P53" s="519"/>
      <c r="Q53" s="519"/>
      <c r="R53" s="522"/>
      <c r="S53" s="519"/>
      <c r="AE53" s="334"/>
    </row>
    <row r="54" spans="2:31" ht="18.75" x14ac:dyDescent="0.3">
      <c r="B54" s="343"/>
      <c r="AE54" s="334"/>
    </row>
    <row r="55" spans="2:31" ht="18.75" x14ac:dyDescent="0.3">
      <c r="B55" s="343"/>
      <c r="AE55" s="334"/>
    </row>
    <row r="56" spans="2:31" ht="18.75" x14ac:dyDescent="0.3">
      <c r="B56" s="343"/>
      <c r="AE56" s="334"/>
    </row>
    <row r="57" spans="2:31" ht="18.75" x14ac:dyDescent="0.3">
      <c r="B57" s="343"/>
      <c r="AE57" s="334"/>
    </row>
    <row r="58" spans="2:31" ht="18.75" x14ac:dyDescent="0.3">
      <c r="B58" s="343"/>
      <c r="AE58" s="334"/>
    </row>
    <row r="59" spans="2:31" ht="18.75" x14ac:dyDescent="0.3">
      <c r="B59" s="343"/>
      <c r="AE59" s="334"/>
    </row>
    <row r="60" spans="2:31" ht="18.75" x14ac:dyDescent="0.3">
      <c r="B60" s="343"/>
      <c r="AE60" s="334"/>
    </row>
    <row r="61" spans="2:31" ht="18.75" x14ac:dyDescent="0.3">
      <c r="B61" s="343"/>
      <c r="AA61" s="336"/>
      <c r="AB61" s="336"/>
      <c r="AC61" s="336"/>
      <c r="AE61" s="334"/>
    </row>
    <row r="62" spans="2:31" ht="18.75" x14ac:dyDescent="0.3">
      <c r="B62" s="343"/>
      <c r="AA62" s="336"/>
      <c r="AB62" s="336"/>
      <c r="AC62" s="336"/>
      <c r="AE62" s="334"/>
    </row>
    <row r="63" spans="2:31" ht="18.75" x14ac:dyDescent="0.3">
      <c r="B63" s="343"/>
      <c r="AA63" s="336"/>
      <c r="AB63" s="336"/>
      <c r="AC63" s="336"/>
      <c r="AE63" s="334"/>
    </row>
    <row r="64" spans="2:31" ht="18.75" x14ac:dyDescent="0.3">
      <c r="B64" s="343"/>
      <c r="AA64" s="336"/>
      <c r="AB64" s="336"/>
      <c r="AC64" s="336"/>
      <c r="AE64" s="334"/>
    </row>
    <row r="65" spans="2:31" ht="18.75" x14ac:dyDescent="0.3">
      <c r="B65" s="343"/>
      <c r="AA65" s="336"/>
      <c r="AB65" s="336"/>
      <c r="AC65" s="336"/>
      <c r="AE65" s="334"/>
    </row>
    <row r="66" spans="2:31" ht="18.75" x14ac:dyDescent="0.3">
      <c r="B66" s="343"/>
      <c r="AA66" s="336"/>
      <c r="AB66" s="336"/>
      <c r="AC66" s="336"/>
      <c r="AE66" s="334"/>
    </row>
    <row r="67" spans="2:31" ht="18.75" x14ac:dyDescent="0.3">
      <c r="B67" s="343"/>
      <c r="AA67" s="336"/>
      <c r="AB67" s="336"/>
      <c r="AC67" s="336"/>
      <c r="AE67" s="334"/>
    </row>
    <row r="68" spans="2:31" ht="18.75" x14ac:dyDescent="0.3">
      <c r="B68" s="343"/>
      <c r="AA68" s="336"/>
      <c r="AB68" s="336"/>
      <c r="AC68" s="336"/>
      <c r="AE68" s="334"/>
    </row>
    <row r="69" spans="2:31" ht="18.75" x14ac:dyDescent="0.3">
      <c r="B69" s="343"/>
      <c r="AA69" s="336"/>
      <c r="AB69" s="336"/>
      <c r="AC69" s="336"/>
      <c r="AE69" s="334"/>
    </row>
    <row r="70" spans="2:31" ht="18.75" x14ac:dyDescent="0.3">
      <c r="B70" s="343"/>
      <c r="AA70" s="336"/>
      <c r="AB70" s="336"/>
      <c r="AC70" s="336"/>
      <c r="AE70" s="334"/>
    </row>
    <row r="71" spans="2:31" ht="18.75" x14ac:dyDescent="0.3">
      <c r="B71" s="343"/>
      <c r="AA71" s="336"/>
      <c r="AB71" s="336"/>
      <c r="AC71" s="336"/>
      <c r="AE71" s="334"/>
    </row>
    <row r="72" spans="2:31" ht="18.75" x14ac:dyDescent="0.3">
      <c r="B72" s="343"/>
      <c r="AA72" s="336"/>
      <c r="AB72" s="336"/>
      <c r="AC72" s="336"/>
      <c r="AE72" s="334"/>
    </row>
    <row r="73" spans="2:31" ht="18.75" x14ac:dyDescent="0.3">
      <c r="B73" s="343"/>
      <c r="AA73" s="336"/>
      <c r="AB73" s="336"/>
      <c r="AC73" s="336"/>
      <c r="AE73" s="334"/>
    </row>
    <row r="74" spans="2:31" ht="18.75" x14ac:dyDescent="0.3">
      <c r="B74" s="343"/>
      <c r="AA74" s="336"/>
      <c r="AB74" s="336"/>
      <c r="AC74" s="336"/>
      <c r="AE74" s="334"/>
    </row>
    <row r="75" spans="2:31" ht="18.75" x14ac:dyDescent="0.3">
      <c r="B75" s="343"/>
      <c r="AA75" s="336"/>
      <c r="AB75" s="336"/>
      <c r="AC75" s="336"/>
      <c r="AE75" s="334"/>
    </row>
    <row r="76" spans="2:31" ht="18.75" x14ac:dyDescent="0.3">
      <c r="B76" s="343"/>
      <c r="AA76" s="336"/>
      <c r="AB76" s="336"/>
      <c r="AC76" s="336"/>
      <c r="AE76" s="334"/>
    </row>
    <row r="77" spans="2:31" ht="18.75" x14ac:dyDescent="0.3">
      <c r="B77" s="343"/>
      <c r="AA77" s="336"/>
      <c r="AB77" s="336"/>
      <c r="AC77" s="336"/>
      <c r="AE77" s="334"/>
    </row>
    <row r="78" spans="2:31" ht="18.75" x14ac:dyDescent="0.3">
      <c r="B78" s="343"/>
      <c r="AA78" s="336"/>
      <c r="AB78" s="336"/>
      <c r="AC78" s="336"/>
      <c r="AE78" s="334"/>
    </row>
    <row r="79" spans="2:31" ht="18.75" x14ac:dyDescent="0.3">
      <c r="B79" s="343"/>
      <c r="AA79" s="336"/>
      <c r="AB79" s="336"/>
      <c r="AC79" s="336"/>
      <c r="AE79" s="334"/>
    </row>
    <row r="80" spans="2:31" ht="18.75" x14ac:dyDescent="0.3">
      <c r="B80" s="343"/>
      <c r="AA80" s="336"/>
      <c r="AB80" s="336"/>
      <c r="AC80" s="336"/>
      <c r="AE80" s="334"/>
    </row>
    <row r="81" spans="2:31" ht="18.75" x14ac:dyDescent="0.3">
      <c r="B81" s="343"/>
      <c r="AA81" s="336"/>
      <c r="AB81" s="336"/>
      <c r="AC81" s="336"/>
      <c r="AE81" s="334"/>
    </row>
    <row r="82" spans="2:31" ht="18.75" x14ac:dyDescent="0.3">
      <c r="B82" s="343"/>
      <c r="AA82" s="336"/>
      <c r="AB82" s="336"/>
      <c r="AC82" s="336"/>
      <c r="AE82" s="334"/>
    </row>
    <row r="83" spans="2:31" ht="18.75" x14ac:dyDescent="0.3">
      <c r="B83" s="343"/>
      <c r="AA83" s="336"/>
      <c r="AB83" s="336"/>
      <c r="AC83" s="336"/>
      <c r="AE83" s="334"/>
    </row>
    <row r="84" spans="2:31" ht="18.75" x14ac:dyDescent="0.3">
      <c r="B84" s="343"/>
      <c r="AA84" s="336"/>
      <c r="AB84" s="336"/>
      <c r="AC84" s="336"/>
      <c r="AE84" s="334"/>
    </row>
    <row r="85" spans="2:31" ht="18.75" x14ac:dyDescent="0.3">
      <c r="B85" s="343"/>
      <c r="AA85" s="336"/>
      <c r="AB85" s="336"/>
      <c r="AC85" s="336"/>
      <c r="AE85" s="334"/>
    </row>
    <row r="86" spans="2:31" ht="18.75" x14ac:dyDescent="0.3">
      <c r="B86" s="343"/>
      <c r="AA86" s="336"/>
      <c r="AB86" s="336"/>
      <c r="AC86" s="336"/>
      <c r="AE86" s="334"/>
    </row>
    <row r="87" spans="2:31" ht="18.75" x14ac:dyDescent="0.3">
      <c r="B87" s="343"/>
      <c r="AA87" s="336"/>
      <c r="AB87" s="336"/>
      <c r="AC87" s="336"/>
      <c r="AE87" s="334"/>
    </row>
    <row r="88" spans="2:31" ht="18.75" x14ac:dyDescent="0.3">
      <c r="B88" s="343"/>
      <c r="AA88" s="336"/>
      <c r="AB88" s="336"/>
      <c r="AC88" s="336"/>
      <c r="AE88" s="334"/>
    </row>
    <row r="89" spans="2:31" ht="18.75" x14ac:dyDescent="0.3">
      <c r="B89" s="343"/>
      <c r="AA89" s="336"/>
      <c r="AB89" s="336"/>
      <c r="AC89" s="336"/>
      <c r="AE89" s="334"/>
    </row>
    <row r="90" spans="2:31" ht="18.75" x14ac:dyDescent="0.3">
      <c r="B90" s="343"/>
      <c r="AA90" s="336"/>
      <c r="AB90" s="336"/>
      <c r="AC90" s="336"/>
      <c r="AE90" s="334"/>
    </row>
    <row r="91" spans="2:31" ht="18.75" x14ac:dyDescent="0.3">
      <c r="B91" s="343"/>
      <c r="AA91" s="336"/>
      <c r="AB91" s="336"/>
      <c r="AC91" s="336"/>
      <c r="AE91" s="334"/>
    </row>
    <row r="92" spans="2:31" ht="18.75" x14ac:dyDescent="0.3">
      <c r="B92" s="343"/>
      <c r="AA92" s="336"/>
      <c r="AB92" s="336"/>
      <c r="AC92" s="336"/>
      <c r="AE92" s="334"/>
    </row>
    <row r="93" spans="2:31" ht="18.75" x14ac:dyDescent="0.3">
      <c r="B93" s="343"/>
      <c r="AA93" s="336"/>
      <c r="AB93" s="336"/>
      <c r="AC93" s="336"/>
      <c r="AE93" s="334"/>
    </row>
    <row r="94" spans="2:31" ht="18.75" x14ac:dyDescent="0.3">
      <c r="B94" s="343"/>
      <c r="AA94" s="336"/>
      <c r="AB94" s="336"/>
      <c r="AC94" s="336"/>
      <c r="AE94" s="334"/>
    </row>
    <row r="95" spans="2:31" ht="18.75" x14ac:dyDescent="0.3">
      <c r="B95" s="343"/>
      <c r="AA95" s="336"/>
      <c r="AB95" s="336"/>
      <c r="AC95" s="336"/>
      <c r="AE95" s="334"/>
    </row>
    <row r="96" spans="2:31" ht="18.75" x14ac:dyDescent="0.3">
      <c r="B96" s="343"/>
      <c r="AA96" s="336"/>
      <c r="AB96" s="336"/>
      <c r="AC96" s="336"/>
      <c r="AE96" s="334"/>
    </row>
    <row r="97" spans="2:31" ht="18.75" x14ac:dyDescent="0.3">
      <c r="B97" s="343"/>
      <c r="AA97" s="336"/>
      <c r="AB97" s="336"/>
      <c r="AC97" s="336"/>
      <c r="AE97" s="334"/>
    </row>
    <row r="98" spans="2:31" x14ac:dyDescent="0.25">
      <c r="B98" s="343"/>
      <c r="AA98" s="336"/>
      <c r="AB98" s="336"/>
      <c r="AC98" s="336"/>
    </row>
    <row r="99" spans="2:31" x14ac:dyDescent="0.25">
      <c r="B99" s="343"/>
      <c r="AA99" s="336"/>
      <c r="AB99" s="336"/>
      <c r="AC99" s="336"/>
    </row>
    <row r="100" spans="2:31" x14ac:dyDescent="0.25">
      <c r="B100" s="343"/>
      <c r="AA100" s="336"/>
      <c r="AB100" s="336"/>
      <c r="AC100" s="336"/>
    </row>
    <row r="101" spans="2:31" x14ac:dyDescent="0.25">
      <c r="B101" s="343"/>
      <c r="AA101" s="336"/>
      <c r="AB101" s="336"/>
      <c r="AC101" s="336"/>
    </row>
    <row r="102" spans="2:31" x14ac:dyDescent="0.25">
      <c r="B102" s="343"/>
      <c r="AA102" s="336"/>
      <c r="AB102" s="336"/>
      <c r="AC102" s="336"/>
    </row>
    <row r="103" spans="2:31" x14ac:dyDescent="0.25">
      <c r="B103" s="343"/>
      <c r="AA103" s="336"/>
      <c r="AB103" s="336"/>
      <c r="AC103" s="336"/>
    </row>
    <row r="104" spans="2:31" x14ac:dyDescent="0.25">
      <c r="B104" s="343"/>
      <c r="AA104" s="336"/>
      <c r="AB104" s="336"/>
      <c r="AC104" s="336"/>
    </row>
    <row r="105" spans="2:31" x14ac:dyDescent="0.25">
      <c r="B105" s="343"/>
      <c r="AA105" s="336"/>
      <c r="AB105" s="336"/>
      <c r="AC105" s="336"/>
    </row>
    <row r="106" spans="2:31" x14ac:dyDescent="0.25">
      <c r="B106" s="343"/>
      <c r="AA106" s="336"/>
      <c r="AB106" s="336"/>
      <c r="AC106" s="336"/>
    </row>
    <row r="107" spans="2:31" x14ac:dyDescent="0.25">
      <c r="B107" s="343"/>
      <c r="AA107" s="336"/>
      <c r="AB107" s="336"/>
      <c r="AC107" s="336"/>
    </row>
    <row r="108" spans="2:31" x14ac:dyDescent="0.25">
      <c r="B108" s="343"/>
      <c r="AA108" s="336"/>
      <c r="AB108" s="336"/>
      <c r="AC108" s="336"/>
    </row>
    <row r="109" spans="2:31" x14ac:dyDescent="0.25">
      <c r="B109" s="343"/>
      <c r="AA109" s="336"/>
      <c r="AB109" s="336"/>
      <c r="AC109" s="336"/>
    </row>
    <row r="110" spans="2:31" x14ac:dyDescent="0.25">
      <c r="B110" s="343"/>
      <c r="AA110" s="336"/>
      <c r="AB110" s="336"/>
      <c r="AC110" s="336"/>
    </row>
    <row r="111" spans="2:31" x14ac:dyDescent="0.25">
      <c r="B111" s="343"/>
      <c r="AA111" s="336"/>
      <c r="AB111" s="336"/>
      <c r="AC111" s="336"/>
    </row>
    <row r="112" spans="2:31" x14ac:dyDescent="0.25">
      <c r="B112" s="343"/>
      <c r="AA112" s="336"/>
      <c r="AB112" s="336"/>
      <c r="AC112" s="336"/>
    </row>
    <row r="113" spans="2:29" x14ac:dyDescent="0.25">
      <c r="B113" s="343"/>
      <c r="AA113" s="336"/>
      <c r="AB113" s="336"/>
      <c r="AC113" s="336"/>
    </row>
    <row r="114" spans="2:29" x14ac:dyDescent="0.25">
      <c r="B114" s="343"/>
      <c r="AA114" s="336"/>
      <c r="AB114" s="336"/>
      <c r="AC114" s="336"/>
    </row>
    <row r="115" spans="2:29" x14ac:dyDescent="0.25">
      <c r="B115" s="343"/>
      <c r="AA115" s="336"/>
      <c r="AB115" s="336"/>
      <c r="AC115" s="336"/>
    </row>
    <row r="116" spans="2:29" x14ac:dyDescent="0.25">
      <c r="B116" s="343"/>
      <c r="AA116" s="336"/>
      <c r="AB116" s="336"/>
      <c r="AC116" s="336"/>
    </row>
    <row r="117" spans="2:29" x14ac:dyDescent="0.25">
      <c r="B117" s="343"/>
      <c r="AA117" s="336"/>
      <c r="AB117" s="336"/>
      <c r="AC117" s="336"/>
    </row>
    <row r="118" spans="2:29" x14ac:dyDescent="0.25">
      <c r="B118" s="343"/>
      <c r="AA118" s="336"/>
      <c r="AB118" s="336"/>
      <c r="AC118" s="336"/>
    </row>
    <row r="119" spans="2:29" x14ac:dyDescent="0.25">
      <c r="B119" s="343"/>
      <c r="AA119" s="336"/>
      <c r="AB119" s="336"/>
      <c r="AC119" s="336"/>
    </row>
    <row r="120" spans="2:29" x14ac:dyDescent="0.25">
      <c r="B120" s="343"/>
      <c r="AA120" s="336"/>
      <c r="AB120" s="336"/>
      <c r="AC120" s="336"/>
    </row>
    <row r="121" spans="2:29" x14ac:dyDescent="0.25">
      <c r="B121" s="343"/>
      <c r="AA121" s="336"/>
      <c r="AB121" s="336"/>
      <c r="AC121" s="336"/>
    </row>
    <row r="122" spans="2:29" x14ac:dyDescent="0.25">
      <c r="B122" s="343"/>
      <c r="AA122" s="336"/>
      <c r="AB122" s="336"/>
      <c r="AC122" s="336"/>
    </row>
    <row r="123" spans="2:29" x14ac:dyDescent="0.25">
      <c r="B123" s="343"/>
      <c r="AA123" s="336"/>
      <c r="AB123" s="336"/>
      <c r="AC123" s="336"/>
    </row>
    <row r="124" spans="2:29" x14ac:dyDescent="0.25">
      <c r="B124" s="343"/>
      <c r="AA124" s="336"/>
      <c r="AB124" s="336"/>
      <c r="AC124" s="336"/>
    </row>
    <row r="125" spans="2:29" x14ac:dyDescent="0.25">
      <c r="B125" s="343"/>
      <c r="AA125" s="336"/>
      <c r="AB125" s="336"/>
      <c r="AC125" s="336"/>
    </row>
    <row r="126" spans="2:29" x14ac:dyDescent="0.25">
      <c r="B126" s="343"/>
      <c r="AA126" s="336"/>
      <c r="AB126" s="336"/>
      <c r="AC126" s="336"/>
    </row>
    <row r="127" spans="2:29" x14ac:dyDescent="0.25">
      <c r="B127" s="343"/>
      <c r="AA127" s="336"/>
      <c r="AB127" s="336"/>
      <c r="AC127" s="336"/>
    </row>
    <row r="128" spans="2:29" x14ac:dyDescent="0.25">
      <c r="B128" s="343"/>
      <c r="AA128" s="336"/>
      <c r="AB128" s="336"/>
      <c r="AC128" s="336"/>
    </row>
    <row r="129" spans="2:29" x14ac:dyDescent="0.25">
      <c r="B129" s="343"/>
      <c r="AA129" s="336"/>
      <c r="AB129" s="336"/>
      <c r="AC129" s="336"/>
    </row>
    <row r="130" spans="2:29" x14ac:dyDescent="0.25">
      <c r="B130" s="343"/>
      <c r="AA130" s="336"/>
      <c r="AB130" s="336"/>
      <c r="AC130" s="336"/>
    </row>
    <row r="131" spans="2:29" x14ac:dyDescent="0.25">
      <c r="B131" s="343"/>
      <c r="AA131" s="336"/>
      <c r="AB131" s="336"/>
      <c r="AC131" s="336"/>
    </row>
    <row r="132" spans="2:29" x14ac:dyDescent="0.25">
      <c r="B132" s="343"/>
      <c r="AA132" s="336"/>
      <c r="AB132" s="336"/>
      <c r="AC132" s="336"/>
    </row>
    <row r="133" spans="2:29" x14ac:dyDescent="0.25">
      <c r="B133" s="343"/>
      <c r="AA133" s="336"/>
      <c r="AB133" s="336"/>
      <c r="AC133" s="336"/>
    </row>
    <row r="134" spans="2:29" x14ac:dyDescent="0.25">
      <c r="B134" s="343"/>
      <c r="AA134" s="336"/>
      <c r="AB134" s="336"/>
      <c r="AC134" s="336"/>
    </row>
    <row r="135" spans="2:29" x14ac:dyDescent="0.25">
      <c r="B135" s="343"/>
      <c r="AA135" s="336"/>
      <c r="AB135" s="336"/>
      <c r="AC135" s="336"/>
    </row>
    <row r="136" spans="2:29" x14ac:dyDescent="0.25">
      <c r="B136" s="343"/>
      <c r="AA136" s="336"/>
      <c r="AB136" s="336"/>
      <c r="AC136" s="336"/>
    </row>
    <row r="137" spans="2:29" x14ac:dyDescent="0.25">
      <c r="B137" s="343"/>
      <c r="AA137" s="336"/>
      <c r="AB137" s="336"/>
      <c r="AC137" s="336"/>
    </row>
    <row r="138" spans="2:29" x14ac:dyDescent="0.25">
      <c r="B138" s="343"/>
      <c r="AA138" s="336"/>
      <c r="AB138" s="336"/>
      <c r="AC138" s="336"/>
    </row>
    <row r="139" spans="2:29" x14ac:dyDescent="0.25">
      <c r="B139" s="343"/>
      <c r="AA139" s="336"/>
      <c r="AB139" s="336"/>
      <c r="AC139" s="336"/>
    </row>
    <row r="140" spans="2:29" x14ac:dyDescent="0.25">
      <c r="B140" s="343"/>
      <c r="AA140" s="336"/>
      <c r="AB140" s="336"/>
      <c r="AC140" s="336"/>
    </row>
    <row r="141" spans="2:29" x14ac:dyDescent="0.25">
      <c r="B141" s="343"/>
      <c r="AA141" s="336"/>
      <c r="AB141" s="336"/>
      <c r="AC141" s="336"/>
    </row>
    <row r="142" spans="2:29" x14ac:dyDescent="0.25">
      <c r="B142" s="343"/>
      <c r="AA142" s="336"/>
      <c r="AB142" s="336"/>
      <c r="AC142" s="336"/>
    </row>
    <row r="143" spans="2:29" x14ac:dyDescent="0.25">
      <c r="B143" s="343"/>
      <c r="AA143" s="336"/>
      <c r="AB143" s="336"/>
      <c r="AC143" s="336"/>
    </row>
    <row r="144" spans="2:29" x14ac:dyDescent="0.25">
      <c r="B144" s="343"/>
      <c r="AA144" s="336"/>
      <c r="AB144" s="336"/>
      <c r="AC144" s="336"/>
    </row>
    <row r="145" spans="2:29" x14ac:dyDescent="0.25">
      <c r="B145" s="343"/>
      <c r="AA145" s="336"/>
      <c r="AB145" s="336"/>
      <c r="AC145" s="336"/>
    </row>
    <row r="146" spans="2:29" x14ac:dyDescent="0.25">
      <c r="B146" s="343"/>
      <c r="AA146" s="336"/>
      <c r="AB146" s="336"/>
      <c r="AC146" s="336"/>
    </row>
    <row r="147" spans="2:29" x14ac:dyDescent="0.25">
      <c r="B147" s="343"/>
      <c r="AA147" s="336"/>
      <c r="AB147" s="336"/>
      <c r="AC147" s="336"/>
    </row>
    <row r="148" spans="2:29" x14ac:dyDescent="0.25">
      <c r="B148" s="343"/>
      <c r="AA148" s="336"/>
      <c r="AB148" s="336"/>
      <c r="AC148" s="336"/>
    </row>
    <row r="149" spans="2:29" x14ac:dyDescent="0.25">
      <c r="B149" s="343"/>
      <c r="AA149" s="336"/>
      <c r="AB149" s="336"/>
      <c r="AC149" s="336"/>
    </row>
    <row r="150" spans="2:29" x14ac:dyDescent="0.25">
      <c r="B150" s="343"/>
      <c r="AA150" s="336"/>
      <c r="AB150" s="336"/>
      <c r="AC150" s="336"/>
    </row>
    <row r="151" spans="2:29" x14ac:dyDescent="0.25">
      <c r="B151" s="343"/>
      <c r="AA151" s="336"/>
      <c r="AB151" s="336"/>
      <c r="AC151" s="336"/>
    </row>
    <row r="152" spans="2:29" x14ac:dyDescent="0.25">
      <c r="B152" s="343"/>
      <c r="AA152" s="336"/>
      <c r="AB152" s="336"/>
      <c r="AC152" s="336"/>
    </row>
    <row r="153" spans="2:29" x14ac:dyDescent="0.25">
      <c r="B153" s="343"/>
      <c r="AA153" s="336"/>
      <c r="AB153" s="336"/>
      <c r="AC153" s="336"/>
    </row>
    <row r="154" spans="2:29" x14ac:dyDescent="0.25">
      <c r="B154" s="343"/>
      <c r="AA154" s="336"/>
      <c r="AB154" s="336"/>
      <c r="AC154" s="336"/>
    </row>
    <row r="155" spans="2:29" x14ac:dyDescent="0.25">
      <c r="B155" s="343"/>
      <c r="AA155" s="336"/>
      <c r="AB155" s="336"/>
      <c r="AC155" s="336"/>
    </row>
    <row r="156" spans="2:29" x14ac:dyDescent="0.25">
      <c r="B156" s="343"/>
      <c r="AA156" s="336"/>
      <c r="AB156" s="336"/>
      <c r="AC156" s="336"/>
    </row>
    <row r="157" spans="2:29" x14ac:dyDescent="0.25">
      <c r="B157" s="343"/>
      <c r="AA157" s="336"/>
      <c r="AB157" s="336"/>
      <c r="AC157" s="336"/>
    </row>
    <row r="158" spans="2:29" x14ac:dyDescent="0.25">
      <c r="B158" s="343"/>
      <c r="AA158" s="336"/>
      <c r="AB158" s="336"/>
      <c r="AC158" s="336"/>
    </row>
    <row r="159" spans="2:29" x14ac:dyDescent="0.25">
      <c r="B159" s="343"/>
      <c r="AA159" s="336"/>
      <c r="AB159" s="336"/>
      <c r="AC159" s="336"/>
    </row>
    <row r="160" spans="2:29" x14ac:dyDescent="0.25">
      <c r="B160" s="343"/>
      <c r="AA160" s="336"/>
      <c r="AB160" s="336"/>
      <c r="AC160" s="336"/>
    </row>
    <row r="161" spans="2:29" x14ac:dyDescent="0.25">
      <c r="B161" s="343"/>
      <c r="AA161" s="336"/>
      <c r="AB161" s="336"/>
      <c r="AC161" s="336"/>
    </row>
    <row r="162" spans="2:29" x14ac:dyDescent="0.25">
      <c r="B162" s="343"/>
      <c r="AA162" s="336"/>
      <c r="AB162" s="336"/>
      <c r="AC162" s="336"/>
    </row>
    <row r="163" spans="2:29" x14ac:dyDescent="0.25">
      <c r="B163" s="343"/>
      <c r="AA163" s="336"/>
      <c r="AB163" s="336"/>
      <c r="AC163" s="336"/>
    </row>
    <row r="164" spans="2:29" x14ac:dyDescent="0.25">
      <c r="B164" s="343"/>
      <c r="AA164" s="336"/>
      <c r="AB164" s="336"/>
      <c r="AC164" s="336"/>
    </row>
    <row r="165" spans="2:29" x14ac:dyDescent="0.25">
      <c r="B165" s="343"/>
      <c r="AA165" s="336"/>
      <c r="AB165" s="336"/>
      <c r="AC165" s="336"/>
    </row>
    <row r="166" spans="2:29" x14ac:dyDescent="0.25">
      <c r="B166" s="343"/>
      <c r="AA166" s="336"/>
      <c r="AB166" s="336"/>
      <c r="AC166" s="336"/>
    </row>
    <row r="167" spans="2:29" x14ac:dyDescent="0.25">
      <c r="B167" s="343"/>
      <c r="AA167" s="336"/>
      <c r="AB167" s="336"/>
      <c r="AC167" s="336"/>
    </row>
    <row r="168" spans="2:29" x14ac:dyDescent="0.25">
      <c r="B168" s="343"/>
      <c r="AA168" s="336"/>
      <c r="AB168" s="336"/>
      <c r="AC168" s="336"/>
    </row>
    <row r="169" spans="2:29" x14ac:dyDescent="0.25">
      <c r="B169" s="343"/>
      <c r="AA169" s="336"/>
      <c r="AB169" s="336"/>
      <c r="AC169" s="336"/>
    </row>
    <row r="170" spans="2:29" x14ac:dyDescent="0.25">
      <c r="B170" s="343"/>
      <c r="AA170" s="336"/>
      <c r="AB170" s="336"/>
      <c r="AC170" s="336"/>
    </row>
    <row r="171" spans="2:29" x14ac:dyDescent="0.25">
      <c r="B171" s="343"/>
      <c r="AA171" s="336"/>
      <c r="AB171" s="336"/>
      <c r="AC171" s="336"/>
    </row>
    <row r="172" spans="2:29" x14ac:dyDescent="0.25">
      <c r="B172" s="343"/>
      <c r="AA172" s="336"/>
      <c r="AB172" s="336"/>
      <c r="AC172" s="336"/>
    </row>
    <row r="173" spans="2:29" x14ac:dyDescent="0.25">
      <c r="B173" s="343"/>
      <c r="AA173" s="336"/>
      <c r="AB173" s="336"/>
      <c r="AC173" s="336"/>
    </row>
    <row r="174" spans="2:29" x14ac:dyDescent="0.25">
      <c r="B174" s="343"/>
      <c r="AA174" s="336"/>
      <c r="AB174" s="336"/>
      <c r="AC174" s="336"/>
    </row>
    <row r="175" spans="2:29" x14ac:dyDescent="0.25">
      <c r="B175" s="343"/>
      <c r="AA175" s="336"/>
      <c r="AB175" s="336"/>
      <c r="AC175" s="336"/>
    </row>
    <row r="176" spans="2:29" x14ac:dyDescent="0.25">
      <c r="B176" s="343"/>
      <c r="AA176" s="336"/>
      <c r="AB176" s="336"/>
      <c r="AC176" s="336"/>
    </row>
    <row r="177" spans="2:29" x14ac:dyDescent="0.25">
      <c r="B177" s="343"/>
      <c r="AA177" s="336"/>
      <c r="AB177" s="336"/>
      <c r="AC177" s="336"/>
    </row>
    <row r="178" spans="2:29" x14ac:dyDescent="0.25">
      <c r="B178" s="343"/>
      <c r="AA178" s="336"/>
      <c r="AB178" s="336"/>
      <c r="AC178" s="336"/>
    </row>
    <row r="179" spans="2:29" x14ac:dyDescent="0.25">
      <c r="B179" s="343"/>
      <c r="AA179" s="336"/>
      <c r="AB179" s="336"/>
      <c r="AC179" s="336"/>
    </row>
    <row r="180" spans="2:29" x14ac:dyDescent="0.25">
      <c r="B180" s="343"/>
      <c r="AA180" s="336"/>
      <c r="AB180" s="336"/>
      <c r="AC180" s="336"/>
    </row>
    <row r="181" spans="2:29" x14ac:dyDescent="0.25">
      <c r="B181" s="343"/>
      <c r="AA181" s="336"/>
      <c r="AB181" s="336"/>
      <c r="AC181" s="336"/>
    </row>
    <row r="182" spans="2:29" x14ac:dyDescent="0.25">
      <c r="B182" s="343"/>
      <c r="AA182" s="336"/>
      <c r="AB182" s="336"/>
      <c r="AC182" s="336"/>
    </row>
    <row r="183" spans="2:29" x14ac:dyDescent="0.25">
      <c r="B183" s="343"/>
      <c r="AA183" s="336"/>
      <c r="AB183" s="336"/>
      <c r="AC183" s="336"/>
    </row>
    <row r="184" spans="2:29" x14ac:dyDescent="0.25">
      <c r="B184" s="343"/>
      <c r="AA184" s="336"/>
      <c r="AB184" s="336"/>
      <c r="AC184" s="336"/>
    </row>
    <row r="185" spans="2:29" x14ac:dyDescent="0.25">
      <c r="B185" s="343"/>
      <c r="AA185" s="336"/>
      <c r="AB185" s="336"/>
      <c r="AC185" s="336"/>
    </row>
    <row r="186" spans="2:29" x14ac:dyDescent="0.25">
      <c r="B186" s="343"/>
      <c r="AA186" s="336"/>
      <c r="AB186" s="336"/>
      <c r="AC186" s="336"/>
    </row>
    <row r="187" spans="2:29" x14ac:dyDescent="0.25">
      <c r="B187" s="343"/>
      <c r="AA187" s="336"/>
      <c r="AB187" s="336"/>
      <c r="AC187" s="336"/>
    </row>
    <row r="188" spans="2:29" x14ac:dyDescent="0.25">
      <c r="B188" s="343"/>
      <c r="AA188" s="336"/>
      <c r="AB188" s="336"/>
      <c r="AC188" s="336"/>
    </row>
    <row r="189" spans="2:29" x14ac:dyDescent="0.25">
      <c r="B189" s="343"/>
      <c r="AA189" s="336"/>
      <c r="AB189" s="336"/>
      <c r="AC189" s="336"/>
    </row>
    <row r="190" spans="2:29" x14ac:dyDescent="0.25">
      <c r="B190" s="343"/>
      <c r="AA190" s="336"/>
      <c r="AB190" s="336"/>
      <c r="AC190" s="336"/>
    </row>
    <row r="191" spans="2:29" x14ac:dyDescent="0.25">
      <c r="B191" s="343"/>
      <c r="AA191" s="336"/>
      <c r="AB191" s="336"/>
      <c r="AC191" s="336"/>
    </row>
    <row r="192" spans="2:29" x14ac:dyDescent="0.25">
      <c r="B192" s="343"/>
      <c r="AA192" s="336"/>
      <c r="AB192" s="336"/>
      <c r="AC192" s="336"/>
    </row>
    <row r="193" spans="2:29" x14ac:dyDescent="0.25">
      <c r="B193" s="343"/>
      <c r="AA193" s="336"/>
      <c r="AB193" s="336"/>
      <c r="AC193" s="336"/>
    </row>
    <row r="194" spans="2:29" x14ac:dyDescent="0.25">
      <c r="B194" s="343"/>
      <c r="AA194" s="336"/>
      <c r="AB194" s="336"/>
      <c r="AC194" s="336"/>
    </row>
    <row r="195" spans="2:29" x14ac:dyDescent="0.25">
      <c r="B195" s="343"/>
      <c r="AA195" s="336"/>
      <c r="AB195" s="336"/>
      <c r="AC195" s="336"/>
    </row>
    <row r="196" spans="2:29" x14ac:dyDescent="0.25">
      <c r="B196" s="343"/>
      <c r="AA196" s="336"/>
      <c r="AB196" s="336"/>
      <c r="AC196" s="336"/>
    </row>
    <row r="197" spans="2:29" x14ac:dyDescent="0.25">
      <c r="B197" s="343"/>
      <c r="AA197" s="336"/>
      <c r="AB197" s="336"/>
      <c r="AC197" s="336"/>
    </row>
    <row r="198" spans="2:29" x14ac:dyDescent="0.25">
      <c r="B198" s="343"/>
      <c r="AA198" s="336"/>
      <c r="AB198" s="336"/>
      <c r="AC198" s="336"/>
    </row>
    <row r="199" spans="2:29" x14ac:dyDescent="0.25">
      <c r="B199" s="343"/>
      <c r="AA199" s="336"/>
      <c r="AB199" s="336"/>
      <c r="AC199" s="336"/>
    </row>
    <row r="200" spans="2:29" x14ac:dyDescent="0.25">
      <c r="B200" s="343"/>
      <c r="AA200" s="336"/>
      <c r="AB200" s="336"/>
      <c r="AC200" s="336"/>
    </row>
    <row r="201" spans="2:29" x14ac:dyDescent="0.25">
      <c r="B201" s="343"/>
      <c r="AA201" s="336"/>
      <c r="AB201" s="336"/>
      <c r="AC201" s="336"/>
    </row>
    <row r="202" spans="2:29" x14ac:dyDescent="0.25">
      <c r="B202" s="343"/>
      <c r="AA202" s="336"/>
      <c r="AB202" s="336"/>
      <c r="AC202" s="336"/>
    </row>
    <row r="203" spans="2:29" x14ac:dyDescent="0.25">
      <c r="B203" s="343"/>
      <c r="AA203" s="336"/>
      <c r="AB203" s="336"/>
      <c r="AC203" s="336"/>
    </row>
    <row r="204" spans="2:29" x14ac:dyDescent="0.25">
      <c r="B204" s="343"/>
      <c r="AA204" s="336"/>
      <c r="AB204" s="336"/>
      <c r="AC204" s="336"/>
    </row>
    <row r="205" spans="2:29" x14ac:dyDescent="0.25">
      <c r="B205" s="343"/>
      <c r="AA205" s="336"/>
      <c r="AB205" s="336"/>
      <c r="AC205" s="336"/>
    </row>
    <row r="206" spans="2:29" x14ac:dyDescent="0.25">
      <c r="B206" s="343"/>
      <c r="AA206" s="336"/>
      <c r="AB206" s="336"/>
      <c r="AC206" s="336"/>
    </row>
    <row r="207" spans="2:29" x14ac:dyDescent="0.25">
      <c r="B207" s="343"/>
      <c r="AA207" s="336"/>
      <c r="AB207" s="336"/>
      <c r="AC207" s="336"/>
    </row>
    <row r="208" spans="2:29" x14ac:dyDescent="0.25">
      <c r="B208" s="343"/>
      <c r="AA208" s="336"/>
      <c r="AB208" s="336"/>
      <c r="AC208" s="336"/>
    </row>
    <row r="209" spans="2:29" x14ac:dyDescent="0.25">
      <c r="B209" s="343"/>
      <c r="AA209" s="336"/>
      <c r="AB209" s="336"/>
      <c r="AC209" s="336"/>
    </row>
    <row r="210" spans="2:29" x14ac:dyDescent="0.25">
      <c r="B210" s="343"/>
      <c r="AA210" s="336"/>
      <c r="AB210" s="336"/>
      <c r="AC210" s="336"/>
    </row>
    <row r="211" spans="2:29" x14ac:dyDescent="0.25">
      <c r="B211" s="343"/>
      <c r="AA211" s="336"/>
      <c r="AB211" s="336"/>
      <c r="AC211" s="336"/>
    </row>
    <row r="212" spans="2:29" x14ac:dyDescent="0.25">
      <c r="B212" s="343"/>
      <c r="AA212" s="336"/>
      <c r="AB212" s="336"/>
      <c r="AC212" s="336"/>
    </row>
    <row r="213" spans="2:29" x14ac:dyDescent="0.25">
      <c r="B213" s="343"/>
      <c r="AA213" s="336"/>
      <c r="AB213" s="336"/>
      <c r="AC213" s="336"/>
    </row>
    <row r="214" spans="2:29" x14ac:dyDescent="0.25">
      <c r="B214" s="343"/>
      <c r="AA214" s="336"/>
      <c r="AB214" s="336"/>
      <c r="AC214" s="336"/>
    </row>
    <row r="215" spans="2:29" x14ac:dyDescent="0.25">
      <c r="B215" s="343"/>
      <c r="AA215" s="336"/>
      <c r="AB215" s="336"/>
      <c r="AC215" s="336"/>
    </row>
    <row r="216" spans="2:29" x14ac:dyDescent="0.25">
      <c r="B216" s="343"/>
      <c r="AA216" s="336"/>
      <c r="AB216" s="336"/>
      <c r="AC216" s="336"/>
    </row>
    <row r="217" spans="2:29" x14ac:dyDescent="0.25">
      <c r="B217" s="343"/>
      <c r="AA217" s="336"/>
      <c r="AB217" s="336"/>
      <c r="AC217" s="336"/>
    </row>
    <row r="218" spans="2:29" x14ac:dyDescent="0.25">
      <c r="B218" s="343"/>
      <c r="AA218" s="336"/>
      <c r="AB218" s="336"/>
      <c r="AC218" s="336"/>
    </row>
    <row r="219" spans="2:29" x14ac:dyDescent="0.25">
      <c r="B219" s="343"/>
      <c r="AA219" s="336"/>
      <c r="AB219" s="336"/>
      <c r="AC219" s="336"/>
    </row>
    <row r="220" spans="2:29" x14ac:dyDescent="0.25">
      <c r="B220" s="343"/>
      <c r="AA220" s="336"/>
      <c r="AB220" s="336"/>
      <c r="AC220" s="336"/>
    </row>
    <row r="221" spans="2:29" x14ac:dyDescent="0.25">
      <c r="B221" s="343"/>
      <c r="AA221" s="336"/>
      <c r="AB221" s="336"/>
      <c r="AC221" s="336"/>
    </row>
    <row r="222" spans="2:29" x14ac:dyDescent="0.25">
      <c r="B222" s="343"/>
      <c r="AA222" s="336"/>
      <c r="AB222" s="336"/>
      <c r="AC222" s="336"/>
    </row>
    <row r="223" spans="2:29" x14ac:dyDescent="0.25">
      <c r="B223" s="343"/>
      <c r="AA223" s="336"/>
      <c r="AB223" s="336"/>
      <c r="AC223" s="336"/>
    </row>
    <row r="224" spans="2:29" x14ac:dyDescent="0.25">
      <c r="B224" s="343"/>
      <c r="AA224" s="336"/>
      <c r="AB224" s="336"/>
      <c r="AC224" s="336"/>
    </row>
    <row r="225" spans="2:29" x14ac:dyDescent="0.25">
      <c r="B225" s="343"/>
      <c r="AA225" s="336"/>
      <c r="AB225" s="336"/>
      <c r="AC225" s="336"/>
    </row>
    <row r="226" spans="2:29" x14ac:dyDescent="0.25">
      <c r="B226" s="343"/>
      <c r="AA226" s="336"/>
      <c r="AB226" s="336"/>
      <c r="AC226" s="336"/>
    </row>
    <row r="227" spans="2:29" x14ac:dyDescent="0.25">
      <c r="B227" s="343"/>
      <c r="AA227" s="336"/>
      <c r="AB227" s="336"/>
      <c r="AC227" s="336"/>
    </row>
    <row r="228" spans="2:29" x14ac:dyDescent="0.25">
      <c r="B228" s="343"/>
      <c r="AA228" s="336"/>
      <c r="AB228" s="336"/>
      <c r="AC228" s="336"/>
    </row>
    <row r="229" spans="2:29" x14ac:dyDescent="0.25">
      <c r="B229" s="343"/>
      <c r="AA229" s="336"/>
      <c r="AB229" s="336"/>
      <c r="AC229" s="336"/>
    </row>
    <row r="230" spans="2:29" x14ac:dyDescent="0.25">
      <c r="B230" s="343"/>
      <c r="AA230" s="336"/>
      <c r="AB230" s="336"/>
      <c r="AC230" s="336"/>
    </row>
    <row r="231" spans="2:29" x14ac:dyDescent="0.25">
      <c r="B231" s="343"/>
      <c r="AA231" s="336"/>
      <c r="AB231" s="336"/>
      <c r="AC231" s="336"/>
    </row>
    <row r="232" spans="2:29" x14ac:dyDescent="0.25">
      <c r="B232" s="343"/>
      <c r="AA232" s="336"/>
      <c r="AB232" s="336"/>
      <c r="AC232" s="336"/>
    </row>
    <row r="233" spans="2:29" x14ac:dyDescent="0.25">
      <c r="B233" s="343"/>
      <c r="AA233" s="336"/>
      <c r="AB233" s="336"/>
      <c r="AC233" s="336"/>
    </row>
    <row r="234" spans="2:29" x14ac:dyDescent="0.25">
      <c r="B234" s="343"/>
      <c r="AA234" s="336"/>
      <c r="AB234" s="336"/>
      <c r="AC234" s="336"/>
    </row>
    <row r="235" spans="2:29" x14ac:dyDescent="0.25">
      <c r="B235" s="343"/>
      <c r="AA235" s="336"/>
      <c r="AB235" s="336"/>
      <c r="AC235" s="336"/>
    </row>
    <row r="236" spans="2:29" x14ac:dyDescent="0.25">
      <c r="B236" s="343"/>
      <c r="AA236" s="336"/>
      <c r="AB236" s="336"/>
      <c r="AC236" s="336"/>
    </row>
    <row r="237" spans="2:29" x14ac:dyDescent="0.25">
      <c r="B237" s="343"/>
      <c r="AA237" s="336"/>
      <c r="AB237" s="336"/>
      <c r="AC237" s="336"/>
    </row>
    <row r="238" spans="2:29" x14ac:dyDescent="0.25">
      <c r="B238" s="343"/>
      <c r="AA238" s="336"/>
      <c r="AB238" s="336"/>
      <c r="AC238" s="336"/>
    </row>
    <row r="239" spans="2:29" x14ac:dyDescent="0.25">
      <c r="B239" s="343"/>
      <c r="AA239" s="336"/>
      <c r="AB239" s="336"/>
      <c r="AC239" s="336"/>
    </row>
    <row r="240" spans="2:29" x14ac:dyDescent="0.25">
      <c r="B240" s="343"/>
      <c r="AA240" s="336"/>
      <c r="AB240" s="336"/>
      <c r="AC240" s="336"/>
    </row>
    <row r="241" spans="2:29" x14ac:dyDescent="0.25">
      <c r="B241" s="343"/>
      <c r="AA241" s="336"/>
      <c r="AB241" s="336"/>
      <c r="AC241" s="336"/>
    </row>
    <row r="242" spans="2:29" x14ac:dyDescent="0.25">
      <c r="B242" s="343"/>
      <c r="AA242" s="336"/>
      <c r="AB242" s="336"/>
      <c r="AC242" s="336"/>
    </row>
    <row r="243" spans="2:29" x14ac:dyDescent="0.25">
      <c r="B243" s="343"/>
      <c r="AA243" s="336"/>
      <c r="AB243" s="336"/>
      <c r="AC243" s="336"/>
    </row>
    <row r="244" spans="2:29" x14ac:dyDescent="0.25">
      <c r="B244" s="343"/>
      <c r="AA244" s="336"/>
      <c r="AB244" s="336"/>
      <c r="AC244" s="336"/>
    </row>
    <row r="245" spans="2:29" x14ac:dyDescent="0.25">
      <c r="B245" s="343"/>
      <c r="AA245" s="336"/>
      <c r="AB245" s="336"/>
      <c r="AC245" s="336"/>
    </row>
    <row r="246" spans="2:29" x14ac:dyDescent="0.25">
      <c r="B246" s="343"/>
      <c r="AA246" s="336"/>
      <c r="AB246" s="336"/>
      <c r="AC246" s="336"/>
    </row>
    <row r="247" spans="2:29" x14ac:dyDescent="0.25">
      <c r="B247" s="343"/>
      <c r="AA247" s="336"/>
      <c r="AB247" s="336"/>
      <c r="AC247" s="336"/>
    </row>
    <row r="248" spans="2:29" x14ac:dyDescent="0.25">
      <c r="B248" s="343"/>
      <c r="AA248" s="336"/>
      <c r="AB248" s="336"/>
      <c r="AC248" s="336"/>
    </row>
    <row r="249" spans="2:29" x14ac:dyDescent="0.25">
      <c r="B249" s="343"/>
      <c r="AA249" s="336"/>
      <c r="AB249" s="336"/>
      <c r="AC249" s="336"/>
    </row>
    <row r="250" spans="2:29" x14ac:dyDescent="0.25">
      <c r="B250" s="343"/>
      <c r="AA250" s="336"/>
      <c r="AB250" s="336"/>
      <c r="AC250" s="336"/>
    </row>
    <row r="251" spans="2:29" x14ac:dyDescent="0.25">
      <c r="B251" s="343"/>
      <c r="AA251" s="336"/>
      <c r="AB251" s="336"/>
      <c r="AC251" s="336"/>
    </row>
    <row r="252" spans="2:29" x14ac:dyDescent="0.25">
      <c r="B252" s="343"/>
      <c r="AA252" s="336"/>
      <c r="AB252" s="336"/>
      <c r="AC252" s="336"/>
    </row>
    <row r="253" spans="2:29" x14ac:dyDescent="0.25">
      <c r="B253" s="343"/>
      <c r="AA253" s="336"/>
      <c r="AB253" s="336"/>
      <c r="AC253" s="336"/>
    </row>
    <row r="254" spans="2:29" x14ac:dyDescent="0.25">
      <c r="B254" s="343"/>
      <c r="AA254" s="336"/>
      <c r="AB254" s="336"/>
      <c r="AC254" s="336"/>
    </row>
    <row r="255" spans="2:29" x14ac:dyDescent="0.25">
      <c r="B255" s="343"/>
      <c r="AA255" s="336"/>
      <c r="AB255" s="336"/>
      <c r="AC255" s="336"/>
    </row>
    <row r="256" spans="2:29" x14ac:dyDescent="0.25">
      <c r="B256" s="343"/>
      <c r="AA256" s="336"/>
      <c r="AB256" s="336"/>
      <c r="AC256" s="336"/>
    </row>
    <row r="257" spans="2:29" x14ac:dyDescent="0.25">
      <c r="B257" s="343"/>
      <c r="AA257" s="336"/>
      <c r="AB257" s="336"/>
      <c r="AC257" s="336"/>
    </row>
    <row r="258" spans="2:29" x14ac:dyDescent="0.25">
      <c r="B258" s="343"/>
      <c r="AA258" s="336"/>
      <c r="AB258" s="336"/>
      <c r="AC258" s="336"/>
    </row>
    <row r="259" spans="2:29" x14ac:dyDescent="0.25">
      <c r="B259" s="343"/>
      <c r="AA259" s="336"/>
      <c r="AB259" s="336"/>
      <c r="AC259" s="336"/>
    </row>
    <row r="260" spans="2:29" x14ac:dyDescent="0.25">
      <c r="B260" s="343"/>
      <c r="AA260" s="336"/>
      <c r="AB260" s="336"/>
      <c r="AC260" s="336"/>
    </row>
    <row r="261" spans="2:29" x14ac:dyDescent="0.25">
      <c r="B261" s="343"/>
      <c r="AA261" s="336"/>
      <c r="AB261" s="336"/>
      <c r="AC261" s="336"/>
    </row>
    <row r="262" spans="2:29" x14ac:dyDescent="0.25">
      <c r="B262" s="343"/>
      <c r="AA262" s="336"/>
      <c r="AB262" s="336"/>
      <c r="AC262" s="336"/>
    </row>
    <row r="263" spans="2:29" x14ac:dyDescent="0.25">
      <c r="B263" s="343"/>
      <c r="AA263" s="336"/>
      <c r="AB263" s="336"/>
      <c r="AC263" s="336"/>
    </row>
    <row r="264" spans="2:29" x14ac:dyDescent="0.25">
      <c r="B264" s="343"/>
      <c r="AA264" s="336"/>
      <c r="AB264" s="336"/>
      <c r="AC264" s="336"/>
    </row>
    <row r="265" spans="2:29" x14ac:dyDescent="0.25">
      <c r="B265" s="343"/>
      <c r="AA265" s="336"/>
      <c r="AB265" s="336"/>
      <c r="AC265" s="336"/>
    </row>
    <row r="266" spans="2:29" x14ac:dyDescent="0.25">
      <c r="B266" s="343"/>
      <c r="AA266" s="336"/>
      <c r="AB266" s="336"/>
      <c r="AC266" s="336"/>
    </row>
    <row r="267" spans="2:29" x14ac:dyDescent="0.25">
      <c r="B267" s="343"/>
      <c r="AA267" s="336"/>
      <c r="AB267" s="336"/>
      <c r="AC267" s="336"/>
    </row>
    <row r="268" spans="2:29" x14ac:dyDescent="0.25">
      <c r="B268" s="343"/>
      <c r="AA268" s="336"/>
      <c r="AB268" s="336"/>
      <c r="AC268" s="336"/>
    </row>
    <row r="269" spans="2:29" x14ac:dyDescent="0.25">
      <c r="B269" s="343"/>
      <c r="AA269" s="336"/>
      <c r="AB269" s="336"/>
      <c r="AC269" s="336"/>
    </row>
    <row r="270" spans="2:29" x14ac:dyDescent="0.25">
      <c r="B270" s="343"/>
      <c r="AA270" s="336"/>
      <c r="AB270" s="336"/>
      <c r="AC270" s="336"/>
    </row>
    <row r="271" spans="2:29" x14ac:dyDescent="0.25">
      <c r="B271" s="343"/>
      <c r="AA271" s="336"/>
      <c r="AB271" s="336"/>
      <c r="AC271" s="336"/>
    </row>
    <row r="272" spans="2:29" x14ac:dyDescent="0.25">
      <c r="B272" s="343"/>
      <c r="AA272" s="336"/>
      <c r="AB272" s="336"/>
      <c r="AC272" s="336"/>
    </row>
    <row r="273" spans="2:29" x14ac:dyDescent="0.25">
      <c r="B273" s="343"/>
      <c r="AA273" s="336"/>
      <c r="AB273" s="336"/>
      <c r="AC273" s="336"/>
    </row>
    <row r="274" spans="2:29" x14ac:dyDescent="0.25">
      <c r="B274" s="343"/>
      <c r="AA274" s="336"/>
      <c r="AB274" s="336"/>
      <c r="AC274" s="336"/>
    </row>
    <row r="275" spans="2:29" x14ac:dyDescent="0.25">
      <c r="B275" s="343"/>
      <c r="AA275" s="336"/>
      <c r="AB275" s="336"/>
      <c r="AC275" s="336"/>
    </row>
    <row r="276" spans="2:29" x14ac:dyDescent="0.25">
      <c r="B276" s="343"/>
      <c r="AA276" s="336"/>
      <c r="AB276" s="336"/>
      <c r="AC276" s="336"/>
    </row>
    <row r="277" spans="2:29" x14ac:dyDescent="0.25">
      <c r="B277" s="343"/>
      <c r="AA277" s="336"/>
      <c r="AB277" s="336"/>
      <c r="AC277" s="336"/>
    </row>
    <row r="278" spans="2:29" x14ac:dyDescent="0.25">
      <c r="B278" s="343"/>
      <c r="AA278" s="336"/>
      <c r="AB278" s="336"/>
      <c r="AC278" s="336"/>
    </row>
    <row r="279" spans="2:29" x14ac:dyDescent="0.25">
      <c r="B279" s="343"/>
      <c r="AA279" s="336"/>
      <c r="AB279" s="336"/>
      <c r="AC279" s="336"/>
    </row>
    <row r="280" spans="2:29" x14ac:dyDescent="0.25">
      <c r="B280" s="343"/>
      <c r="AA280" s="336"/>
      <c r="AB280" s="336"/>
      <c r="AC280" s="336"/>
    </row>
    <row r="281" spans="2:29" x14ac:dyDescent="0.25">
      <c r="B281" s="343"/>
      <c r="AA281" s="336"/>
      <c r="AB281" s="336"/>
      <c r="AC281" s="336"/>
    </row>
    <row r="282" spans="2:29" x14ac:dyDescent="0.25">
      <c r="B282" s="343"/>
      <c r="AA282" s="336"/>
      <c r="AB282" s="336"/>
      <c r="AC282" s="336"/>
    </row>
    <row r="283" spans="2:29" x14ac:dyDescent="0.25">
      <c r="B283" s="343"/>
      <c r="AA283" s="336"/>
      <c r="AB283" s="336"/>
      <c r="AC283" s="336"/>
    </row>
    <row r="284" spans="2:29" x14ac:dyDescent="0.25">
      <c r="B284" s="343"/>
      <c r="AA284" s="336"/>
      <c r="AB284" s="336"/>
      <c r="AC284" s="336"/>
    </row>
    <row r="285" spans="2:29" x14ac:dyDescent="0.25">
      <c r="B285" s="343"/>
      <c r="AA285" s="336"/>
      <c r="AB285" s="336"/>
      <c r="AC285" s="336"/>
    </row>
    <row r="286" spans="2:29" x14ac:dyDescent="0.25">
      <c r="B286" s="343"/>
      <c r="AA286" s="336"/>
      <c r="AB286" s="336"/>
      <c r="AC286" s="336"/>
    </row>
    <row r="287" spans="2:29" x14ac:dyDescent="0.25">
      <c r="B287" s="343"/>
      <c r="AA287" s="336"/>
      <c r="AB287" s="336"/>
      <c r="AC287" s="336"/>
    </row>
    <row r="288" spans="2:29" x14ac:dyDescent="0.25">
      <c r="B288" s="343"/>
      <c r="AA288" s="336"/>
      <c r="AB288" s="336"/>
      <c r="AC288" s="336"/>
    </row>
    <row r="289" spans="2:29" x14ac:dyDescent="0.25">
      <c r="B289" s="343"/>
      <c r="AA289" s="336"/>
      <c r="AB289" s="336"/>
      <c r="AC289" s="336"/>
    </row>
    <row r="290" spans="2:29" x14ac:dyDescent="0.25">
      <c r="B290" s="343"/>
      <c r="AA290" s="336"/>
      <c r="AB290" s="336"/>
      <c r="AC290" s="336"/>
    </row>
    <row r="291" spans="2:29" x14ac:dyDescent="0.25">
      <c r="B291" s="343"/>
      <c r="AA291" s="336"/>
      <c r="AB291" s="336"/>
      <c r="AC291" s="336"/>
    </row>
    <row r="292" spans="2:29" x14ac:dyDescent="0.25">
      <c r="B292" s="343"/>
      <c r="AA292" s="336"/>
      <c r="AB292" s="336"/>
      <c r="AC292" s="336"/>
    </row>
    <row r="293" spans="2:29" x14ac:dyDescent="0.25">
      <c r="B293" s="343"/>
      <c r="AA293" s="336"/>
      <c r="AB293" s="336"/>
      <c r="AC293" s="336"/>
    </row>
    <row r="294" spans="2:29" x14ac:dyDescent="0.25">
      <c r="B294" s="343"/>
      <c r="AA294" s="336"/>
      <c r="AB294" s="336"/>
      <c r="AC294" s="336"/>
    </row>
    <row r="295" spans="2:29" x14ac:dyDescent="0.25">
      <c r="B295" s="343"/>
      <c r="AA295" s="336"/>
      <c r="AB295" s="336"/>
      <c r="AC295" s="336"/>
    </row>
    <row r="296" spans="2:29" x14ac:dyDescent="0.25">
      <c r="B296" s="343"/>
      <c r="AA296" s="336"/>
      <c r="AB296" s="336"/>
      <c r="AC296" s="336"/>
    </row>
    <row r="297" spans="2:29" x14ac:dyDescent="0.25">
      <c r="B297" s="343"/>
      <c r="AA297" s="336"/>
      <c r="AB297" s="336"/>
      <c r="AC297" s="336"/>
    </row>
    <row r="298" spans="2:29" x14ac:dyDescent="0.25">
      <c r="B298" s="343"/>
      <c r="AA298" s="336"/>
      <c r="AB298" s="336"/>
      <c r="AC298" s="336"/>
    </row>
    <row r="299" spans="2:29" x14ac:dyDescent="0.25">
      <c r="B299" s="343"/>
      <c r="AA299" s="336"/>
      <c r="AB299" s="336"/>
      <c r="AC299" s="336"/>
    </row>
    <row r="300" spans="2:29" x14ac:dyDescent="0.25">
      <c r="B300" s="343"/>
      <c r="AA300" s="336"/>
      <c r="AB300" s="336"/>
      <c r="AC300" s="336"/>
    </row>
    <row r="301" spans="2:29" x14ac:dyDescent="0.25">
      <c r="B301" s="343"/>
      <c r="AA301" s="336"/>
      <c r="AB301" s="336"/>
      <c r="AC301" s="336"/>
    </row>
    <row r="302" spans="2:29" x14ac:dyDescent="0.25">
      <c r="B302" s="343"/>
      <c r="AA302" s="336"/>
      <c r="AB302" s="336"/>
      <c r="AC302" s="336"/>
    </row>
    <row r="303" spans="2:29" x14ac:dyDescent="0.25">
      <c r="B303" s="343"/>
      <c r="AA303" s="336"/>
      <c r="AB303" s="336"/>
      <c r="AC303" s="336"/>
    </row>
    <row r="304" spans="2:29" x14ac:dyDescent="0.25">
      <c r="B304" s="343"/>
      <c r="AA304" s="336"/>
      <c r="AB304" s="336"/>
      <c r="AC304" s="336"/>
    </row>
    <row r="305" spans="2:29" x14ac:dyDescent="0.25">
      <c r="B305" s="343"/>
      <c r="AA305" s="336"/>
      <c r="AB305" s="336"/>
      <c r="AC305" s="336"/>
    </row>
    <row r="306" spans="2:29" x14ac:dyDescent="0.25">
      <c r="B306" s="343"/>
      <c r="AA306" s="336"/>
      <c r="AB306" s="336"/>
      <c r="AC306" s="336"/>
    </row>
    <row r="307" spans="2:29" x14ac:dyDescent="0.25">
      <c r="B307" s="343"/>
      <c r="AA307" s="336"/>
      <c r="AB307" s="336"/>
      <c r="AC307" s="336"/>
    </row>
    <row r="308" spans="2:29" x14ac:dyDescent="0.25">
      <c r="B308" s="343"/>
      <c r="AA308" s="336"/>
      <c r="AB308" s="336"/>
      <c r="AC308" s="336"/>
    </row>
    <row r="309" spans="2:29" x14ac:dyDescent="0.25">
      <c r="B309" s="343"/>
      <c r="AA309" s="336"/>
      <c r="AB309" s="336"/>
      <c r="AC309" s="336"/>
    </row>
    <row r="310" spans="2:29" x14ac:dyDescent="0.25">
      <c r="B310" s="343"/>
      <c r="AA310" s="336"/>
      <c r="AB310" s="336"/>
      <c r="AC310" s="336"/>
    </row>
    <row r="311" spans="2:29" x14ac:dyDescent="0.25">
      <c r="B311" s="343"/>
      <c r="AA311" s="336"/>
      <c r="AB311" s="336"/>
      <c r="AC311" s="336"/>
    </row>
    <row r="312" spans="2:29" x14ac:dyDescent="0.25">
      <c r="B312" s="343"/>
      <c r="AA312" s="336"/>
      <c r="AB312" s="336"/>
      <c r="AC312" s="336"/>
    </row>
    <row r="313" spans="2:29" x14ac:dyDescent="0.25">
      <c r="B313" s="343"/>
      <c r="AA313" s="336"/>
      <c r="AB313" s="336"/>
      <c r="AC313" s="336"/>
    </row>
    <row r="314" spans="2:29" x14ac:dyDescent="0.25">
      <c r="B314" s="343"/>
      <c r="AA314" s="336"/>
      <c r="AB314" s="336"/>
      <c r="AC314" s="336"/>
    </row>
    <row r="315" spans="2:29" x14ac:dyDescent="0.25">
      <c r="B315" s="343"/>
      <c r="AA315" s="336"/>
      <c r="AB315" s="336"/>
      <c r="AC315" s="336"/>
    </row>
    <row r="316" spans="2:29" x14ac:dyDescent="0.25">
      <c r="B316" s="343"/>
      <c r="AA316" s="336"/>
      <c r="AB316" s="336"/>
      <c r="AC316" s="336"/>
    </row>
    <row r="317" spans="2:29" x14ac:dyDescent="0.25">
      <c r="B317" s="343"/>
      <c r="AA317" s="336"/>
      <c r="AB317" s="336"/>
      <c r="AC317" s="336"/>
    </row>
    <row r="318" spans="2:29" x14ac:dyDescent="0.25">
      <c r="B318" s="343"/>
      <c r="AA318" s="336"/>
      <c r="AB318" s="336"/>
      <c r="AC318" s="336"/>
    </row>
    <row r="319" spans="2:29" x14ac:dyDescent="0.25">
      <c r="B319" s="343"/>
      <c r="AA319" s="336"/>
      <c r="AB319" s="336"/>
      <c r="AC319" s="336"/>
    </row>
    <row r="320" spans="2:29" x14ac:dyDescent="0.25">
      <c r="B320" s="343"/>
      <c r="AA320" s="336"/>
      <c r="AB320" s="336"/>
      <c r="AC320" s="336"/>
    </row>
    <row r="321" spans="2:29" x14ac:dyDescent="0.25">
      <c r="B321" s="343"/>
      <c r="AA321" s="336"/>
      <c r="AB321" s="336"/>
      <c r="AC321" s="336"/>
    </row>
    <row r="322" spans="2:29" x14ac:dyDescent="0.25">
      <c r="B322" s="343"/>
      <c r="AA322" s="336"/>
      <c r="AB322" s="336"/>
      <c r="AC322" s="336"/>
    </row>
    <row r="323" spans="2:29" x14ac:dyDescent="0.25">
      <c r="B323" s="343"/>
      <c r="AA323" s="336"/>
      <c r="AB323" s="336"/>
      <c r="AC323" s="336"/>
    </row>
    <row r="324" spans="2:29" x14ac:dyDescent="0.25">
      <c r="B324" s="343"/>
      <c r="AA324" s="336"/>
      <c r="AB324" s="336"/>
      <c r="AC324" s="336"/>
    </row>
    <row r="325" spans="2:29" x14ac:dyDescent="0.25">
      <c r="B325" s="343"/>
      <c r="AA325" s="336"/>
      <c r="AB325" s="336"/>
      <c r="AC325" s="336"/>
    </row>
    <row r="326" spans="2:29" x14ac:dyDescent="0.25">
      <c r="B326" s="343"/>
      <c r="AA326" s="336"/>
      <c r="AB326" s="336"/>
      <c r="AC326" s="336"/>
    </row>
    <row r="327" spans="2:29" x14ac:dyDescent="0.25">
      <c r="B327" s="343"/>
      <c r="AA327" s="336"/>
      <c r="AB327" s="336"/>
      <c r="AC327" s="336"/>
    </row>
    <row r="328" spans="2:29" x14ac:dyDescent="0.25">
      <c r="B328" s="343"/>
      <c r="AA328" s="336"/>
      <c r="AB328" s="336"/>
      <c r="AC328" s="336"/>
    </row>
    <row r="329" spans="2:29" x14ac:dyDescent="0.25">
      <c r="B329" s="343"/>
      <c r="AA329" s="336"/>
      <c r="AB329" s="336"/>
      <c r="AC329" s="336"/>
    </row>
    <row r="330" spans="2:29" x14ac:dyDescent="0.25">
      <c r="B330" s="343"/>
      <c r="AA330" s="336"/>
      <c r="AB330" s="336"/>
      <c r="AC330" s="336"/>
    </row>
    <row r="331" spans="2:29" x14ac:dyDescent="0.25">
      <c r="B331" s="343"/>
      <c r="AA331" s="336"/>
      <c r="AB331" s="336"/>
      <c r="AC331" s="336"/>
    </row>
    <row r="332" spans="2:29" x14ac:dyDescent="0.25">
      <c r="B332" s="343"/>
      <c r="AA332" s="336"/>
      <c r="AB332" s="336"/>
      <c r="AC332" s="336"/>
    </row>
    <row r="333" spans="2:29" x14ac:dyDescent="0.25">
      <c r="B333" s="343"/>
      <c r="AA333" s="336"/>
      <c r="AB333" s="336"/>
      <c r="AC333" s="336"/>
    </row>
    <row r="334" spans="2:29" x14ac:dyDescent="0.25">
      <c r="B334" s="343"/>
      <c r="AA334" s="336"/>
      <c r="AB334" s="336"/>
      <c r="AC334" s="336"/>
    </row>
    <row r="335" spans="2:29" x14ac:dyDescent="0.25">
      <c r="B335" s="343"/>
      <c r="AA335" s="336"/>
      <c r="AB335" s="336"/>
      <c r="AC335" s="336"/>
    </row>
    <row r="336" spans="2:29" x14ac:dyDescent="0.25">
      <c r="B336" s="343"/>
      <c r="AA336" s="336"/>
      <c r="AB336" s="336"/>
      <c r="AC336" s="336"/>
    </row>
    <row r="337" spans="2:29" x14ac:dyDescent="0.25">
      <c r="B337" s="343"/>
      <c r="AA337" s="336"/>
      <c r="AB337" s="336"/>
      <c r="AC337" s="336"/>
    </row>
    <row r="338" spans="2:29" x14ac:dyDescent="0.25">
      <c r="B338" s="343"/>
      <c r="AA338" s="336"/>
      <c r="AB338" s="336"/>
      <c r="AC338" s="336"/>
    </row>
    <row r="339" spans="2:29" x14ac:dyDescent="0.25">
      <c r="B339" s="343"/>
      <c r="AA339" s="336"/>
      <c r="AB339" s="336"/>
      <c r="AC339" s="336"/>
    </row>
    <row r="340" spans="2:29" x14ac:dyDescent="0.25">
      <c r="B340" s="343"/>
      <c r="AA340" s="336"/>
      <c r="AB340" s="336"/>
      <c r="AC340" s="336"/>
    </row>
    <row r="341" spans="2:29" x14ac:dyDescent="0.25">
      <c r="B341" s="343"/>
      <c r="AA341" s="336"/>
      <c r="AB341" s="336"/>
      <c r="AC341" s="336"/>
    </row>
    <row r="342" spans="2:29" x14ac:dyDescent="0.25">
      <c r="B342" s="343"/>
      <c r="AA342" s="336"/>
      <c r="AB342" s="336"/>
      <c r="AC342" s="336"/>
    </row>
    <row r="343" spans="2:29" x14ac:dyDescent="0.25">
      <c r="B343" s="343"/>
      <c r="AA343" s="336"/>
      <c r="AB343" s="336"/>
      <c r="AC343" s="336"/>
    </row>
    <row r="344" spans="2:29" x14ac:dyDescent="0.25">
      <c r="B344" s="343"/>
      <c r="AA344" s="336"/>
      <c r="AB344" s="336"/>
      <c r="AC344" s="336"/>
    </row>
    <row r="345" spans="2:29" x14ac:dyDescent="0.25">
      <c r="B345" s="343"/>
      <c r="AA345" s="336"/>
      <c r="AB345" s="336"/>
      <c r="AC345" s="336"/>
    </row>
    <row r="346" spans="2:29" x14ac:dyDescent="0.25">
      <c r="B346" s="343"/>
      <c r="AA346" s="336"/>
      <c r="AB346" s="336"/>
      <c r="AC346" s="336"/>
    </row>
    <row r="347" spans="2:29" x14ac:dyDescent="0.25">
      <c r="B347" s="343"/>
      <c r="AA347" s="336"/>
      <c r="AB347" s="336"/>
      <c r="AC347" s="336"/>
    </row>
    <row r="348" spans="2:29" x14ac:dyDescent="0.25">
      <c r="B348" s="343"/>
      <c r="AA348" s="336"/>
      <c r="AB348" s="336"/>
      <c r="AC348" s="336"/>
    </row>
    <row r="349" spans="2:29" x14ac:dyDescent="0.25">
      <c r="B349" s="343"/>
      <c r="AA349" s="336"/>
      <c r="AB349" s="336"/>
      <c r="AC349" s="336"/>
    </row>
    <row r="350" spans="2:29" x14ac:dyDescent="0.25">
      <c r="B350" s="343"/>
      <c r="AA350" s="336"/>
      <c r="AB350" s="336"/>
      <c r="AC350" s="336"/>
    </row>
    <row r="351" spans="2:29" x14ac:dyDescent="0.25">
      <c r="B351" s="343"/>
      <c r="AA351" s="336"/>
      <c r="AB351" s="336"/>
      <c r="AC351" s="336"/>
    </row>
    <row r="352" spans="2:29" x14ac:dyDescent="0.25">
      <c r="B352" s="343"/>
      <c r="AA352" s="336"/>
      <c r="AB352" s="336"/>
      <c r="AC352" s="336"/>
    </row>
    <row r="353" spans="2:29" x14ac:dyDescent="0.25">
      <c r="B353" s="343"/>
      <c r="AA353" s="336"/>
      <c r="AB353" s="336"/>
      <c r="AC353" s="336"/>
    </row>
    <row r="354" spans="2:29" x14ac:dyDescent="0.25">
      <c r="B354" s="343"/>
      <c r="AA354" s="336"/>
      <c r="AB354" s="336"/>
      <c r="AC354" s="336"/>
    </row>
    <row r="355" spans="2:29" x14ac:dyDescent="0.25">
      <c r="B355" s="343"/>
      <c r="AA355" s="336"/>
      <c r="AB355" s="336"/>
      <c r="AC355" s="336"/>
    </row>
    <row r="356" spans="2:29" x14ac:dyDescent="0.25">
      <c r="B356" s="343"/>
      <c r="AA356" s="336"/>
      <c r="AB356" s="336"/>
      <c r="AC356" s="336"/>
    </row>
    <row r="357" spans="2:29" x14ac:dyDescent="0.25">
      <c r="B357" s="343"/>
      <c r="AA357" s="336"/>
      <c r="AB357" s="336"/>
      <c r="AC357" s="336"/>
    </row>
    <row r="358" spans="2:29" x14ac:dyDescent="0.25">
      <c r="B358" s="343"/>
      <c r="AA358" s="336"/>
      <c r="AB358" s="336"/>
      <c r="AC358" s="336"/>
    </row>
    <row r="359" spans="2:29" x14ac:dyDescent="0.25">
      <c r="B359" s="343"/>
      <c r="AA359" s="336"/>
      <c r="AB359" s="336"/>
      <c r="AC359" s="336"/>
    </row>
    <row r="360" spans="2:29" x14ac:dyDescent="0.25">
      <c r="B360" s="343"/>
      <c r="AA360" s="336"/>
      <c r="AB360" s="336"/>
      <c r="AC360" s="336"/>
    </row>
    <row r="361" spans="2:29" x14ac:dyDescent="0.25">
      <c r="B361" s="343"/>
      <c r="AA361" s="336"/>
      <c r="AB361" s="336"/>
      <c r="AC361" s="336"/>
    </row>
    <row r="362" spans="2:29" x14ac:dyDescent="0.25">
      <c r="B362" s="343"/>
      <c r="AA362" s="336"/>
      <c r="AB362" s="336"/>
      <c r="AC362" s="336"/>
    </row>
    <row r="363" spans="2:29" x14ac:dyDescent="0.25">
      <c r="B363" s="343"/>
      <c r="AA363" s="336"/>
      <c r="AB363" s="336"/>
      <c r="AC363" s="336"/>
    </row>
    <row r="364" spans="2:29" x14ac:dyDescent="0.25">
      <c r="B364" s="343"/>
      <c r="AA364" s="336"/>
      <c r="AB364" s="336"/>
      <c r="AC364" s="336"/>
    </row>
    <row r="365" spans="2:29" x14ac:dyDescent="0.25">
      <c r="B365" s="343"/>
      <c r="AA365" s="336"/>
      <c r="AB365" s="336"/>
      <c r="AC365" s="336"/>
    </row>
    <row r="366" spans="2:29" x14ac:dyDescent="0.25">
      <c r="B366" s="343"/>
      <c r="AA366" s="336"/>
      <c r="AB366" s="336"/>
      <c r="AC366" s="336"/>
    </row>
    <row r="367" spans="2:29" x14ac:dyDescent="0.25">
      <c r="B367" s="343"/>
      <c r="AA367" s="336"/>
      <c r="AB367" s="336"/>
      <c r="AC367" s="336"/>
    </row>
    <row r="368" spans="2:29" x14ac:dyDescent="0.25">
      <c r="B368" s="343"/>
      <c r="AA368" s="336"/>
      <c r="AB368" s="336"/>
      <c r="AC368" s="336"/>
    </row>
    <row r="369" spans="2:29" x14ac:dyDescent="0.25">
      <c r="B369" s="343"/>
      <c r="AA369" s="336"/>
      <c r="AB369" s="336"/>
      <c r="AC369" s="336"/>
    </row>
    <row r="370" spans="2:29" x14ac:dyDescent="0.25">
      <c r="B370" s="343"/>
      <c r="AA370" s="336"/>
      <c r="AB370" s="336"/>
      <c r="AC370" s="336"/>
    </row>
    <row r="371" spans="2:29" x14ac:dyDescent="0.25">
      <c r="B371" s="343"/>
      <c r="AA371" s="336"/>
      <c r="AB371" s="336"/>
      <c r="AC371" s="336"/>
    </row>
    <row r="372" spans="2:29" x14ac:dyDescent="0.25">
      <c r="B372" s="343"/>
      <c r="AA372" s="336"/>
      <c r="AB372" s="336"/>
      <c r="AC372" s="336"/>
    </row>
    <row r="373" spans="2:29" x14ac:dyDescent="0.25">
      <c r="B373" s="343"/>
      <c r="AA373" s="336"/>
      <c r="AB373" s="336"/>
      <c r="AC373" s="336"/>
    </row>
    <row r="374" spans="2:29" x14ac:dyDescent="0.25">
      <c r="B374" s="343"/>
      <c r="AA374" s="336"/>
      <c r="AB374" s="336"/>
      <c r="AC374" s="336"/>
    </row>
    <row r="375" spans="2:29" x14ac:dyDescent="0.25">
      <c r="B375" s="343"/>
      <c r="AA375" s="336"/>
      <c r="AB375" s="336"/>
      <c r="AC375" s="336"/>
    </row>
    <row r="376" spans="2:29" x14ac:dyDescent="0.25">
      <c r="B376" s="343"/>
      <c r="AA376" s="336"/>
      <c r="AB376" s="336"/>
      <c r="AC376" s="336"/>
    </row>
    <row r="377" spans="2:29" x14ac:dyDescent="0.25">
      <c r="B377" s="343"/>
      <c r="AA377" s="336"/>
      <c r="AB377" s="336"/>
      <c r="AC377" s="336"/>
    </row>
    <row r="378" spans="2:29" x14ac:dyDescent="0.25">
      <c r="B378" s="343"/>
      <c r="AA378" s="336"/>
      <c r="AB378" s="336"/>
      <c r="AC378" s="336"/>
    </row>
    <row r="379" spans="2:29" x14ac:dyDescent="0.25">
      <c r="B379" s="343"/>
      <c r="AA379" s="336"/>
      <c r="AB379" s="336"/>
      <c r="AC379" s="336"/>
    </row>
    <row r="380" spans="2:29" x14ac:dyDescent="0.25">
      <c r="B380" s="343"/>
      <c r="AA380" s="336"/>
      <c r="AB380" s="336"/>
      <c r="AC380" s="336"/>
    </row>
    <row r="381" spans="2:29" x14ac:dyDescent="0.25">
      <c r="B381" s="343"/>
      <c r="AA381" s="336"/>
      <c r="AB381" s="336"/>
      <c r="AC381" s="336"/>
    </row>
    <row r="382" spans="2:29" x14ac:dyDescent="0.25">
      <c r="B382" s="343"/>
      <c r="AA382" s="336"/>
      <c r="AB382" s="336"/>
      <c r="AC382" s="336"/>
    </row>
    <row r="383" spans="2:29" x14ac:dyDescent="0.25">
      <c r="B383" s="343"/>
      <c r="AA383" s="336"/>
      <c r="AB383" s="336"/>
      <c r="AC383" s="336"/>
    </row>
    <row r="384" spans="2:29" x14ac:dyDescent="0.25">
      <c r="B384" s="343"/>
      <c r="AA384" s="336"/>
      <c r="AB384" s="336"/>
      <c r="AC384" s="336"/>
    </row>
    <row r="385" spans="2:29" x14ac:dyDescent="0.25">
      <c r="B385" s="343"/>
      <c r="AA385" s="336"/>
      <c r="AB385" s="336"/>
      <c r="AC385" s="336"/>
    </row>
    <row r="386" spans="2:29" x14ac:dyDescent="0.25">
      <c r="B386" s="343"/>
      <c r="AA386" s="336"/>
      <c r="AB386" s="336"/>
      <c r="AC386" s="336"/>
    </row>
    <row r="387" spans="2:29" x14ac:dyDescent="0.25">
      <c r="B387" s="343"/>
      <c r="AA387" s="336"/>
      <c r="AB387" s="336"/>
      <c r="AC387" s="336"/>
    </row>
    <row r="388" spans="2:29" x14ac:dyDescent="0.25">
      <c r="B388" s="343"/>
      <c r="AA388" s="336"/>
      <c r="AB388" s="336"/>
      <c r="AC388" s="336"/>
    </row>
    <row r="389" spans="2:29" x14ac:dyDescent="0.25">
      <c r="B389" s="343"/>
      <c r="AA389" s="336"/>
      <c r="AB389" s="336"/>
      <c r="AC389" s="336"/>
    </row>
    <row r="390" spans="2:29" x14ac:dyDescent="0.25">
      <c r="B390" s="343"/>
      <c r="AA390" s="336"/>
      <c r="AB390" s="336"/>
      <c r="AC390" s="336"/>
    </row>
    <row r="391" spans="2:29" x14ac:dyDescent="0.25">
      <c r="B391" s="343"/>
      <c r="AA391" s="336"/>
      <c r="AB391" s="336"/>
      <c r="AC391" s="336"/>
    </row>
    <row r="392" spans="2:29" x14ac:dyDescent="0.25">
      <c r="B392" s="343"/>
      <c r="AA392" s="336"/>
      <c r="AB392" s="336"/>
      <c r="AC392" s="336"/>
    </row>
    <row r="393" spans="2:29" x14ac:dyDescent="0.25">
      <c r="B393" s="343"/>
      <c r="AA393" s="336"/>
      <c r="AB393" s="336"/>
      <c r="AC393" s="336"/>
    </row>
    <row r="394" spans="2:29" x14ac:dyDescent="0.25">
      <c r="B394" s="343"/>
      <c r="AA394" s="336"/>
      <c r="AB394" s="336"/>
      <c r="AC394" s="336"/>
    </row>
    <row r="395" spans="2:29" x14ac:dyDescent="0.25">
      <c r="B395" s="343"/>
      <c r="AA395" s="336"/>
      <c r="AB395" s="336"/>
      <c r="AC395" s="336"/>
    </row>
    <row r="396" spans="2:29" x14ac:dyDescent="0.25">
      <c r="B396" s="343"/>
      <c r="AA396" s="336"/>
      <c r="AB396" s="336"/>
      <c r="AC396" s="336"/>
    </row>
    <row r="397" spans="2:29" x14ac:dyDescent="0.25">
      <c r="B397" s="343"/>
      <c r="AA397" s="336"/>
      <c r="AB397" s="336"/>
      <c r="AC397" s="336"/>
    </row>
    <row r="398" spans="2:29" x14ac:dyDescent="0.25">
      <c r="B398" s="343"/>
      <c r="AA398" s="336"/>
      <c r="AB398" s="336"/>
      <c r="AC398" s="336"/>
    </row>
    <row r="399" spans="2:29" x14ac:dyDescent="0.25">
      <c r="B399" s="343"/>
      <c r="AA399" s="336"/>
      <c r="AB399" s="336"/>
      <c r="AC399" s="336"/>
    </row>
    <row r="400" spans="2:29" x14ac:dyDescent="0.25">
      <c r="B400" s="343"/>
      <c r="AA400" s="336"/>
      <c r="AB400" s="336"/>
      <c r="AC400" s="336"/>
    </row>
    <row r="401" spans="2:29" x14ac:dyDescent="0.25">
      <c r="B401" s="343"/>
      <c r="AA401" s="336"/>
      <c r="AB401" s="336"/>
      <c r="AC401" s="336"/>
    </row>
    <row r="402" spans="2:29" x14ac:dyDescent="0.25">
      <c r="B402" s="343"/>
      <c r="AA402" s="336"/>
      <c r="AB402" s="336"/>
      <c r="AC402" s="336"/>
    </row>
    <row r="403" spans="2:29" x14ac:dyDescent="0.25">
      <c r="B403" s="343"/>
      <c r="AA403" s="336"/>
      <c r="AB403" s="336"/>
      <c r="AC403" s="336"/>
    </row>
    <row r="404" spans="2:29" x14ac:dyDescent="0.25">
      <c r="B404" s="343"/>
      <c r="AA404" s="336"/>
      <c r="AB404" s="336"/>
      <c r="AC404" s="336"/>
    </row>
    <row r="405" spans="2:29" x14ac:dyDescent="0.25">
      <c r="B405" s="343"/>
      <c r="AA405" s="336"/>
      <c r="AB405" s="336"/>
      <c r="AC405" s="336"/>
    </row>
    <row r="406" spans="2:29" x14ac:dyDescent="0.25">
      <c r="B406" s="343"/>
      <c r="AA406" s="336"/>
      <c r="AB406" s="336"/>
      <c r="AC406" s="336"/>
    </row>
    <row r="407" spans="2:29" x14ac:dyDescent="0.25">
      <c r="B407" s="343"/>
      <c r="AA407" s="336"/>
      <c r="AB407" s="336"/>
      <c r="AC407" s="336"/>
    </row>
    <row r="408" spans="2:29" x14ac:dyDescent="0.25">
      <c r="B408" s="343"/>
      <c r="AA408" s="336"/>
      <c r="AB408" s="336"/>
      <c r="AC408" s="336"/>
    </row>
    <row r="409" spans="2:29" x14ac:dyDescent="0.25">
      <c r="B409" s="343"/>
      <c r="AA409" s="336"/>
      <c r="AB409" s="336"/>
      <c r="AC409" s="336"/>
    </row>
    <row r="410" spans="2:29" x14ac:dyDescent="0.25">
      <c r="B410" s="343"/>
      <c r="AA410" s="336"/>
      <c r="AB410" s="336"/>
      <c r="AC410" s="336"/>
    </row>
    <row r="411" spans="2:29" x14ac:dyDescent="0.25">
      <c r="B411" s="343"/>
      <c r="AA411" s="336"/>
      <c r="AB411" s="336"/>
      <c r="AC411" s="336"/>
    </row>
    <row r="412" spans="2:29" x14ac:dyDescent="0.25">
      <c r="B412" s="343"/>
      <c r="AA412" s="336"/>
      <c r="AB412" s="336"/>
      <c r="AC412" s="336"/>
    </row>
    <row r="413" spans="2:29" x14ac:dyDescent="0.25">
      <c r="B413" s="343"/>
      <c r="AA413" s="336"/>
      <c r="AB413" s="336"/>
      <c r="AC413" s="336"/>
    </row>
    <row r="414" spans="2:29" x14ac:dyDescent="0.25">
      <c r="B414" s="343"/>
      <c r="AA414" s="336"/>
      <c r="AB414" s="336"/>
      <c r="AC414" s="336"/>
    </row>
    <row r="415" spans="2:29" x14ac:dyDescent="0.25">
      <c r="B415" s="343"/>
      <c r="AA415" s="336"/>
      <c r="AB415" s="336"/>
      <c r="AC415" s="336"/>
    </row>
    <row r="416" spans="2:29" x14ac:dyDescent="0.25">
      <c r="B416" s="343"/>
      <c r="AA416" s="336"/>
      <c r="AB416" s="336"/>
      <c r="AC416" s="336"/>
    </row>
    <row r="417" spans="2:29" x14ac:dyDescent="0.25">
      <c r="B417" s="343"/>
      <c r="AA417" s="336"/>
      <c r="AB417" s="336"/>
      <c r="AC417" s="336"/>
    </row>
    <row r="418" spans="2:29" x14ac:dyDescent="0.25">
      <c r="B418" s="343"/>
      <c r="AA418" s="336"/>
      <c r="AB418" s="336"/>
      <c r="AC418" s="336"/>
    </row>
    <row r="419" spans="2:29" x14ac:dyDescent="0.25">
      <c r="B419" s="343"/>
      <c r="AA419" s="336"/>
      <c r="AB419" s="336"/>
      <c r="AC419" s="336"/>
    </row>
    <row r="420" spans="2:29" x14ac:dyDescent="0.25">
      <c r="B420" s="343"/>
      <c r="AA420" s="336"/>
      <c r="AB420" s="336"/>
      <c r="AC420" s="336"/>
    </row>
    <row r="421" spans="2:29" x14ac:dyDescent="0.25">
      <c r="B421" s="343"/>
      <c r="AA421" s="336"/>
      <c r="AB421" s="336"/>
      <c r="AC421" s="336"/>
    </row>
    <row r="422" spans="2:29" x14ac:dyDescent="0.25">
      <c r="B422" s="343"/>
      <c r="AA422" s="336"/>
      <c r="AB422" s="336"/>
      <c r="AC422" s="336"/>
    </row>
    <row r="423" spans="2:29" x14ac:dyDescent="0.25">
      <c r="B423" s="343"/>
      <c r="AA423" s="336"/>
      <c r="AB423" s="336"/>
      <c r="AC423" s="336"/>
    </row>
    <row r="424" spans="2:29" x14ac:dyDescent="0.25">
      <c r="B424" s="343"/>
      <c r="AA424" s="336"/>
      <c r="AB424" s="336"/>
      <c r="AC424" s="336"/>
    </row>
    <row r="425" spans="2:29" x14ac:dyDescent="0.25">
      <c r="B425" s="343"/>
      <c r="AA425" s="336"/>
      <c r="AB425" s="336"/>
      <c r="AC425" s="336"/>
    </row>
    <row r="426" spans="2:29" x14ac:dyDescent="0.25">
      <c r="B426" s="343"/>
      <c r="AA426" s="336"/>
      <c r="AB426" s="336"/>
      <c r="AC426" s="336"/>
    </row>
    <row r="427" spans="2:29" x14ac:dyDescent="0.25">
      <c r="B427" s="343"/>
      <c r="AA427" s="336"/>
      <c r="AB427" s="336"/>
      <c r="AC427" s="336"/>
    </row>
    <row r="428" spans="2:29" x14ac:dyDescent="0.25">
      <c r="B428" s="343"/>
      <c r="AA428" s="336"/>
      <c r="AB428" s="336"/>
      <c r="AC428" s="336"/>
    </row>
    <row r="429" spans="2:29" x14ac:dyDescent="0.25">
      <c r="B429" s="343"/>
      <c r="AA429" s="336"/>
      <c r="AB429" s="336"/>
      <c r="AC429" s="336"/>
    </row>
    <row r="430" spans="2:29" x14ac:dyDescent="0.25">
      <c r="B430" s="343"/>
      <c r="AA430" s="336"/>
      <c r="AB430" s="336"/>
      <c r="AC430" s="336"/>
    </row>
    <row r="431" spans="2:29" x14ac:dyDescent="0.25">
      <c r="B431" s="343"/>
      <c r="AA431" s="336"/>
      <c r="AB431" s="336"/>
      <c r="AC431" s="336"/>
    </row>
    <row r="432" spans="2:29" x14ac:dyDescent="0.25">
      <c r="B432" s="343"/>
      <c r="AA432" s="336"/>
      <c r="AB432" s="336"/>
      <c r="AC432" s="336"/>
    </row>
    <row r="433" spans="2:29" x14ac:dyDescent="0.25">
      <c r="B433" s="343"/>
      <c r="AA433" s="336"/>
      <c r="AB433" s="336"/>
      <c r="AC433" s="336"/>
    </row>
    <row r="434" spans="2:29" x14ac:dyDescent="0.25">
      <c r="B434" s="343"/>
      <c r="AA434" s="336"/>
      <c r="AB434" s="336"/>
      <c r="AC434" s="336"/>
    </row>
    <row r="435" spans="2:29" x14ac:dyDescent="0.25">
      <c r="B435" s="343"/>
      <c r="AA435" s="336"/>
      <c r="AB435" s="336"/>
      <c r="AC435" s="336"/>
    </row>
    <row r="436" spans="2:29" x14ac:dyDescent="0.25">
      <c r="B436" s="343"/>
      <c r="AA436" s="336"/>
      <c r="AB436" s="336"/>
      <c r="AC436" s="336"/>
    </row>
    <row r="437" spans="2:29" x14ac:dyDescent="0.25">
      <c r="B437" s="343"/>
      <c r="AA437" s="336"/>
      <c r="AB437" s="336"/>
      <c r="AC437" s="336"/>
    </row>
    <row r="438" spans="2:29" x14ac:dyDescent="0.25">
      <c r="B438" s="343"/>
      <c r="AA438" s="336"/>
      <c r="AB438" s="336"/>
      <c r="AC438" s="336"/>
    </row>
    <row r="439" spans="2:29" x14ac:dyDescent="0.25">
      <c r="B439" s="343"/>
      <c r="AA439" s="336"/>
      <c r="AB439" s="336"/>
      <c r="AC439" s="336"/>
    </row>
    <row r="440" spans="2:29" x14ac:dyDescent="0.25">
      <c r="B440" s="343"/>
      <c r="AA440" s="336"/>
      <c r="AB440" s="336"/>
      <c r="AC440" s="336"/>
    </row>
    <row r="441" spans="2:29" x14ac:dyDescent="0.25">
      <c r="B441" s="343"/>
      <c r="AA441" s="336"/>
      <c r="AB441" s="336"/>
      <c r="AC441" s="336"/>
    </row>
    <row r="442" spans="2:29" x14ac:dyDescent="0.25">
      <c r="B442" s="343"/>
      <c r="AA442" s="336"/>
      <c r="AB442" s="336"/>
      <c r="AC442" s="336"/>
    </row>
    <row r="443" spans="2:29" x14ac:dyDescent="0.25">
      <c r="B443" s="343"/>
      <c r="AA443" s="336"/>
      <c r="AB443" s="336"/>
      <c r="AC443" s="336"/>
    </row>
    <row r="444" spans="2:29" x14ac:dyDescent="0.25">
      <c r="B444" s="343"/>
      <c r="AA444" s="336"/>
      <c r="AB444" s="336"/>
      <c r="AC444" s="336"/>
    </row>
    <row r="445" spans="2:29" x14ac:dyDescent="0.25">
      <c r="B445" s="343"/>
      <c r="AA445" s="336"/>
      <c r="AB445" s="336"/>
      <c r="AC445" s="336"/>
    </row>
    <row r="446" spans="2:29" x14ac:dyDescent="0.25">
      <c r="B446" s="343"/>
      <c r="AA446" s="336"/>
      <c r="AB446" s="336"/>
      <c r="AC446" s="336"/>
    </row>
    <row r="447" spans="2:29" x14ac:dyDescent="0.25">
      <c r="B447" s="343"/>
      <c r="AA447" s="336"/>
      <c r="AB447" s="336"/>
      <c r="AC447" s="336"/>
    </row>
    <row r="448" spans="2:29" x14ac:dyDescent="0.25">
      <c r="B448" s="343"/>
      <c r="AA448" s="336"/>
      <c r="AB448" s="336"/>
      <c r="AC448" s="336"/>
    </row>
    <row r="449" spans="2:29" x14ac:dyDescent="0.25">
      <c r="B449" s="343"/>
      <c r="AA449" s="336"/>
      <c r="AB449" s="336"/>
      <c r="AC449" s="336"/>
    </row>
    <row r="450" spans="2:29" x14ac:dyDescent="0.25">
      <c r="B450" s="343"/>
      <c r="AA450" s="336"/>
      <c r="AB450" s="336"/>
      <c r="AC450" s="336"/>
    </row>
    <row r="451" spans="2:29" x14ac:dyDescent="0.25">
      <c r="B451" s="343"/>
      <c r="AA451" s="336"/>
      <c r="AB451" s="336"/>
      <c r="AC451" s="336"/>
    </row>
    <row r="452" spans="2:29" x14ac:dyDescent="0.25">
      <c r="B452" s="343"/>
      <c r="AA452" s="336"/>
      <c r="AB452" s="336"/>
      <c r="AC452" s="336"/>
    </row>
    <row r="453" spans="2:29" x14ac:dyDescent="0.25">
      <c r="B453" s="343"/>
      <c r="AA453" s="336"/>
      <c r="AB453" s="336"/>
      <c r="AC453" s="336"/>
    </row>
    <row r="454" spans="2:29" x14ac:dyDescent="0.25">
      <c r="B454" s="343"/>
      <c r="AA454" s="336"/>
      <c r="AB454" s="336"/>
      <c r="AC454" s="336"/>
    </row>
    <row r="455" spans="2:29" x14ac:dyDescent="0.25">
      <c r="B455" s="343"/>
      <c r="AA455" s="336"/>
      <c r="AB455" s="336"/>
      <c r="AC455" s="336"/>
    </row>
    <row r="456" spans="2:29" x14ac:dyDescent="0.25">
      <c r="B456" s="343"/>
      <c r="AA456" s="336"/>
      <c r="AB456" s="336"/>
      <c r="AC456" s="336"/>
    </row>
    <row r="457" spans="2:29" x14ac:dyDescent="0.25">
      <c r="B457" s="343"/>
      <c r="AA457" s="336"/>
      <c r="AB457" s="336"/>
      <c r="AC457" s="336"/>
    </row>
    <row r="458" spans="2:29" x14ac:dyDescent="0.25">
      <c r="B458" s="343"/>
      <c r="AA458" s="336"/>
      <c r="AB458" s="336"/>
      <c r="AC458" s="336"/>
    </row>
    <row r="459" spans="2:29" x14ac:dyDescent="0.25">
      <c r="B459" s="343"/>
      <c r="AA459" s="336"/>
      <c r="AB459" s="336"/>
      <c r="AC459" s="336"/>
    </row>
    <row r="460" spans="2:29" x14ac:dyDescent="0.25">
      <c r="B460" s="343"/>
      <c r="AA460" s="336"/>
      <c r="AB460" s="336"/>
      <c r="AC460" s="336"/>
    </row>
    <row r="461" spans="2:29" x14ac:dyDescent="0.25">
      <c r="B461" s="343"/>
      <c r="AA461" s="336"/>
      <c r="AB461" s="336"/>
      <c r="AC461" s="336"/>
    </row>
    <row r="462" spans="2:29" x14ac:dyDescent="0.25">
      <c r="B462" s="343"/>
      <c r="AA462" s="336"/>
      <c r="AB462" s="336"/>
      <c r="AC462" s="336"/>
    </row>
    <row r="463" spans="2:29" x14ac:dyDescent="0.25">
      <c r="B463" s="343"/>
      <c r="AA463" s="336"/>
      <c r="AB463" s="336"/>
      <c r="AC463" s="336"/>
    </row>
    <row r="464" spans="2:29" x14ac:dyDescent="0.25">
      <c r="B464" s="343"/>
      <c r="AA464" s="336"/>
      <c r="AB464" s="336"/>
      <c r="AC464" s="336"/>
    </row>
    <row r="465" spans="2:29" x14ac:dyDescent="0.25">
      <c r="B465" s="343"/>
      <c r="AA465" s="336"/>
      <c r="AB465" s="336"/>
      <c r="AC465" s="336"/>
    </row>
    <row r="466" spans="2:29" x14ac:dyDescent="0.25">
      <c r="B466" s="343"/>
      <c r="AA466" s="336"/>
      <c r="AB466" s="336"/>
      <c r="AC466" s="336"/>
    </row>
    <row r="467" spans="2:29" x14ac:dyDescent="0.25">
      <c r="B467" s="343"/>
      <c r="AA467" s="336"/>
      <c r="AB467" s="336"/>
      <c r="AC467" s="336"/>
    </row>
    <row r="468" spans="2:29" x14ac:dyDescent="0.25">
      <c r="B468" s="343"/>
      <c r="AA468" s="336"/>
      <c r="AB468" s="336"/>
      <c r="AC468" s="336"/>
    </row>
    <row r="469" spans="2:29" x14ac:dyDescent="0.25">
      <c r="B469" s="343"/>
      <c r="AA469" s="336"/>
      <c r="AB469" s="336"/>
      <c r="AC469" s="336"/>
    </row>
    <row r="470" spans="2:29" x14ac:dyDescent="0.25">
      <c r="B470" s="343"/>
      <c r="AA470" s="336"/>
      <c r="AB470" s="336"/>
      <c r="AC470" s="336"/>
    </row>
    <row r="471" spans="2:29" x14ac:dyDescent="0.25">
      <c r="B471" s="343"/>
      <c r="AA471" s="336"/>
      <c r="AB471" s="336"/>
      <c r="AC471" s="336"/>
    </row>
    <row r="472" spans="2:29" x14ac:dyDescent="0.25">
      <c r="B472" s="343"/>
      <c r="AA472" s="336"/>
      <c r="AB472" s="336"/>
      <c r="AC472" s="336"/>
    </row>
    <row r="473" spans="2:29" x14ac:dyDescent="0.25">
      <c r="B473" s="343"/>
      <c r="AA473" s="336"/>
      <c r="AB473" s="336"/>
      <c r="AC473" s="336"/>
    </row>
    <row r="474" spans="2:29" x14ac:dyDescent="0.25">
      <c r="B474" s="343"/>
      <c r="AA474" s="336"/>
      <c r="AB474" s="336"/>
      <c r="AC474" s="336"/>
    </row>
    <row r="475" spans="2:29" x14ac:dyDescent="0.25">
      <c r="B475" s="343"/>
      <c r="AA475" s="336"/>
      <c r="AB475" s="336"/>
      <c r="AC475" s="336"/>
    </row>
    <row r="476" spans="2:29" x14ac:dyDescent="0.25">
      <c r="B476" s="343"/>
      <c r="AA476" s="336"/>
      <c r="AB476" s="336"/>
      <c r="AC476" s="336"/>
    </row>
    <row r="477" spans="2:29" x14ac:dyDescent="0.25">
      <c r="B477" s="343"/>
      <c r="AA477" s="336"/>
      <c r="AB477" s="336"/>
      <c r="AC477" s="336"/>
    </row>
    <row r="478" spans="2:29" x14ac:dyDescent="0.25">
      <c r="B478" s="343"/>
      <c r="AA478" s="336"/>
      <c r="AB478" s="336"/>
      <c r="AC478" s="336"/>
    </row>
    <row r="479" spans="2:29" x14ac:dyDescent="0.25">
      <c r="B479" s="343"/>
      <c r="AA479" s="336"/>
      <c r="AB479" s="336"/>
      <c r="AC479" s="336"/>
    </row>
    <row r="480" spans="2:29" x14ac:dyDescent="0.25">
      <c r="B480" s="343"/>
      <c r="AA480" s="336"/>
      <c r="AB480" s="336"/>
      <c r="AC480" s="336"/>
    </row>
    <row r="481" spans="2:29" x14ac:dyDescent="0.25">
      <c r="B481" s="343"/>
      <c r="AA481" s="336"/>
      <c r="AB481" s="336"/>
      <c r="AC481" s="336"/>
    </row>
    <row r="482" spans="2:29" x14ac:dyDescent="0.25">
      <c r="B482" s="343"/>
      <c r="AA482" s="336"/>
      <c r="AB482" s="336"/>
      <c r="AC482" s="336"/>
    </row>
    <row r="483" spans="2:29" x14ac:dyDescent="0.25">
      <c r="B483" s="343"/>
      <c r="AA483" s="336"/>
      <c r="AB483" s="336"/>
      <c r="AC483" s="336"/>
    </row>
    <row r="484" spans="2:29" x14ac:dyDescent="0.25">
      <c r="B484" s="343"/>
      <c r="AA484" s="336"/>
      <c r="AB484" s="336"/>
      <c r="AC484" s="336"/>
    </row>
    <row r="485" spans="2:29" x14ac:dyDescent="0.25">
      <c r="B485" s="343"/>
      <c r="AA485" s="336"/>
      <c r="AB485" s="336"/>
      <c r="AC485" s="336"/>
    </row>
    <row r="486" spans="2:29" x14ac:dyDescent="0.25">
      <c r="B486" s="343"/>
      <c r="AA486" s="336"/>
      <c r="AB486" s="336"/>
      <c r="AC486" s="336"/>
    </row>
    <row r="487" spans="2:29" x14ac:dyDescent="0.25">
      <c r="B487" s="343"/>
      <c r="AA487" s="336"/>
      <c r="AB487" s="336"/>
      <c r="AC487" s="336"/>
    </row>
    <row r="488" spans="2:29" x14ac:dyDescent="0.25">
      <c r="B488" s="343"/>
      <c r="AA488" s="336"/>
      <c r="AB488" s="336"/>
      <c r="AC488" s="336"/>
    </row>
    <row r="489" spans="2:29" x14ac:dyDescent="0.25">
      <c r="B489" s="343"/>
      <c r="AA489" s="336"/>
      <c r="AB489" s="336"/>
      <c r="AC489" s="336"/>
    </row>
    <row r="490" spans="2:29" x14ac:dyDescent="0.25">
      <c r="B490" s="343"/>
      <c r="AA490" s="336"/>
      <c r="AB490" s="336"/>
      <c r="AC490" s="336"/>
    </row>
    <row r="491" spans="2:29" x14ac:dyDescent="0.25">
      <c r="B491" s="343"/>
      <c r="AA491" s="336"/>
      <c r="AB491" s="336"/>
      <c r="AC491" s="336"/>
    </row>
    <row r="492" spans="2:29" x14ac:dyDescent="0.25">
      <c r="B492" s="343"/>
      <c r="AA492" s="336"/>
      <c r="AB492" s="336"/>
      <c r="AC492" s="336"/>
    </row>
    <row r="493" spans="2:29" x14ac:dyDescent="0.25">
      <c r="B493" s="343"/>
      <c r="AA493" s="336"/>
      <c r="AB493" s="336"/>
      <c r="AC493" s="336"/>
    </row>
    <row r="494" spans="2:29" x14ac:dyDescent="0.25">
      <c r="B494" s="343"/>
      <c r="AA494" s="336"/>
      <c r="AB494" s="336"/>
      <c r="AC494" s="336"/>
    </row>
    <row r="495" spans="2:29" x14ac:dyDescent="0.25">
      <c r="B495" s="343"/>
      <c r="AA495" s="336"/>
      <c r="AB495" s="336"/>
      <c r="AC495" s="336"/>
    </row>
    <row r="496" spans="2:29" x14ac:dyDescent="0.25">
      <c r="B496" s="343"/>
      <c r="AA496" s="336"/>
      <c r="AB496" s="336"/>
      <c r="AC496" s="336"/>
    </row>
    <row r="497" spans="2:29" x14ac:dyDescent="0.25">
      <c r="B497" s="343"/>
      <c r="AA497" s="336"/>
      <c r="AB497" s="336"/>
      <c r="AC497" s="336"/>
    </row>
    <row r="498" spans="2:29" x14ac:dyDescent="0.25">
      <c r="B498" s="343"/>
      <c r="AA498" s="336"/>
      <c r="AB498" s="336"/>
      <c r="AC498" s="336"/>
    </row>
    <row r="499" spans="2:29" x14ac:dyDescent="0.25">
      <c r="B499" s="343"/>
      <c r="AA499" s="336"/>
      <c r="AB499" s="336"/>
      <c r="AC499" s="336"/>
    </row>
    <row r="500" spans="2:29" x14ac:dyDescent="0.25">
      <c r="B500" s="343"/>
      <c r="AA500" s="336"/>
      <c r="AB500" s="336"/>
      <c r="AC500" s="336"/>
    </row>
    <row r="501" spans="2:29" x14ac:dyDescent="0.25">
      <c r="B501" s="343"/>
      <c r="AA501" s="336"/>
      <c r="AB501" s="336"/>
      <c r="AC501" s="336"/>
    </row>
    <row r="502" spans="2:29" x14ac:dyDescent="0.25">
      <c r="B502" s="343"/>
      <c r="AA502" s="336"/>
      <c r="AB502" s="336"/>
      <c r="AC502" s="336"/>
    </row>
    <row r="503" spans="2:29" x14ac:dyDescent="0.25">
      <c r="B503" s="343"/>
      <c r="AA503" s="336"/>
      <c r="AB503" s="336"/>
      <c r="AC503" s="336"/>
    </row>
    <row r="504" spans="2:29" x14ac:dyDescent="0.25">
      <c r="B504" s="343"/>
      <c r="AA504" s="336"/>
      <c r="AB504" s="336"/>
      <c r="AC504" s="336"/>
    </row>
    <row r="505" spans="2:29" x14ac:dyDescent="0.25">
      <c r="B505" s="343"/>
      <c r="AA505" s="336"/>
      <c r="AB505" s="336"/>
      <c r="AC505" s="336"/>
    </row>
    <row r="506" spans="2:29" x14ac:dyDescent="0.25">
      <c r="B506" s="343"/>
      <c r="AA506" s="336"/>
      <c r="AB506" s="336"/>
      <c r="AC506" s="336"/>
    </row>
    <row r="507" spans="2:29" x14ac:dyDescent="0.25">
      <c r="B507" s="343"/>
      <c r="AA507" s="336"/>
      <c r="AB507" s="336"/>
      <c r="AC507" s="336"/>
    </row>
    <row r="508" spans="2:29" x14ac:dyDescent="0.25">
      <c r="B508" s="343"/>
      <c r="AA508" s="336"/>
      <c r="AB508" s="336"/>
      <c r="AC508" s="336"/>
    </row>
    <row r="509" spans="2:29" x14ac:dyDescent="0.25">
      <c r="B509" s="343"/>
      <c r="AA509" s="336"/>
      <c r="AB509" s="336"/>
      <c r="AC509" s="336"/>
    </row>
    <row r="510" spans="2:29" x14ac:dyDescent="0.25">
      <c r="B510" s="343"/>
      <c r="AA510" s="336"/>
      <c r="AB510" s="336"/>
      <c r="AC510" s="336"/>
    </row>
    <row r="511" spans="2:29" x14ac:dyDescent="0.25">
      <c r="B511" s="343"/>
      <c r="AA511" s="336"/>
      <c r="AB511" s="336"/>
      <c r="AC511" s="336"/>
    </row>
    <row r="512" spans="2:29" x14ac:dyDescent="0.25">
      <c r="B512" s="343"/>
      <c r="AA512" s="336"/>
      <c r="AB512" s="336"/>
      <c r="AC512" s="336"/>
    </row>
    <row r="513" spans="2:29" x14ac:dyDescent="0.25">
      <c r="B513" s="343"/>
      <c r="AA513" s="336"/>
      <c r="AB513" s="336"/>
      <c r="AC513" s="336"/>
    </row>
    <row r="514" spans="2:29" x14ac:dyDescent="0.25">
      <c r="B514" s="343"/>
      <c r="AA514" s="336"/>
      <c r="AB514" s="336"/>
      <c r="AC514" s="336"/>
    </row>
    <row r="515" spans="2:29" x14ac:dyDescent="0.25">
      <c r="B515" s="343"/>
      <c r="AA515" s="336"/>
      <c r="AB515" s="336"/>
      <c r="AC515" s="336"/>
    </row>
    <row r="516" spans="2:29" x14ac:dyDescent="0.25">
      <c r="B516" s="343"/>
      <c r="AA516" s="336"/>
      <c r="AB516" s="336"/>
      <c r="AC516" s="336"/>
    </row>
    <row r="517" spans="2:29" x14ac:dyDescent="0.25">
      <c r="B517" s="343"/>
      <c r="AA517" s="336"/>
      <c r="AB517" s="336"/>
      <c r="AC517" s="336"/>
    </row>
    <row r="518" spans="2:29" x14ac:dyDescent="0.25">
      <c r="B518" s="343"/>
      <c r="AA518" s="336"/>
      <c r="AB518" s="336"/>
      <c r="AC518" s="336"/>
    </row>
    <row r="519" spans="2:29" x14ac:dyDescent="0.25">
      <c r="B519" s="343"/>
      <c r="AA519" s="336"/>
      <c r="AB519" s="336"/>
      <c r="AC519" s="336"/>
    </row>
    <row r="520" spans="2:29" x14ac:dyDescent="0.25">
      <c r="B520" s="343"/>
      <c r="AA520" s="336"/>
      <c r="AB520" s="336"/>
      <c r="AC520" s="336"/>
    </row>
    <row r="521" spans="2:29" x14ac:dyDescent="0.25">
      <c r="B521" s="343"/>
      <c r="AA521" s="336"/>
      <c r="AB521" s="336"/>
      <c r="AC521" s="336"/>
    </row>
    <row r="522" spans="2:29" x14ac:dyDescent="0.25">
      <c r="B522" s="343"/>
      <c r="AA522" s="336"/>
      <c r="AB522" s="336"/>
      <c r="AC522" s="336"/>
    </row>
    <row r="523" spans="2:29" x14ac:dyDescent="0.25">
      <c r="B523" s="343"/>
      <c r="AA523" s="336"/>
      <c r="AB523" s="336"/>
      <c r="AC523" s="336"/>
    </row>
    <row r="524" spans="2:29" x14ac:dyDescent="0.25">
      <c r="B524" s="343"/>
      <c r="AA524" s="336"/>
      <c r="AB524" s="336"/>
      <c r="AC524" s="336"/>
    </row>
    <row r="525" spans="2:29" x14ac:dyDescent="0.25">
      <c r="B525" s="343"/>
      <c r="AA525" s="336"/>
      <c r="AB525" s="336"/>
      <c r="AC525" s="336"/>
    </row>
    <row r="526" spans="2:29" x14ac:dyDescent="0.25">
      <c r="B526" s="343"/>
      <c r="AA526" s="336"/>
      <c r="AB526" s="336"/>
      <c r="AC526" s="336"/>
    </row>
    <row r="527" spans="2:29" x14ac:dyDescent="0.25">
      <c r="B527" s="343"/>
      <c r="AA527" s="336"/>
      <c r="AB527" s="336"/>
      <c r="AC527" s="336"/>
    </row>
    <row r="528" spans="2:29" x14ac:dyDescent="0.25">
      <c r="B528" s="343"/>
      <c r="AA528" s="336"/>
      <c r="AB528" s="336"/>
      <c r="AC528" s="336"/>
    </row>
    <row r="529" spans="2:29" x14ac:dyDescent="0.25">
      <c r="B529" s="343"/>
      <c r="AA529" s="336"/>
      <c r="AB529" s="336"/>
      <c r="AC529" s="336"/>
    </row>
    <row r="530" spans="2:29" x14ac:dyDescent="0.25">
      <c r="B530" s="343"/>
      <c r="AA530" s="336"/>
      <c r="AB530" s="336"/>
      <c r="AC530" s="336"/>
    </row>
    <row r="531" spans="2:29" x14ac:dyDescent="0.25">
      <c r="B531" s="343"/>
      <c r="AA531" s="336"/>
      <c r="AB531" s="336"/>
      <c r="AC531" s="336"/>
    </row>
    <row r="532" spans="2:29" x14ac:dyDescent="0.25">
      <c r="B532" s="343"/>
      <c r="AA532" s="336"/>
      <c r="AB532" s="336"/>
      <c r="AC532" s="336"/>
    </row>
    <row r="533" spans="2:29" x14ac:dyDescent="0.25">
      <c r="B533" s="343"/>
      <c r="AA533" s="336"/>
      <c r="AB533" s="336"/>
      <c r="AC533" s="336"/>
    </row>
    <row r="534" spans="2:29" x14ac:dyDescent="0.25">
      <c r="B534" s="343"/>
      <c r="AA534" s="336"/>
      <c r="AB534" s="336"/>
      <c r="AC534" s="336"/>
    </row>
    <row r="535" spans="2:29" x14ac:dyDescent="0.25">
      <c r="B535" s="343"/>
      <c r="AA535" s="336"/>
      <c r="AB535" s="336"/>
      <c r="AC535" s="336"/>
    </row>
    <row r="536" spans="2:29" x14ac:dyDescent="0.25">
      <c r="B536" s="343"/>
      <c r="AA536" s="336"/>
      <c r="AB536" s="336"/>
      <c r="AC536" s="336"/>
    </row>
    <row r="537" spans="2:29" x14ac:dyDescent="0.25">
      <c r="B537" s="343"/>
      <c r="AA537" s="336"/>
      <c r="AB537" s="336"/>
      <c r="AC537" s="336"/>
    </row>
    <row r="538" spans="2:29" x14ac:dyDescent="0.25">
      <c r="B538" s="343"/>
      <c r="AA538" s="336"/>
      <c r="AB538" s="336"/>
      <c r="AC538" s="336"/>
    </row>
    <row r="539" spans="2:29" x14ac:dyDescent="0.25">
      <c r="B539" s="343"/>
      <c r="AA539" s="336"/>
      <c r="AB539" s="336"/>
      <c r="AC539" s="336"/>
    </row>
    <row r="540" spans="2:29" x14ac:dyDescent="0.25">
      <c r="B540" s="343"/>
      <c r="AA540" s="336"/>
      <c r="AB540" s="336"/>
      <c r="AC540" s="336"/>
    </row>
    <row r="541" spans="2:29" x14ac:dyDescent="0.25">
      <c r="B541" s="343"/>
      <c r="AA541" s="336"/>
      <c r="AB541" s="336"/>
      <c r="AC541" s="336"/>
    </row>
    <row r="542" spans="2:29" x14ac:dyDescent="0.25">
      <c r="B542" s="343"/>
      <c r="AA542" s="336"/>
      <c r="AB542" s="336"/>
      <c r="AC542" s="336"/>
    </row>
    <row r="543" spans="2:29" x14ac:dyDescent="0.25">
      <c r="B543" s="343"/>
      <c r="AA543" s="336"/>
      <c r="AB543" s="336"/>
      <c r="AC543" s="336"/>
    </row>
    <row r="544" spans="2:29" x14ac:dyDescent="0.25">
      <c r="B544" s="343"/>
      <c r="AA544" s="336"/>
      <c r="AB544" s="336"/>
      <c r="AC544" s="336"/>
    </row>
    <row r="545" spans="2:29" x14ac:dyDescent="0.25">
      <c r="B545" s="343"/>
      <c r="AA545" s="336"/>
      <c r="AB545" s="336"/>
      <c r="AC545" s="336"/>
    </row>
    <row r="546" spans="2:29" x14ac:dyDescent="0.25">
      <c r="B546" s="343"/>
      <c r="AA546" s="336"/>
      <c r="AB546" s="336"/>
      <c r="AC546" s="336"/>
    </row>
    <row r="547" spans="2:29" x14ac:dyDescent="0.25">
      <c r="B547" s="343"/>
      <c r="AA547" s="336"/>
      <c r="AB547" s="336"/>
      <c r="AC547" s="336"/>
    </row>
    <row r="548" spans="2:29" x14ac:dyDescent="0.25">
      <c r="B548" s="343"/>
      <c r="AA548" s="336"/>
      <c r="AB548" s="336"/>
      <c r="AC548" s="336"/>
    </row>
    <row r="549" spans="2:29" x14ac:dyDescent="0.25">
      <c r="B549" s="343"/>
      <c r="AA549" s="336"/>
      <c r="AB549" s="336"/>
      <c r="AC549" s="336"/>
    </row>
    <row r="550" spans="2:29" x14ac:dyDescent="0.25">
      <c r="B550" s="343"/>
      <c r="AA550" s="336"/>
      <c r="AB550" s="336"/>
      <c r="AC550" s="336"/>
    </row>
    <row r="551" spans="2:29" x14ac:dyDescent="0.25">
      <c r="B551" s="343"/>
      <c r="AA551" s="336"/>
      <c r="AB551" s="336"/>
      <c r="AC551" s="336"/>
    </row>
    <row r="552" spans="2:29" x14ac:dyDescent="0.25">
      <c r="B552" s="343"/>
      <c r="AA552" s="336"/>
      <c r="AB552" s="336"/>
      <c r="AC552" s="336"/>
    </row>
    <row r="553" spans="2:29" x14ac:dyDescent="0.25">
      <c r="B553" s="343"/>
      <c r="AA553" s="336"/>
      <c r="AB553" s="336"/>
      <c r="AC553" s="336"/>
    </row>
    <row r="554" spans="2:29" x14ac:dyDescent="0.25">
      <c r="B554" s="343"/>
      <c r="AA554" s="336"/>
      <c r="AB554" s="336"/>
      <c r="AC554" s="336"/>
    </row>
    <row r="555" spans="2:29" x14ac:dyDescent="0.25">
      <c r="B555" s="343"/>
      <c r="AA555" s="336"/>
      <c r="AB555" s="336"/>
      <c r="AC555" s="336"/>
    </row>
    <row r="556" spans="2:29" x14ac:dyDescent="0.25">
      <c r="B556" s="343"/>
      <c r="AA556" s="336"/>
      <c r="AB556" s="336"/>
      <c r="AC556" s="336"/>
    </row>
    <row r="557" spans="2:29" x14ac:dyDescent="0.25">
      <c r="B557" s="343"/>
      <c r="AA557" s="336"/>
      <c r="AB557" s="336"/>
      <c r="AC557" s="336"/>
    </row>
    <row r="558" spans="2:29" x14ac:dyDescent="0.25">
      <c r="B558" s="343"/>
      <c r="AA558" s="336"/>
      <c r="AB558" s="336"/>
      <c r="AC558" s="336"/>
    </row>
    <row r="559" spans="2:29" x14ac:dyDescent="0.25">
      <c r="B559" s="343"/>
      <c r="AA559" s="336"/>
      <c r="AB559" s="336"/>
      <c r="AC559" s="336"/>
    </row>
    <row r="560" spans="2:29" x14ac:dyDescent="0.25">
      <c r="B560" s="343"/>
      <c r="AA560" s="336"/>
      <c r="AB560" s="336"/>
      <c r="AC560" s="336"/>
    </row>
    <row r="561" spans="2:29" x14ac:dyDescent="0.25">
      <c r="B561" s="343"/>
      <c r="AA561" s="336"/>
      <c r="AB561" s="336"/>
      <c r="AC561" s="336"/>
    </row>
    <row r="562" spans="2:29" x14ac:dyDescent="0.25">
      <c r="B562" s="343"/>
      <c r="AA562" s="336"/>
      <c r="AB562" s="336"/>
      <c r="AC562" s="336"/>
    </row>
    <row r="563" spans="2:29" x14ac:dyDescent="0.25">
      <c r="B563" s="343"/>
      <c r="AA563" s="336"/>
      <c r="AB563" s="336"/>
      <c r="AC563" s="336"/>
    </row>
    <row r="564" spans="2:29" x14ac:dyDescent="0.25">
      <c r="B564" s="343"/>
      <c r="AA564" s="336"/>
      <c r="AB564" s="336"/>
      <c r="AC564" s="336"/>
    </row>
    <row r="565" spans="2:29" x14ac:dyDescent="0.25">
      <c r="B565" s="343"/>
      <c r="AA565" s="336"/>
      <c r="AB565" s="336"/>
      <c r="AC565" s="336"/>
    </row>
    <row r="566" spans="2:29" x14ac:dyDescent="0.25">
      <c r="B566" s="343"/>
      <c r="AA566" s="336"/>
      <c r="AB566" s="336"/>
      <c r="AC566" s="336"/>
    </row>
    <row r="567" spans="2:29" x14ac:dyDescent="0.25">
      <c r="B567" s="343"/>
      <c r="AA567" s="336"/>
      <c r="AB567" s="336"/>
      <c r="AC567" s="336"/>
    </row>
    <row r="568" spans="2:29" x14ac:dyDescent="0.25">
      <c r="B568" s="343"/>
      <c r="AA568" s="336"/>
      <c r="AB568" s="336"/>
      <c r="AC568" s="336"/>
    </row>
    <row r="569" spans="2:29" x14ac:dyDescent="0.25">
      <c r="B569" s="343"/>
      <c r="AA569" s="336"/>
      <c r="AB569" s="336"/>
      <c r="AC569" s="336"/>
    </row>
    <row r="570" spans="2:29" x14ac:dyDescent="0.25">
      <c r="B570" s="343"/>
      <c r="AA570" s="336"/>
      <c r="AB570" s="336"/>
      <c r="AC570" s="336"/>
    </row>
    <row r="571" spans="2:29" x14ac:dyDescent="0.25">
      <c r="B571" s="343"/>
      <c r="AA571" s="336"/>
      <c r="AB571" s="336"/>
      <c r="AC571" s="336"/>
    </row>
    <row r="572" spans="2:29" x14ac:dyDescent="0.25">
      <c r="B572" s="343"/>
      <c r="AA572" s="336"/>
      <c r="AB572" s="336"/>
      <c r="AC572" s="336"/>
    </row>
    <row r="573" spans="2:29" x14ac:dyDescent="0.25">
      <c r="B573" s="343"/>
      <c r="AA573" s="336"/>
      <c r="AB573" s="336"/>
      <c r="AC573" s="336"/>
    </row>
    <row r="574" spans="2:29" x14ac:dyDescent="0.25">
      <c r="B574" s="343"/>
      <c r="AA574" s="336"/>
      <c r="AB574" s="336"/>
      <c r="AC574" s="336"/>
    </row>
    <row r="575" spans="2:29" x14ac:dyDescent="0.25">
      <c r="B575" s="343"/>
      <c r="AA575" s="336"/>
      <c r="AB575" s="336"/>
      <c r="AC575" s="336"/>
    </row>
    <row r="576" spans="2:29" x14ac:dyDescent="0.25">
      <c r="B576" s="343"/>
      <c r="AA576" s="336"/>
      <c r="AB576" s="336"/>
      <c r="AC576" s="336"/>
    </row>
    <row r="577" spans="2:29" x14ac:dyDescent="0.25">
      <c r="B577" s="343"/>
      <c r="AA577" s="336"/>
      <c r="AB577" s="336"/>
      <c r="AC577" s="336"/>
    </row>
    <row r="578" spans="2:29" x14ac:dyDescent="0.25">
      <c r="B578" s="343"/>
      <c r="AA578" s="336"/>
      <c r="AB578" s="336"/>
      <c r="AC578" s="336"/>
    </row>
    <row r="579" spans="2:29" x14ac:dyDescent="0.25">
      <c r="B579" s="343"/>
      <c r="AA579" s="336"/>
      <c r="AB579" s="336"/>
      <c r="AC579" s="336"/>
    </row>
    <row r="580" spans="2:29" x14ac:dyDescent="0.25">
      <c r="B580" s="343"/>
      <c r="AA580" s="336"/>
      <c r="AB580" s="336"/>
      <c r="AC580" s="336"/>
    </row>
    <row r="581" spans="2:29" x14ac:dyDescent="0.25">
      <c r="B581" s="343"/>
      <c r="AA581" s="336"/>
      <c r="AB581" s="336"/>
      <c r="AC581" s="336"/>
    </row>
    <row r="582" spans="2:29" x14ac:dyDescent="0.25">
      <c r="B582" s="343"/>
      <c r="AA582" s="336"/>
      <c r="AB582" s="336"/>
      <c r="AC582" s="336"/>
    </row>
    <row r="583" spans="2:29" x14ac:dyDescent="0.25">
      <c r="B583" s="343"/>
      <c r="AA583" s="336"/>
      <c r="AB583" s="336"/>
      <c r="AC583" s="336"/>
    </row>
    <row r="584" spans="2:29" x14ac:dyDescent="0.25">
      <c r="B584" s="343"/>
      <c r="AA584" s="336"/>
      <c r="AB584" s="336"/>
      <c r="AC584" s="336"/>
    </row>
    <row r="585" spans="2:29" x14ac:dyDescent="0.25">
      <c r="B585" s="343"/>
      <c r="AA585" s="336"/>
      <c r="AB585" s="336"/>
      <c r="AC585" s="336"/>
    </row>
    <row r="586" spans="2:29" x14ac:dyDescent="0.25">
      <c r="B586" s="343"/>
      <c r="AA586" s="336"/>
      <c r="AB586" s="336"/>
      <c r="AC586" s="336"/>
    </row>
    <row r="587" spans="2:29" x14ac:dyDescent="0.25">
      <c r="B587" s="343"/>
      <c r="AA587" s="336"/>
      <c r="AB587" s="336"/>
      <c r="AC587" s="336"/>
    </row>
    <row r="588" spans="2:29" x14ac:dyDescent="0.25">
      <c r="B588" s="343"/>
      <c r="AA588" s="336"/>
      <c r="AB588" s="336"/>
      <c r="AC588" s="336"/>
    </row>
    <row r="589" spans="2:29" x14ac:dyDescent="0.25">
      <c r="B589" s="343"/>
      <c r="AA589" s="336"/>
      <c r="AB589" s="336"/>
      <c r="AC589" s="336"/>
    </row>
    <row r="590" spans="2:29" x14ac:dyDescent="0.25">
      <c r="B590" s="343"/>
      <c r="AA590" s="336"/>
      <c r="AB590" s="336"/>
      <c r="AC590" s="336"/>
    </row>
    <row r="591" spans="2:29" x14ac:dyDescent="0.25">
      <c r="B591" s="343"/>
      <c r="AA591" s="336"/>
      <c r="AB591" s="336"/>
      <c r="AC591" s="336"/>
    </row>
    <row r="592" spans="2:29" x14ac:dyDescent="0.25">
      <c r="B592" s="343"/>
      <c r="AA592" s="336"/>
      <c r="AB592" s="336"/>
      <c r="AC592" s="336"/>
    </row>
    <row r="593" spans="2:29" x14ac:dyDescent="0.25">
      <c r="B593" s="343"/>
      <c r="AA593" s="336"/>
      <c r="AB593" s="336"/>
      <c r="AC593" s="336"/>
    </row>
    <row r="594" spans="2:29" x14ac:dyDescent="0.25">
      <c r="B594" s="343"/>
      <c r="AA594" s="336"/>
      <c r="AB594" s="336"/>
      <c r="AC594" s="336"/>
    </row>
    <row r="595" spans="2:29" x14ac:dyDescent="0.25">
      <c r="B595" s="343"/>
      <c r="AA595" s="336"/>
      <c r="AB595" s="336"/>
      <c r="AC595" s="336"/>
    </row>
    <row r="596" spans="2:29" x14ac:dyDescent="0.25">
      <c r="B596" s="343"/>
      <c r="AA596" s="336"/>
      <c r="AB596" s="336"/>
      <c r="AC596" s="336"/>
    </row>
    <row r="597" spans="2:29" x14ac:dyDescent="0.25">
      <c r="B597" s="343"/>
      <c r="AA597" s="336"/>
      <c r="AB597" s="336"/>
      <c r="AC597" s="336"/>
    </row>
    <row r="598" spans="2:29" x14ac:dyDescent="0.25">
      <c r="B598" s="343"/>
      <c r="AA598" s="336"/>
      <c r="AB598" s="336"/>
      <c r="AC598" s="336"/>
    </row>
    <row r="599" spans="2:29" x14ac:dyDescent="0.25">
      <c r="B599" s="343"/>
      <c r="AA599" s="336"/>
      <c r="AB599" s="336"/>
      <c r="AC599" s="336"/>
    </row>
    <row r="600" spans="2:29" x14ac:dyDescent="0.25">
      <c r="B600" s="343"/>
      <c r="AA600" s="336"/>
      <c r="AB600" s="336"/>
      <c r="AC600" s="336"/>
    </row>
    <row r="601" spans="2:29" x14ac:dyDescent="0.25">
      <c r="B601" s="343"/>
      <c r="AA601" s="336"/>
      <c r="AB601" s="336"/>
      <c r="AC601" s="336"/>
    </row>
    <row r="602" spans="2:29" x14ac:dyDescent="0.25">
      <c r="B602" s="343"/>
      <c r="AA602" s="336"/>
      <c r="AB602" s="336"/>
      <c r="AC602" s="336"/>
    </row>
    <row r="603" spans="2:29" x14ac:dyDescent="0.25">
      <c r="B603" s="343"/>
      <c r="AA603" s="336"/>
      <c r="AB603" s="336"/>
      <c r="AC603" s="336"/>
    </row>
    <row r="604" spans="2:29" x14ac:dyDescent="0.25">
      <c r="B604" s="343"/>
      <c r="AA604" s="336"/>
      <c r="AB604" s="336"/>
      <c r="AC604" s="336"/>
    </row>
    <row r="605" spans="2:29" x14ac:dyDescent="0.25">
      <c r="B605" s="343"/>
      <c r="AA605" s="336"/>
      <c r="AB605" s="336"/>
      <c r="AC605" s="336"/>
    </row>
    <row r="606" spans="2:29" x14ac:dyDescent="0.25">
      <c r="B606" s="343"/>
      <c r="AA606" s="336"/>
      <c r="AB606" s="336"/>
      <c r="AC606" s="336"/>
    </row>
    <row r="607" spans="2:29" x14ac:dyDescent="0.25">
      <c r="B607" s="343"/>
      <c r="AA607" s="336"/>
      <c r="AB607" s="336"/>
      <c r="AC607" s="336"/>
    </row>
    <row r="608" spans="2:29" x14ac:dyDescent="0.25">
      <c r="B608" s="343"/>
      <c r="AA608" s="336"/>
      <c r="AB608" s="336"/>
      <c r="AC608" s="336"/>
    </row>
    <row r="609" spans="2:29" x14ac:dyDescent="0.25">
      <c r="B609" s="343"/>
      <c r="AA609" s="336"/>
      <c r="AB609" s="336"/>
      <c r="AC609" s="336"/>
    </row>
    <row r="610" spans="2:29" x14ac:dyDescent="0.25">
      <c r="B610" s="343"/>
      <c r="AA610" s="336"/>
      <c r="AB610" s="336"/>
      <c r="AC610" s="336"/>
    </row>
    <row r="611" spans="2:29" x14ac:dyDescent="0.25">
      <c r="B611" s="343"/>
      <c r="AA611" s="336"/>
      <c r="AB611" s="336"/>
      <c r="AC611" s="336"/>
    </row>
    <row r="612" spans="2:29" x14ac:dyDescent="0.25">
      <c r="B612" s="343"/>
      <c r="AA612" s="336"/>
      <c r="AB612" s="336"/>
      <c r="AC612" s="336"/>
    </row>
    <row r="613" spans="2:29" x14ac:dyDescent="0.25">
      <c r="B613" s="343"/>
      <c r="AA613" s="336"/>
      <c r="AB613" s="336"/>
      <c r="AC613" s="336"/>
    </row>
    <row r="614" spans="2:29" x14ac:dyDescent="0.25">
      <c r="B614" s="343"/>
      <c r="AA614" s="336"/>
      <c r="AB614" s="336"/>
      <c r="AC614" s="336"/>
    </row>
    <row r="615" spans="2:29" x14ac:dyDescent="0.25">
      <c r="B615" s="343"/>
      <c r="AA615" s="336"/>
      <c r="AB615" s="336"/>
      <c r="AC615" s="336"/>
    </row>
    <row r="616" spans="2:29" x14ac:dyDescent="0.25">
      <c r="B616" s="343"/>
      <c r="AA616" s="336"/>
      <c r="AB616" s="336"/>
      <c r="AC616" s="336"/>
    </row>
    <row r="617" spans="2:29" x14ac:dyDescent="0.25">
      <c r="B617" s="343"/>
      <c r="AA617" s="336"/>
      <c r="AB617" s="336"/>
      <c r="AC617" s="336"/>
    </row>
    <row r="618" spans="2:29" x14ac:dyDescent="0.25">
      <c r="B618" s="343"/>
      <c r="AA618" s="336"/>
      <c r="AB618" s="336"/>
      <c r="AC618" s="336"/>
    </row>
    <row r="619" spans="2:29" x14ac:dyDescent="0.25">
      <c r="B619" s="343"/>
      <c r="AA619" s="336"/>
      <c r="AB619" s="336"/>
      <c r="AC619" s="336"/>
    </row>
    <row r="620" spans="2:29" x14ac:dyDescent="0.25">
      <c r="B620" s="343"/>
      <c r="AA620" s="336"/>
      <c r="AB620" s="336"/>
      <c r="AC620" s="336"/>
    </row>
    <row r="621" spans="2:29" x14ac:dyDescent="0.25">
      <c r="B621" s="343"/>
      <c r="AA621" s="336"/>
      <c r="AB621" s="336"/>
      <c r="AC621" s="336"/>
    </row>
    <row r="622" spans="2:29" x14ac:dyDescent="0.25">
      <c r="B622" s="343"/>
      <c r="AA622" s="336"/>
      <c r="AB622" s="336"/>
      <c r="AC622" s="336"/>
    </row>
    <row r="623" spans="2:29" x14ac:dyDescent="0.25">
      <c r="B623" s="343"/>
      <c r="AA623" s="336"/>
      <c r="AB623" s="336"/>
      <c r="AC623" s="336"/>
    </row>
    <row r="624" spans="2:29" x14ac:dyDescent="0.25">
      <c r="B624" s="343"/>
      <c r="AA624" s="336"/>
      <c r="AB624" s="336"/>
      <c r="AC624" s="336"/>
    </row>
    <row r="625" spans="2:29" x14ac:dyDescent="0.25">
      <c r="B625" s="343"/>
      <c r="AA625" s="336"/>
      <c r="AB625" s="336"/>
      <c r="AC625" s="336"/>
    </row>
    <row r="626" spans="2:29" x14ac:dyDescent="0.25">
      <c r="B626" s="343"/>
      <c r="AA626" s="336"/>
      <c r="AB626" s="336"/>
      <c r="AC626" s="336"/>
    </row>
    <row r="627" spans="2:29" x14ac:dyDescent="0.25">
      <c r="B627" s="343"/>
      <c r="AA627" s="336"/>
      <c r="AB627" s="336"/>
      <c r="AC627" s="336"/>
    </row>
    <row r="628" spans="2:29" x14ac:dyDescent="0.25">
      <c r="B628" s="343"/>
      <c r="AA628" s="336"/>
      <c r="AB628" s="336"/>
      <c r="AC628" s="336"/>
    </row>
    <row r="629" spans="2:29" x14ac:dyDescent="0.25">
      <c r="B629" s="343"/>
      <c r="AA629" s="336"/>
      <c r="AB629" s="336"/>
      <c r="AC629" s="336"/>
    </row>
    <row r="630" spans="2:29" x14ac:dyDescent="0.25">
      <c r="B630" s="343"/>
      <c r="AA630" s="336"/>
      <c r="AB630" s="336"/>
      <c r="AC630" s="336"/>
    </row>
    <row r="631" spans="2:29" x14ac:dyDescent="0.25">
      <c r="B631" s="343"/>
      <c r="AA631" s="336"/>
      <c r="AB631" s="336"/>
      <c r="AC631" s="336"/>
    </row>
    <row r="632" spans="2:29" x14ac:dyDescent="0.25">
      <c r="B632" s="343"/>
      <c r="AA632" s="336"/>
      <c r="AB632" s="336"/>
      <c r="AC632" s="336"/>
    </row>
    <row r="633" spans="2:29" x14ac:dyDescent="0.25">
      <c r="B633" s="343"/>
      <c r="AA633" s="336"/>
      <c r="AB633" s="336"/>
      <c r="AC633" s="336"/>
    </row>
    <row r="634" spans="2:29" x14ac:dyDescent="0.25">
      <c r="B634" s="343"/>
      <c r="AA634" s="336"/>
      <c r="AB634" s="336"/>
      <c r="AC634" s="336"/>
    </row>
    <row r="635" spans="2:29" x14ac:dyDescent="0.25">
      <c r="B635" s="343"/>
      <c r="AA635" s="336"/>
      <c r="AB635" s="336"/>
      <c r="AC635" s="336"/>
    </row>
    <row r="636" spans="2:29" x14ac:dyDescent="0.25">
      <c r="B636" s="343"/>
      <c r="AA636" s="336"/>
      <c r="AB636" s="336"/>
      <c r="AC636" s="336"/>
    </row>
    <row r="637" spans="2:29" x14ac:dyDescent="0.25">
      <c r="B637" s="343"/>
      <c r="AA637" s="336"/>
      <c r="AB637" s="336"/>
      <c r="AC637" s="336"/>
    </row>
    <row r="638" spans="2:29" x14ac:dyDescent="0.25">
      <c r="B638" s="343"/>
      <c r="AA638" s="336"/>
      <c r="AB638" s="336"/>
      <c r="AC638" s="336"/>
    </row>
    <row r="639" spans="2:29" x14ac:dyDescent="0.25">
      <c r="B639" s="343"/>
      <c r="AA639" s="336"/>
      <c r="AB639" s="336"/>
      <c r="AC639" s="336"/>
    </row>
    <row r="640" spans="2:29" x14ac:dyDescent="0.25">
      <c r="B640" s="343"/>
      <c r="AA640" s="336"/>
      <c r="AB640" s="336"/>
      <c r="AC640" s="336"/>
    </row>
    <row r="641" spans="2:29" x14ac:dyDescent="0.25">
      <c r="B641" s="343"/>
      <c r="AA641" s="336"/>
      <c r="AB641" s="336"/>
      <c r="AC641" s="336"/>
    </row>
    <row r="642" spans="2:29" x14ac:dyDescent="0.25">
      <c r="B642" s="343"/>
      <c r="AA642" s="336"/>
      <c r="AB642" s="336"/>
      <c r="AC642" s="336"/>
    </row>
    <row r="643" spans="2:29" x14ac:dyDescent="0.25">
      <c r="B643" s="343"/>
      <c r="AA643" s="336"/>
      <c r="AB643" s="336"/>
      <c r="AC643" s="336"/>
    </row>
    <row r="644" spans="2:29" x14ac:dyDescent="0.25">
      <c r="B644" s="343"/>
      <c r="AA644" s="336"/>
      <c r="AB644" s="336"/>
      <c r="AC644" s="336"/>
    </row>
    <row r="645" spans="2:29" x14ac:dyDescent="0.25">
      <c r="B645" s="343"/>
      <c r="AA645" s="336"/>
      <c r="AB645" s="336"/>
      <c r="AC645" s="336"/>
    </row>
    <row r="646" spans="2:29" x14ac:dyDescent="0.25">
      <c r="B646" s="343"/>
      <c r="AA646" s="336"/>
      <c r="AB646" s="336"/>
      <c r="AC646" s="336"/>
    </row>
    <row r="647" spans="2:29" x14ac:dyDescent="0.25">
      <c r="B647" s="343"/>
      <c r="AA647" s="336"/>
      <c r="AB647" s="336"/>
      <c r="AC647" s="336"/>
    </row>
    <row r="648" spans="2:29" x14ac:dyDescent="0.25">
      <c r="B648" s="343"/>
      <c r="AA648" s="336"/>
      <c r="AB648" s="336"/>
      <c r="AC648" s="336"/>
    </row>
    <row r="649" spans="2:29" x14ac:dyDescent="0.25">
      <c r="B649" s="343"/>
      <c r="AA649" s="336"/>
      <c r="AB649" s="336"/>
      <c r="AC649" s="336"/>
    </row>
    <row r="650" spans="2:29" x14ac:dyDescent="0.25">
      <c r="B650" s="343"/>
      <c r="AA650" s="336"/>
      <c r="AB650" s="336"/>
      <c r="AC650" s="336"/>
    </row>
    <row r="651" spans="2:29" x14ac:dyDescent="0.25">
      <c r="B651" s="343"/>
      <c r="AA651" s="336"/>
      <c r="AB651" s="336"/>
      <c r="AC651" s="336"/>
    </row>
    <row r="652" spans="2:29" x14ac:dyDescent="0.25">
      <c r="B652" s="343"/>
      <c r="AA652" s="336"/>
      <c r="AB652" s="336"/>
      <c r="AC652" s="336"/>
    </row>
    <row r="653" spans="2:29" x14ac:dyDescent="0.25">
      <c r="B653" s="343"/>
      <c r="AA653" s="336"/>
      <c r="AB653" s="336"/>
      <c r="AC653" s="336"/>
    </row>
    <row r="654" spans="2:29" x14ac:dyDescent="0.25">
      <c r="B654" s="343"/>
      <c r="AA654" s="336"/>
      <c r="AB654" s="336"/>
      <c r="AC654" s="336"/>
    </row>
    <row r="655" spans="2:29" x14ac:dyDescent="0.25">
      <c r="B655" s="343"/>
      <c r="AA655" s="336"/>
      <c r="AB655" s="336"/>
      <c r="AC655" s="336"/>
    </row>
    <row r="656" spans="2:29" x14ac:dyDescent="0.25">
      <c r="B656" s="343"/>
      <c r="AA656" s="336"/>
      <c r="AB656" s="336"/>
      <c r="AC656" s="336"/>
    </row>
    <row r="657" spans="2:29" x14ac:dyDescent="0.25">
      <c r="B657" s="343"/>
      <c r="AA657" s="336"/>
      <c r="AB657" s="336"/>
      <c r="AC657" s="336"/>
    </row>
    <row r="658" spans="2:29" x14ac:dyDescent="0.25">
      <c r="B658" s="343"/>
      <c r="AA658" s="336"/>
      <c r="AB658" s="336"/>
      <c r="AC658" s="336"/>
    </row>
    <row r="659" spans="2:29" x14ac:dyDescent="0.25">
      <c r="B659" s="343"/>
      <c r="AA659" s="336"/>
      <c r="AB659" s="336"/>
      <c r="AC659" s="336"/>
    </row>
    <row r="660" spans="2:29" x14ac:dyDescent="0.25">
      <c r="B660" s="343"/>
      <c r="AA660" s="336"/>
      <c r="AB660" s="336"/>
      <c r="AC660" s="336"/>
    </row>
    <row r="661" spans="2:29" x14ac:dyDescent="0.25">
      <c r="B661" s="343"/>
      <c r="AA661" s="336"/>
      <c r="AB661" s="336"/>
      <c r="AC661" s="336"/>
    </row>
    <row r="662" spans="2:29" x14ac:dyDescent="0.25">
      <c r="B662" s="343"/>
      <c r="AA662" s="336"/>
      <c r="AB662" s="336"/>
      <c r="AC662" s="336"/>
    </row>
    <row r="663" spans="2:29" x14ac:dyDescent="0.25">
      <c r="B663" s="343"/>
      <c r="AA663" s="336"/>
      <c r="AB663" s="336"/>
      <c r="AC663" s="336"/>
    </row>
    <row r="664" spans="2:29" x14ac:dyDescent="0.25">
      <c r="B664" s="343"/>
      <c r="AA664" s="336"/>
      <c r="AB664" s="336"/>
      <c r="AC664" s="336"/>
    </row>
    <row r="665" spans="2:29" x14ac:dyDescent="0.25">
      <c r="B665" s="343"/>
      <c r="AA665" s="336"/>
      <c r="AB665" s="336"/>
      <c r="AC665" s="336"/>
    </row>
    <row r="666" spans="2:29" x14ac:dyDescent="0.25">
      <c r="B666" s="343"/>
      <c r="AA666" s="336"/>
      <c r="AB666" s="336"/>
      <c r="AC666" s="336"/>
    </row>
    <row r="667" spans="2:29" x14ac:dyDescent="0.25">
      <c r="B667" s="343"/>
      <c r="AA667" s="336"/>
      <c r="AB667" s="336"/>
      <c r="AC667" s="336"/>
    </row>
    <row r="668" spans="2:29" x14ac:dyDescent="0.25">
      <c r="B668" s="343"/>
      <c r="AA668" s="336"/>
      <c r="AB668" s="336"/>
      <c r="AC668" s="336"/>
    </row>
    <row r="669" spans="2:29" x14ac:dyDescent="0.25">
      <c r="B669" s="343"/>
      <c r="AA669" s="336"/>
      <c r="AB669" s="336"/>
      <c r="AC669" s="336"/>
    </row>
    <row r="670" spans="2:29" x14ac:dyDescent="0.25">
      <c r="B670" s="343"/>
      <c r="AA670" s="336"/>
      <c r="AB670" s="336"/>
      <c r="AC670" s="336"/>
    </row>
    <row r="671" spans="2:29" x14ac:dyDescent="0.25">
      <c r="B671" s="343"/>
      <c r="AA671" s="336"/>
      <c r="AB671" s="336"/>
      <c r="AC671" s="336"/>
    </row>
    <row r="672" spans="2:29" x14ac:dyDescent="0.25">
      <c r="B672" s="343"/>
      <c r="AA672" s="336"/>
      <c r="AB672" s="336"/>
      <c r="AC672" s="336"/>
    </row>
    <row r="673" spans="2:29" x14ac:dyDescent="0.25">
      <c r="B673" s="343"/>
      <c r="AA673" s="336"/>
      <c r="AB673" s="336"/>
      <c r="AC673" s="336"/>
    </row>
    <row r="674" spans="2:29" x14ac:dyDescent="0.25">
      <c r="B674" s="343"/>
      <c r="AA674" s="336"/>
      <c r="AB674" s="336"/>
      <c r="AC674" s="336"/>
    </row>
    <row r="675" spans="2:29" x14ac:dyDescent="0.25">
      <c r="B675" s="343"/>
      <c r="AA675" s="336"/>
      <c r="AB675" s="336"/>
      <c r="AC675" s="336"/>
    </row>
    <row r="676" spans="2:29" x14ac:dyDescent="0.25">
      <c r="B676" s="343"/>
      <c r="AA676" s="336"/>
      <c r="AB676" s="336"/>
      <c r="AC676" s="336"/>
    </row>
    <row r="677" spans="2:29" x14ac:dyDescent="0.25">
      <c r="B677" s="343"/>
      <c r="AA677" s="336"/>
      <c r="AB677" s="336"/>
      <c r="AC677" s="336"/>
    </row>
    <row r="678" spans="2:29" x14ac:dyDescent="0.25">
      <c r="B678" s="343"/>
      <c r="AA678" s="336"/>
      <c r="AB678" s="336"/>
      <c r="AC678" s="336"/>
    </row>
    <row r="679" spans="2:29" x14ac:dyDescent="0.25">
      <c r="B679" s="343"/>
      <c r="AA679" s="336"/>
      <c r="AB679" s="336"/>
      <c r="AC679" s="336"/>
    </row>
    <row r="680" spans="2:29" x14ac:dyDescent="0.25">
      <c r="B680" s="343"/>
      <c r="AA680" s="336"/>
      <c r="AB680" s="336"/>
      <c r="AC680" s="336"/>
    </row>
    <row r="681" spans="2:29" x14ac:dyDescent="0.25">
      <c r="B681" s="343"/>
      <c r="AA681" s="336"/>
      <c r="AB681" s="336"/>
      <c r="AC681" s="336"/>
    </row>
    <row r="682" spans="2:29" x14ac:dyDescent="0.25">
      <c r="B682" s="343"/>
      <c r="AA682" s="336"/>
      <c r="AB682" s="336"/>
      <c r="AC682" s="336"/>
    </row>
    <row r="683" spans="2:29" x14ac:dyDescent="0.25">
      <c r="B683" s="343"/>
      <c r="AA683" s="336"/>
      <c r="AB683" s="336"/>
      <c r="AC683" s="336"/>
    </row>
    <row r="684" spans="2:29" x14ac:dyDescent="0.25">
      <c r="B684" s="343"/>
      <c r="AA684" s="336"/>
      <c r="AB684" s="336"/>
      <c r="AC684" s="336"/>
    </row>
    <row r="685" spans="2:29" x14ac:dyDescent="0.25">
      <c r="B685" s="343"/>
      <c r="AA685" s="336"/>
      <c r="AB685" s="336"/>
      <c r="AC685" s="336"/>
    </row>
    <row r="686" spans="2:29" x14ac:dyDescent="0.25">
      <c r="B686" s="343"/>
      <c r="AA686" s="336"/>
      <c r="AB686" s="336"/>
      <c r="AC686" s="336"/>
    </row>
    <row r="687" spans="2:29" x14ac:dyDescent="0.25">
      <c r="B687" s="343"/>
      <c r="AA687" s="336"/>
      <c r="AB687" s="336"/>
      <c r="AC687" s="336"/>
    </row>
    <row r="688" spans="2:29" x14ac:dyDescent="0.25">
      <c r="B688" s="343"/>
      <c r="AA688" s="336"/>
      <c r="AB688" s="336"/>
      <c r="AC688" s="336"/>
    </row>
    <row r="689" spans="2:29" x14ac:dyDescent="0.25">
      <c r="B689" s="343"/>
      <c r="AA689" s="336"/>
      <c r="AB689" s="336"/>
      <c r="AC689" s="336"/>
    </row>
    <row r="690" spans="2:29" x14ac:dyDescent="0.25">
      <c r="B690" s="343"/>
      <c r="AA690" s="336"/>
      <c r="AB690" s="336"/>
      <c r="AC690" s="336"/>
    </row>
    <row r="691" spans="2:29" x14ac:dyDescent="0.25">
      <c r="B691" s="343"/>
      <c r="AA691" s="336"/>
      <c r="AB691" s="336"/>
      <c r="AC691" s="336"/>
    </row>
    <row r="692" spans="2:29" x14ac:dyDescent="0.25">
      <c r="B692" s="343"/>
      <c r="AA692" s="336"/>
      <c r="AB692" s="336"/>
      <c r="AC692" s="336"/>
    </row>
    <row r="693" spans="2:29" x14ac:dyDescent="0.25">
      <c r="B693" s="343"/>
      <c r="AA693" s="336"/>
      <c r="AB693" s="336"/>
      <c r="AC693" s="336"/>
    </row>
    <row r="694" spans="2:29" x14ac:dyDescent="0.25">
      <c r="B694" s="343"/>
      <c r="AA694" s="336"/>
      <c r="AB694" s="336"/>
      <c r="AC694" s="336"/>
    </row>
    <row r="695" spans="2:29" x14ac:dyDescent="0.25">
      <c r="B695" s="343"/>
      <c r="AA695" s="336"/>
      <c r="AB695" s="336"/>
      <c r="AC695" s="336"/>
    </row>
    <row r="696" spans="2:29" x14ac:dyDescent="0.25">
      <c r="B696" s="343"/>
      <c r="AA696" s="336"/>
      <c r="AB696" s="336"/>
      <c r="AC696" s="336"/>
    </row>
    <row r="697" spans="2:29" x14ac:dyDescent="0.25">
      <c r="B697" s="343"/>
      <c r="AA697" s="336"/>
      <c r="AB697" s="336"/>
      <c r="AC697" s="336"/>
    </row>
    <row r="698" spans="2:29" x14ac:dyDescent="0.25">
      <c r="B698" s="343"/>
      <c r="AA698" s="336"/>
      <c r="AB698" s="336"/>
      <c r="AC698" s="336"/>
    </row>
    <row r="699" spans="2:29" x14ac:dyDescent="0.25">
      <c r="B699" s="343"/>
      <c r="AA699" s="336"/>
      <c r="AB699" s="336"/>
      <c r="AC699" s="336"/>
    </row>
    <row r="700" spans="2:29" x14ac:dyDescent="0.25">
      <c r="B700" s="343"/>
      <c r="AA700" s="336"/>
      <c r="AB700" s="336"/>
      <c r="AC700" s="336"/>
    </row>
    <row r="701" spans="2:29" x14ac:dyDescent="0.25">
      <c r="B701" s="343"/>
      <c r="AA701" s="336"/>
      <c r="AB701" s="336"/>
      <c r="AC701" s="336"/>
    </row>
    <row r="702" spans="2:29" x14ac:dyDescent="0.25">
      <c r="B702" s="343"/>
      <c r="AA702" s="336"/>
      <c r="AB702" s="336"/>
      <c r="AC702" s="336"/>
    </row>
    <row r="703" spans="2:29" x14ac:dyDescent="0.25">
      <c r="B703" s="343"/>
      <c r="AA703" s="336"/>
      <c r="AB703" s="336"/>
      <c r="AC703" s="336"/>
    </row>
    <row r="704" spans="2:29" x14ac:dyDescent="0.25">
      <c r="B704" s="343"/>
      <c r="AA704" s="336"/>
      <c r="AB704" s="336"/>
      <c r="AC704" s="336"/>
    </row>
    <row r="705" spans="2:29" x14ac:dyDescent="0.25">
      <c r="B705" s="343"/>
      <c r="AA705" s="336"/>
      <c r="AB705" s="336"/>
      <c r="AC705" s="336"/>
    </row>
    <row r="706" spans="2:29" x14ac:dyDescent="0.25">
      <c r="B706" s="343"/>
      <c r="AA706" s="336"/>
      <c r="AB706" s="336"/>
      <c r="AC706" s="336"/>
    </row>
    <row r="707" spans="2:29" x14ac:dyDescent="0.25">
      <c r="B707" s="343"/>
      <c r="AA707" s="336"/>
      <c r="AB707" s="336"/>
      <c r="AC707" s="336"/>
    </row>
    <row r="708" spans="2:29" x14ac:dyDescent="0.25">
      <c r="B708" s="343"/>
      <c r="AA708" s="336"/>
      <c r="AB708" s="336"/>
      <c r="AC708" s="336"/>
    </row>
    <row r="709" spans="2:29" x14ac:dyDescent="0.25">
      <c r="B709" s="343"/>
      <c r="AA709" s="336"/>
      <c r="AB709" s="336"/>
      <c r="AC709" s="336"/>
    </row>
    <row r="710" spans="2:29" x14ac:dyDescent="0.25">
      <c r="B710" s="343"/>
      <c r="AA710" s="336"/>
      <c r="AB710" s="336"/>
      <c r="AC710" s="336"/>
    </row>
    <row r="711" spans="2:29" x14ac:dyDescent="0.25">
      <c r="B711" s="343"/>
      <c r="AA711" s="336"/>
      <c r="AB711" s="336"/>
      <c r="AC711" s="336"/>
    </row>
    <row r="712" spans="2:29" x14ac:dyDescent="0.25">
      <c r="B712" s="343"/>
      <c r="AA712" s="336"/>
      <c r="AB712" s="336"/>
      <c r="AC712" s="336"/>
    </row>
    <row r="713" spans="2:29" x14ac:dyDescent="0.25">
      <c r="B713" s="343"/>
      <c r="AA713" s="336"/>
      <c r="AB713" s="336"/>
      <c r="AC713" s="336"/>
    </row>
    <row r="714" spans="2:29" x14ac:dyDescent="0.25">
      <c r="B714" s="343"/>
      <c r="AA714" s="336"/>
      <c r="AB714" s="336"/>
      <c r="AC714" s="336"/>
    </row>
    <row r="715" spans="2:29" x14ac:dyDescent="0.25">
      <c r="B715" s="343"/>
      <c r="AA715" s="336"/>
      <c r="AB715" s="336"/>
      <c r="AC715" s="336"/>
    </row>
    <row r="716" spans="2:29" x14ac:dyDescent="0.25">
      <c r="B716" s="343"/>
      <c r="AA716" s="336"/>
      <c r="AB716" s="336"/>
      <c r="AC716" s="336"/>
    </row>
    <row r="717" spans="2:29" x14ac:dyDescent="0.25">
      <c r="B717" s="343"/>
      <c r="AA717" s="336"/>
      <c r="AB717" s="336"/>
      <c r="AC717" s="336"/>
    </row>
    <row r="718" spans="2:29" x14ac:dyDescent="0.25">
      <c r="B718" s="343"/>
      <c r="AA718" s="336"/>
      <c r="AB718" s="336"/>
      <c r="AC718" s="336"/>
    </row>
    <row r="719" spans="2:29" x14ac:dyDescent="0.25">
      <c r="B719" s="343"/>
      <c r="AA719" s="336"/>
      <c r="AB719" s="336"/>
      <c r="AC719" s="336"/>
    </row>
    <row r="720" spans="2:29" x14ac:dyDescent="0.25">
      <c r="B720" s="343"/>
      <c r="AA720" s="336"/>
      <c r="AB720" s="336"/>
      <c r="AC720" s="336"/>
    </row>
    <row r="721" spans="2:29" x14ac:dyDescent="0.25">
      <c r="B721" s="343"/>
      <c r="AA721" s="336"/>
      <c r="AB721" s="336"/>
      <c r="AC721" s="336"/>
    </row>
    <row r="722" spans="2:29" x14ac:dyDescent="0.25">
      <c r="B722" s="343"/>
      <c r="AA722" s="336"/>
      <c r="AB722" s="336"/>
      <c r="AC722" s="336"/>
    </row>
    <row r="723" spans="2:29" x14ac:dyDescent="0.25">
      <c r="B723" s="343"/>
      <c r="AA723" s="336"/>
      <c r="AB723" s="336"/>
      <c r="AC723" s="336"/>
    </row>
    <row r="724" spans="2:29" x14ac:dyDescent="0.25">
      <c r="B724" s="343"/>
      <c r="AA724" s="336"/>
      <c r="AB724" s="336"/>
      <c r="AC724" s="336"/>
    </row>
    <row r="725" spans="2:29" x14ac:dyDescent="0.25">
      <c r="B725" s="343"/>
      <c r="AA725" s="336"/>
      <c r="AB725" s="336"/>
      <c r="AC725" s="336"/>
    </row>
    <row r="726" spans="2:29" x14ac:dyDescent="0.25">
      <c r="B726" s="343"/>
      <c r="AA726" s="336"/>
      <c r="AB726" s="336"/>
      <c r="AC726" s="336"/>
    </row>
    <row r="727" spans="2:29" x14ac:dyDescent="0.25">
      <c r="B727" s="343"/>
      <c r="AA727" s="336"/>
      <c r="AB727" s="336"/>
      <c r="AC727" s="336"/>
    </row>
    <row r="728" spans="2:29" x14ac:dyDescent="0.25">
      <c r="B728" s="343"/>
      <c r="AA728" s="336"/>
      <c r="AB728" s="336"/>
      <c r="AC728" s="336"/>
    </row>
    <row r="729" spans="2:29" x14ac:dyDescent="0.25">
      <c r="B729" s="343"/>
      <c r="AA729" s="336"/>
      <c r="AB729" s="336"/>
      <c r="AC729" s="336"/>
    </row>
    <row r="730" spans="2:29" x14ac:dyDescent="0.25">
      <c r="B730" s="343"/>
      <c r="AA730" s="336"/>
      <c r="AB730" s="336"/>
      <c r="AC730" s="336"/>
    </row>
    <row r="731" spans="2:29" x14ac:dyDescent="0.25">
      <c r="B731" s="343"/>
      <c r="AA731" s="336"/>
      <c r="AB731" s="336"/>
      <c r="AC731" s="336"/>
    </row>
    <row r="732" spans="2:29" x14ac:dyDescent="0.25">
      <c r="B732" s="343"/>
      <c r="AA732" s="336"/>
      <c r="AB732" s="336"/>
      <c r="AC732" s="336"/>
    </row>
    <row r="733" spans="2:29" x14ac:dyDescent="0.25">
      <c r="B733" s="343"/>
      <c r="AA733" s="336"/>
      <c r="AB733" s="336"/>
      <c r="AC733" s="336"/>
    </row>
    <row r="734" spans="2:29" x14ac:dyDescent="0.25">
      <c r="B734" s="343"/>
      <c r="AA734" s="336"/>
      <c r="AB734" s="336"/>
      <c r="AC734" s="336"/>
    </row>
    <row r="735" spans="2:29" x14ac:dyDescent="0.25">
      <c r="B735" s="343"/>
      <c r="AA735" s="336"/>
      <c r="AB735" s="336"/>
      <c r="AC735" s="336"/>
    </row>
    <row r="736" spans="2:29" x14ac:dyDescent="0.25">
      <c r="B736" s="343"/>
      <c r="AA736" s="336"/>
      <c r="AB736" s="336"/>
      <c r="AC736" s="336"/>
    </row>
    <row r="737" spans="2:29" x14ac:dyDescent="0.25">
      <c r="B737" s="343"/>
      <c r="AA737" s="336"/>
      <c r="AB737" s="336"/>
      <c r="AC737" s="336"/>
    </row>
    <row r="738" spans="2:29" x14ac:dyDescent="0.25">
      <c r="B738" s="343"/>
      <c r="AA738" s="336"/>
      <c r="AB738" s="336"/>
      <c r="AC738" s="336"/>
    </row>
    <row r="739" spans="2:29" x14ac:dyDescent="0.25">
      <c r="B739" s="343"/>
      <c r="AA739" s="336"/>
      <c r="AB739" s="336"/>
      <c r="AC739" s="336"/>
    </row>
    <row r="740" spans="2:29" x14ac:dyDescent="0.25">
      <c r="B740" s="343"/>
      <c r="AA740" s="336"/>
      <c r="AB740" s="336"/>
      <c r="AC740" s="336"/>
    </row>
    <row r="741" spans="2:29" x14ac:dyDescent="0.25">
      <c r="B741" s="343"/>
      <c r="AA741" s="336"/>
      <c r="AB741" s="336"/>
      <c r="AC741" s="336"/>
    </row>
    <row r="742" spans="2:29" x14ac:dyDescent="0.25">
      <c r="B742" s="343"/>
      <c r="AA742" s="336"/>
      <c r="AB742" s="336"/>
      <c r="AC742" s="336"/>
    </row>
    <row r="743" spans="2:29" x14ac:dyDescent="0.25">
      <c r="B743" s="343"/>
      <c r="AA743" s="336"/>
      <c r="AB743" s="336"/>
      <c r="AC743" s="336"/>
    </row>
    <row r="744" spans="2:29" x14ac:dyDescent="0.25">
      <c r="B744" s="343"/>
      <c r="AA744" s="336"/>
      <c r="AB744" s="336"/>
      <c r="AC744" s="336"/>
    </row>
    <row r="745" spans="2:29" x14ac:dyDescent="0.25">
      <c r="B745" s="343"/>
      <c r="AA745" s="336"/>
      <c r="AB745" s="336"/>
      <c r="AC745" s="336"/>
    </row>
    <row r="746" spans="2:29" x14ac:dyDescent="0.25">
      <c r="B746" s="343"/>
      <c r="AA746" s="336"/>
      <c r="AB746" s="336"/>
      <c r="AC746" s="336"/>
    </row>
    <row r="747" spans="2:29" x14ac:dyDescent="0.25">
      <c r="B747" s="343"/>
      <c r="AA747" s="336"/>
      <c r="AB747" s="336"/>
      <c r="AC747" s="336"/>
    </row>
    <row r="748" spans="2:29" x14ac:dyDescent="0.25">
      <c r="B748" s="343"/>
      <c r="AA748" s="336"/>
      <c r="AB748" s="336"/>
      <c r="AC748" s="336"/>
    </row>
    <row r="749" spans="2:29" x14ac:dyDescent="0.25">
      <c r="B749" s="343"/>
      <c r="AA749" s="336"/>
      <c r="AB749" s="336"/>
      <c r="AC749" s="336"/>
    </row>
    <row r="750" spans="2:29" x14ac:dyDescent="0.25">
      <c r="B750" s="343"/>
      <c r="AA750" s="336"/>
      <c r="AB750" s="336"/>
      <c r="AC750" s="336"/>
    </row>
    <row r="751" spans="2:29" x14ac:dyDescent="0.25">
      <c r="B751" s="343"/>
      <c r="AA751" s="336"/>
      <c r="AB751" s="336"/>
      <c r="AC751" s="336"/>
    </row>
    <row r="752" spans="2:29" x14ac:dyDescent="0.25">
      <c r="B752" s="343"/>
      <c r="AA752" s="336"/>
      <c r="AB752" s="336"/>
      <c r="AC752" s="336"/>
    </row>
    <row r="753" spans="2:29" x14ac:dyDescent="0.25">
      <c r="B753" s="343"/>
      <c r="AA753" s="336"/>
      <c r="AB753" s="336"/>
      <c r="AC753" s="336"/>
    </row>
    <row r="754" spans="2:29" x14ac:dyDescent="0.25">
      <c r="B754" s="343"/>
      <c r="AA754" s="336"/>
      <c r="AB754" s="336"/>
      <c r="AC754" s="336"/>
    </row>
    <row r="755" spans="2:29" x14ac:dyDescent="0.25">
      <c r="B755" s="343"/>
      <c r="AA755" s="336"/>
      <c r="AB755" s="336"/>
      <c r="AC755" s="336"/>
    </row>
    <row r="756" spans="2:29" x14ac:dyDescent="0.25">
      <c r="B756" s="343"/>
      <c r="AA756" s="336"/>
      <c r="AB756" s="336"/>
      <c r="AC756" s="336"/>
    </row>
    <row r="757" spans="2:29" x14ac:dyDescent="0.25">
      <c r="B757" s="343"/>
      <c r="AA757" s="336"/>
      <c r="AB757" s="336"/>
      <c r="AC757" s="336"/>
    </row>
    <row r="758" spans="2:29" x14ac:dyDescent="0.25">
      <c r="B758" s="343"/>
      <c r="AA758" s="336"/>
      <c r="AB758" s="336"/>
      <c r="AC758" s="336"/>
    </row>
    <row r="759" spans="2:29" x14ac:dyDescent="0.25">
      <c r="B759" s="343"/>
      <c r="AA759" s="336"/>
      <c r="AB759" s="336"/>
      <c r="AC759" s="336"/>
    </row>
    <row r="760" spans="2:29" x14ac:dyDescent="0.25">
      <c r="B760" s="343"/>
      <c r="AA760" s="336"/>
      <c r="AB760" s="336"/>
      <c r="AC760" s="336"/>
    </row>
    <row r="761" spans="2:29" x14ac:dyDescent="0.25">
      <c r="B761" s="343"/>
      <c r="AA761" s="336"/>
      <c r="AB761" s="336"/>
      <c r="AC761" s="336"/>
    </row>
    <row r="762" spans="2:29" x14ac:dyDescent="0.25">
      <c r="B762" s="343"/>
      <c r="AA762" s="336"/>
      <c r="AB762" s="336"/>
      <c r="AC762" s="336"/>
    </row>
    <row r="763" spans="2:29" x14ac:dyDescent="0.25">
      <c r="B763" s="343"/>
      <c r="AA763" s="336"/>
      <c r="AB763" s="336"/>
      <c r="AC763" s="336"/>
    </row>
    <row r="764" spans="2:29" x14ac:dyDescent="0.25">
      <c r="B764" s="343"/>
      <c r="AA764" s="336"/>
      <c r="AB764" s="336"/>
      <c r="AC764" s="336"/>
    </row>
    <row r="765" spans="2:29" x14ac:dyDescent="0.25">
      <c r="B765" s="343"/>
      <c r="AA765" s="336"/>
      <c r="AB765" s="336"/>
      <c r="AC765" s="336"/>
    </row>
    <row r="766" spans="2:29" x14ac:dyDescent="0.25">
      <c r="B766" s="343"/>
      <c r="AA766" s="336"/>
      <c r="AB766" s="336"/>
      <c r="AC766" s="336"/>
    </row>
    <row r="767" spans="2:29" x14ac:dyDescent="0.25">
      <c r="B767" s="343"/>
      <c r="AA767" s="336"/>
      <c r="AB767" s="336"/>
      <c r="AC767" s="336"/>
    </row>
    <row r="768" spans="2:29" x14ac:dyDescent="0.25">
      <c r="B768" s="343"/>
      <c r="AA768" s="336"/>
      <c r="AB768" s="336"/>
      <c r="AC768" s="336"/>
    </row>
    <row r="769" spans="2:29" x14ac:dyDescent="0.25">
      <c r="B769" s="343"/>
      <c r="AA769" s="336"/>
      <c r="AB769" s="336"/>
      <c r="AC769" s="336"/>
    </row>
    <row r="770" spans="2:29" x14ac:dyDescent="0.25">
      <c r="B770" s="343"/>
      <c r="AA770" s="336"/>
      <c r="AB770" s="336"/>
      <c r="AC770" s="336"/>
    </row>
    <row r="771" spans="2:29" x14ac:dyDescent="0.25">
      <c r="B771" s="343"/>
      <c r="AA771" s="336"/>
      <c r="AB771" s="336"/>
      <c r="AC771" s="336"/>
    </row>
    <row r="772" spans="2:29" x14ac:dyDescent="0.25">
      <c r="B772" s="343"/>
      <c r="AA772" s="336"/>
      <c r="AB772" s="336"/>
      <c r="AC772" s="336"/>
    </row>
    <row r="773" spans="2:29" x14ac:dyDescent="0.25">
      <c r="B773" s="343"/>
      <c r="AA773" s="336"/>
      <c r="AB773" s="336"/>
      <c r="AC773" s="336"/>
    </row>
    <row r="774" spans="2:29" x14ac:dyDescent="0.25">
      <c r="B774" s="343"/>
      <c r="AA774" s="336"/>
      <c r="AB774" s="336"/>
      <c r="AC774" s="336"/>
    </row>
    <row r="775" spans="2:29" x14ac:dyDescent="0.25">
      <c r="B775" s="343"/>
      <c r="AA775" s="336"/>
      <c r="AB775" s="336"/>
      <c r="AC775" s="336"/>
    </row>
    <row r="776" spans="2:29" x14ac:dyDescent="0.25">
      <c r="B776" s="343"/>
      <c r="AA776" s="336"/>
      <c r="AB776" s="336"/>
      <c r="AC776" s="336"/>
    </row>
    <row r="777" spans="2:29" x14ac:dyDescent="0.25">
      <c r="B777" s="343"/>
      <c r="AA777" s="336"/>
      <c r="AB777" s="336"/>
      <c r="AC777" s="336"/>
    </row>
    <row r="778" spans="2:29" x14ac:dyDescent="0.25">
      <c r="B778" s="343"/>
      <c r="AA778" s="336"/>
      <c r="AB778" s="336"/>
      <c r="AC778" s="336"/>
    </row>
    <row r="779" spans="2:29" x14ac:dyDescent="0.25">
      <c r="B779" s="343"/>
      <c r="AA779" s="336"/>
      <c r="AB779" s="336"/>
      <c r="AC779" s="336"/>
    </row>
    <row r="780" spans="2:29" x14ac:dyDescent="0.25">
      <c r="B780" s="343"/>
      <c r="AA780" s="336"/>
      <c r="AB780" s="336"/>
      <c r="AC780" s="336"/>
    </row>
    <row r="781" spans="2:29" x14ac:dyDescent="0.25">
      <c r="B781" s="343"/>
      <c r="AA781" s="336"/>
      <c r="AB781" s="336"/>
      <c r="AC781" s="336"/>
    </row>
    <row r="782" spans="2:29" x14ac:dyDescent="0.25">
      <c r="B782" s="343"/>
      <c r="AA782" s="336"/>
      <c r="AB782" s="336"/>
      <c r="AC782" s="336"/>
    </row>
    <row r="783" spans="2:29" x14ac:dyDescent="0.25">
      <c r="B783" s="343"/>
      <c r="AA783" s="336"/>
      <c r="AB783" s="336"/>
      <c r="AC783" s="336"/>
    </row>
    <row r="784" spans="2:29" x14ac:dyDescent="0.25">
      <c r="B784" s="343"/>
      <c r="AA784" s="336"/>
      <c r="AB784" s="336"/>
      <c r="AC784" s="336"/>
    </row>
    <row r="785" spans="2:29" x14ac:dyDescent="0.25">
      <c r="B785" s="343"/>
      <c r="AA785" s="336"/>
      <c r="AB785" s="336"/>
      <c r="AC785" s="336"/>
    </row>
    <row r="786" spans="2:29" x14ac:dyDescent="0.25">
      <c r="B786" s="343"/>
      <c r="AA786" s="336"/>
      <c r="AB786" s="336"/>
      <c r="AC786" s="336"/>
    </row>
    <row r="787" spans="2:29" x14ac:dyDescent="0.25">
      <c r="B787" s="343"/>
      <c r="AA787" s="336"/>
      <c r="AB787" s="336"/>
      <c r="AC787" s="336"/>
    </row>
    <row r="788" spans="2:29" x14ac:dyDescent="0.25">
      <c r="B788" s="343"/>
      <c r="AA788" s="336"/>
      <c r="AB788" s="336"/>
      <c r="AC788" s="336"/>
    </row>
    <row r="789" spans="2:29" x14ac:dyDescent="0.25">
      <c r="B789" s="343"/>
      <c r="AA789" s="336"/>
      <c r="AB789" s="336"/>
      <c r="AC789" s="336"/>
    </row>
    <row r="790" spans="2:29" x14ac:dyDescent="0.25">
      <c r="B790" s="343"/>
      <c r="AA790" s="336"/>
      <c r="AB790" s="336"/>
      <c r="AC790" s="336"/>
    </row>
    <row r="791" spans="2:29" x14ac:dyDescent="0.25">
      <c r="B791" s="343"/>
      <c r="AA791" s="336"/>
      <c r="AB791" s="336"/>
      <c r="AC791" s="336"/>
    </row>
    <row r="792" spans="2:29" x14ac:dyDescent="0.25">
      <c r="B792" s="343"/>
      <c r="AA792" s="336"/>
      <c r="AB792" s="336"/>
      <c r="AC792" s="336"/>
    </row>
    <row r="793" spans="2:29" x14ac:dyDescent="0.25">
      <c r="B793" s="343"/>
      <c r="AA793" s="336"/>
      <c r="AB793" s="336"/>
      <c r="AC793" s="336"/>
    </row>
    <row r="794" spans="2:29" x14ac:dyDescent="0.25">
      <c r="B794" s="343"/>
      <c r="AA794" s="336"/>
      <c r="AB794" s="336"/>
      <c r="AC794" s="336"/>
    </row>
    <row r="795" spans="2:29" x14ac:dyDescent="0.25">
      <c r="B795" s="343"/>
      <c r="AA795" s="336"/>
      <c r="AB795" s="336"/>
      <c r="AC795" s="336"/>
    </row>
    <row r="796" spans="2:29" x14ac:dyDescent="0.25">
      <c r="B796" s="343"/>
      <c r="AA796" s="336"/>
      <c r="AB796" s="336"/>
      <c r="AC796" s="336"/>
    </row>
    <row r="797" spans="2:29" x14ac:dyDescent="0.25">
      <c r="B797" s="343"/>
      <c r="AA797" s="336"/>
      <c r="AB797" s="336"/>
      <c r="AC797" s="336"/>
    </row>
    <row r="798" spans="2:29" x14ac:dyDescent="0.25">
      <c r="B798" s="343"/>
      <c r="AA798" s="336"/>
      <c r="AB798" s="336"/>
      <c r="AC798" s="336"/>
    </row>
    <row r="799" spans="2:29" x14ac:dyDescent="0.25">
      <c r="B799" s="343"/>
      <c r="AA799" s="336"/>
      <c r="AB799" s="336"/>
      <c r="AC799" s="336"/>
    </row>
    <row r="800" spans="2:29" x14ac:dyDescent="0.25">
      <c r="B800" s="343"/>
      <c r="AA800" s="336"/>
      <c r="AB800" s="336"/>
      <c r="AC800" s="336"/>
    </row>
    <row r="801" spans="2:29" x14ac:dyDescent="0.25">
      <c r="B801" s="343"/>
      <c r="AA801" s="336"/>
      <c r="AB801" s="336"/>
      <c r="AC801" s="336"/>
    </row>
    <row r="802" spans="2:29" x14ac:dyDescent="0.25">
      <c r="B802" s="343"/>
      <c r="AA802" s="336"/>
      <c r="AB802" s="336"/>
      <c r="AC802" s="336"/>
    </row>
    <row r="803" spans="2:29" x14ac:dyDescent="0.25">
      <c r="B803" s="343"/>
      <c r="AA803" s="336"/>
      <c r="AB803" s="336"/>
      <c r="AC803" s="336"/>
    </row>
    <row r="804" spans="2:29" x14ac:dyDescent="0.25">
      <c r="B804" s="343"/>
      <c r="AA804" s="336"/>
      <c r="AB804" s="336"/>
      <c r="AC804" s="336"/>
    </row>
    <row r="805" spans="2:29" x14ac:dyDescent="0.25">
      <c r="B805" s="343"/>
      <c r="AA805" s="336"/>
      <c r="AB805" s="336"/>
      <c r="AC805" s="336"/>
    </row>
    <row r="806" spans="2:29" x14ac:dyDescent="0.25">
      <c r="B806" s="343"/>
      <c r="AA806" s="336"/>
      <c r="AB806" s="336"/>
      <c r="AC806" s="336"/>
    </row>
    <row r="807" spans="2:29" x14ac:dyDescent="0.25">
      <c r="B807" s="343"/>
      <c r="AA807" s="336"/>
      <c r="AB807" s="336"/>
      <c r="AC807" s="336"/>
    </row>
    <row r="808" spans="2:29" x14ac:dyDescent="0.25">
      <c r="B808" s="343"/>
      <c r="AA808" s="336"/>
      <c r="AB808" s="336"/>
      <c r="AC808" s="336"/>
    </row>
    <row r="809" spans="2:29" x14ac:dyDescent="0.25">
      <c r="B809" s="343"/>
      <c r="AA809" s="336"/>
      <c r="AB809" s="336"/>
      <c r="AC809" s="336"/>
    </row>
    <row r="810" spans="2:29" x14ac:dyDescent="0.25">
      <c r="B810" s="343"/>
      <c r="AA810" s="336"/>
      <c r="AB810" s="336"/>
      <c r="AC810" s="336"/>
    </row>
    <row r="811" spans="2:29" x14ac:dyDescent="0.25">
      <c r="B811" s="343"/>
      <c r="AA811" s="336"/>
      <c r="AB811" s="336"/>
      <c r="AC811" s="336"/>
    </row>
    <row r="812" spans="2:29" x14ac:dyDescent="0.25">
      <c r="B812" s="343"/>
      <c r="AA812" s="336"/>
      <c r="AB812" s="336"/>
      <c r="AC812" s="336"/>
    </row>
    <row r="813" spans="2:29" x14ac:dyDescent="0.25">
      <c r="B813" s="343"/>
      <c r="AA813" s="336"/>
      <c r="AB813" s="336"/>
      <c r="AC813" s="336"/>
    </row>
    <row r="814" spans="2:29" x14ac:dyDescent="0.25">
      <c r="B814" s="343"/>
      <c r="AA814" s="336"/>
      <c r="AB814" s="336"/>
      <c r="AC814" s="336"/>
    </row>
    <row r="815" spans="2:29" x14ac:dyDescent="0.25">
      <c r="B815" s="343"/>
      <c r="AA815" s="336"/>
      <c r="AB815" s="336"/>
      <c r="AC815" s="336"/>
    </row>
    <row r="816" spans="2:29" x14ac:dyDescent="0.25">
      <c r="B816" s="343"/>
      <c r="AA816" s="336"/>
      <c r="AB816" s="336"/>
      <c r="AC816" s="336"/>
    </row>
    <row r="817" spans="2:29" x14ac:dyDescent="0.25">
      <c r="B817" s="343"/>
      <c r="AA817" s="336"/>
      <c r="AB817" s="336"/>
      <c r="AC817" s="336"/>
    </row>
    <row r="818" spans="2:29" x14ac:dyDescent="0.25">
      <c r="B818" s="343"/>
      <c r="AA818" s="336"/>
      <c r="AB818" s="336"/>
      <c r="AC818" s="336"/>
    </row>
    <row r="819" spans="2:29" x14ac:dyDescent="0.25">
      <c r="B819" s="343"/>
      <c r="AA819" s="336"/>
      <c r="AB819" s="336"/>
      <c r="AC819" s="336"/>
    </row>
    <row r="820" spans="2:29" x14ac:dyDescent="0.25">
      <c r="B820" s="343"/>
      <c r="AA820" s="336"/>
      <c r="AB820" s="336"/>
      <c r="AC820" s="336"/>
    </row>
    <row r="821" spans="2:29" x14ac:dyDescent="0.25">
      <c r="B821" s="343"/>
      <c r="AA821" s="336"/>
      <c r="AB821" s="336"/>
      <c r="AC821" s="336"/>
    </row>
    <row r="822" spans="2:29" x14ac:dyDescent="0.25">
      <c r="B822" s="343"/>
      <c r="AA822" s="336"/>
      <c r="AB822" s="336"/>
      <c r="AC822" s="336"/>
    </row>
    <row r="823" spans="2:29" x14ac:dyDescent="0.25">
      <c r="B823" s="343"/>
      <c r="AA823" s="336"/>
      <c r="AB823" s="336"/>
      <c r="AC823" s="336"/>
    </row>
    <row r="824" spans="2:29" x14ac:dyDescent="0.25">
      <c r="B824" s="343"/>
      <c r="AA824" s="336"/>
      <c r="AB824" s="336"/>
      <c r="AC824" s="336"/>
    </row>
    <row r="825" spans="2:29" x14ac:dyDescent="0.25">
      <c r="B825" s="343"/>
      <c r="AA825" s="336"/>
      <c r="AB825" s="336"/>
      <c r="AC825" s="336"/>
    </row>
    <row r="826" spans="2:29" x14ac:dyDescent="0.25">
      <c r="B826" s="343"/>
      <c r="AA826" s="336"/>
      <c r="AB826" s="336"/>
      <c r="AC826" s="336"/>
    </row>
    <row r="827" spans="2:29" x14ac:dyDescent="0.25">
      <c r="B827" s="343"/>
      <c r="AA827" s="336"/>
      <c r="AB827" s="336"/>
      <c r="AC827" s="336"/>
    </row>
    <row r="828" spans="2:29" x14ac:dyDescent="0.25">
      <c r="B828" s="343"/>
      <c r="AA828" s="336"/>
      <c r="AB828" s="336"/>
      <c r="AC828" s="336"/>
    </row>
    <row r="829" spans="2:29" x14ac:dyDescent="0.25">
      <c r="B829" s="343"/>
      <c r="AA829" s="336"/>
      <c r="AB829" s="336"/>
      <c r="AC829" s="336"/>
    </row>
    <row r="830" spans="2:29" x14ac:dyDescent="0.25">
      <c r="B830" s="343"/>
      <c r="AA830" s="336"/>
      <c r="AB830" s="336"/>
      <c r="AC830" s="336"/>
    </row>
    <row r="831" spans="2:29" x14ac:dyDescent="0.25">
      <c r="B831" s="343"/>
      <c r="AA831" s="336"/>
      <c r="AB831" s="336"/>
      <c r="AC831" s="336"/>
    </row>
    <row r="832" spans="2:29" x14ac:dyDescent="0.25">
      <c r="B832" s="343"/>
      <c r="AA832" s="336"/>
      <c r="AB832" s="336"/>
      <c r="AC832" s="336"/>
    </row>
    <row r="833" spans="2:29" x14ac:dyDescent="0.25">
      <c r="B833" s="343"/>
      <c r="AA833" s="336"/>
      <c r="AB833" s="336"/>
      <c r="AC833" s="336"/>
    </row>
    <row r="834" spans="2:29" x14ac:dyDescent="0.25">
      <c r="B834" s="343"/>
      <c r="AA834" s="336"/>
      <c r="AB834" s="336"/>
      <c r="AC834" s="336"/>
    </row>
    <row r="835" spans="2:29" x14ac:dyDescent="0.25">
      <c r="B835" s="343"/>
      <c r="AA835" s="336"/>
      <c r="AB835" s="336"/>
      <c r="AC835" s="336"/>
    </row>
    <row r="836" spans="2:29" x14ac:dyDescent="0.25">
      <c r="B836" s="343"/>
      <c r="AA836" s="336"/>
      <c r="AB836" s="336"/>
      <c r="AC836" s="336"/>
    </row>
    <row r="837" spans="2:29" x14ac:dyDescent="0.25">
      <c r="B837" s="343"/>
      <c r="AA837" s="336"/>
      <c r="AB837" s="336"/>
      <c r="AC837" s="336"/>
    </row>
    <row r="838" spans="2:29" x14ac:dyDescent="0.25">
      <c r="B838" s="343"/>
      <c r="AA838" s="336"/>
      <c r="AB838" s="336"/>
      <c r="AC838" s="336"/>
    </row>
    <row r="839" spans="2:29" x14ac:dyDescent="0.25">
      <c r="B839" s="343"/>
      <c r="AA839" s="336"/>
      <c r="AB839" s="336"/>
      <c r="AC839" s="336"/>
    </row>
    <row r="840" spans="2:29" x14ac:dyDescent="0.25">
      <c r="B840" s="343"/>
      <c r="AA840" s="336"/>
      <c r="AB840" s="336"/>
      <c r="AC840" s="336"/>
    </row>
    <row r="841" spans="2:29" x14ac:dyDescent="0.25">
      <c r="B841" s="343"/>
      <c r="AA841" s="336"/>
      <c r="AB841" s="336"/>
      <c r="AC841" s="336"/>
    </row>
    <row r="842" spans="2:29" x14ac:dyDescent="0.25">
      <c r="B842" s="343"/>
      <c r="AA842" s="336"/>
      <c r="AB842" s="336"/>
      <c r="AC842" s="336"/>
    </row>
    <row r="843" spans="2:29" x14ac:dyDescent="0.25">
      <c r="B843" s="343"/>
      <c r="AA843" s="336"/>
      <c r="AB843" s="336"/>
      <c r="AC843" s="336"/>
    </row>
    <row r="844" spans="2:29" x14ac:dyDescent="0.25">
      <c r="B844" s="343"/>
      <c r="AA844" s="336"/>
      <c r="AB844" s="336"/>
      <c r="AC844" s="336"/>
    </row>
    <row r="845" spans="2:29" x14ac:dyDescent="0.25">
      <c r="B845" s="343"/>
      <c r="AA845" s="336"/>
      <c r="AB845" s="336"/>
      <c r="AC845" s="336"/>
    </row>
    <row r="846" spans="2:29" x14ac:dyDescent="0.25">
      <c r="B846" s="343"/>
      <c r="AA846" s="336"/>
      <c r="AB846" s="336"/>
      <c r="AC846" s="336"/>
    </row>
    <row r="847" spans="2:29" x14ac:dyDescent="0.25">
      <c r="B847" s="343"/>
      <c r="AA847" s="336"/>
      <c r="AB847" s="336"/>
      <c r="AC847" s="336"/>
    </row>
    <row r="848" spans="2:29" x14ac:dyDescent="0.25">
      <c r="B848" s="343"/>
      <c r="AA848" s="336"/>
      <c r="AB848" s="336"/>
      <c r="AC848" s="336"/>
    </row>
    <row r="849" spans="2:29" x14ac:dyDescent="0.25">
      <c r="B849" s="343"/>
      <c r="AA849" s="336"/>
      <c r="AB849" s="336"/>
      <c r="AC849" s="336"/>
    </row>
    <row r="850" spans="2:29" x14ac:dyDescent="0.25">
      <c r="B850" s="343"/>
      <c r="AA850" s="336"/>
      <c r="AB850" s="336"/>
      <c r="AC850" s="336"/>
    </row>
    <row r="851" spans="2:29" x14ac:dyDescent="0.25">
      <c r="B851" s="343"/>
      <c r="AA851" s="336"/>
      <c r="AB851" s="336"/>
      <c r="AC851" s="336"/>
    </row>
    <row r="852" spans="2:29" x14ac:dyDescent="0.25">
      <c r="B852" s="343"/>
      <c r="AA852" s="336"/>
      <c r="AB852" s="336"/>
      <c r="AC852" s="336"/>
    </row>
    <row r="853" spans="2:29" x14ac:dyDescent="0.25">
      <c r="B853" s="343"/>
      <c r="AA853" s="336"/>
      <c r="AB853" s="336"/>
      <c r="AC853" s="336"/>
    </row>
    <row r="854" spans="2:29" x14ac:dyDescent="0.25">
      <c r="B854" s="343"/>
      <c r="AA854" s="336"/>
      <c r="AB854" s="336"/>
      <c r="AC854" s="336"/>
    </row>
    <row r="855" spans="2:29" x14ac:dyDescent="0.25">
      <c r="B855" s="343"/>
      <c r="AA855" s="336"/>
      <c r="AB855" s="336"/>
      <c r="AC855" s="336"/>
    </row>
    <row r="856" spans="2:29" x14ac:dyDescent="0.25">
      <c r="B856" s="343"/>
      <c r="AA856" s="336"/>
      <c r="AB856" s="336"/>
      <c r="AC856" s="336"/>
    </row>
    <row r="857" spans="2:29" x14ac:dyDescent="0.25">
      <c r="B857" s="343"/>
      <c r="AA857" s="336"/>
      <c r="AB857" s="336"/>
      <c r="AC857" s="336"/>
    </row>
    <row r="858" spans="2:29" x14ac:dyDescent="0.25">
      <c r="B858" s="343"/>
      <c r="AA858" s="336"/>
      <c r="AB858" s="336"/>
      <c r="AC858" s="336"/>
    </row>
    <row r="859" spans="2:29" x14ac:dyDescent="0.25">
      <c r="B859" s="343"/>
      <c r="AA859" s="336"/>
      <c r="AB859" s="336"/>
      <c r="AC859" s="336"/>
    </row>
    <row r="860" spans="2:29" x14ac:dyDescent="0.25">
      <c r="B860" s="343"/>
      <c r="AA860" s="336"/>
      <c r="AB860" s="336"/>
      <c r="AC860" s="336"/>
    </row>
    <row r="861" spans="2:29" x14ac:dyDescent="0.25">
      <c r="B861" s="343"/>
      <c r="AA861" s="336"/>
      <c r="AB861" s="336"/>
      <c r="AC861" s="336"/>
    </row>
    <row r="862" spans="2:29" x14ac:dyDescent="0.25">
      <c r="B862" s="343"/>
      <c r="AA862" s="336"/>
      <c r="AB862" s="336"/>
      <c r="AC862" s="336"/>
    </row>
    <row r="863" spans="2:29" x14ac:dyDescent="0.25">
      <c r="B863" s="343"/>
      <c r="AA863" s="336"/>
      <c r="AB863" s="336"/>
      <c r="AC863" s="336"/>
    </row>
    <row r="864" spans="2:29" x14ac:dyDescent="0.25">
      <c r="B864" s="343"/>
      <c r="AA864" s="336"/>
      <c r="AB864" s="336"/>
      <c r="AC864" s="336"/>
    </row>
    <row r="865" spans="2:29" x14ac:dyDescent="0.25">
      <c r="B865" s="343"/>
      <c r="AA865" s="336"/>
      <c r="AB865" s="336"/>
      <c r="AC865" s="336"/>
    </row>
    <row r="866" spans="2:29" x14ac:dyDescent="0.25">
      <c r="B866" s="343"/>
      <c r="AA866" s="336"/>
      <c r="AB866" s="336"/>
      <c r="AC866" s="336"/>
    </row>
    <row r="867" spans="2:29" x14ac:dyDescent="0.25">
      <c r="B867" s="343"/>
      <c r="AA867" s="336"/>
      <c r="AB867" s="336"/>
      <c r="AC867" s="336"/>
    </row>
    <row r="868" spans="2:29" x14ac:dyDescent="0.25">
      <c r="B868" s="343"/>
      <c r="AA868" s="336"/>
      <c r="AB868" s="336"/>
      <c r="AC868" s="336"/>
    </row>
    <row r="869" spans="2:29" x14ac:dyDescent="0.25">
      <c r="B869" s="343"/>
      <c r="AA869" s="336"/>
      <c r="AB869" s="336"/>
      <c r="AC869" s="336"/>
    </row>
    <row r="870" spans="2:29" x14ac:dyDescent="0.25">
      <c r="B870" s="343"/>
      <c r="AA870" s="336"/>
      <c r="AB870" s="336"/>
      <c r="AC870" s="336"/>
    </row>
    <row r="871" spans="2:29" x14ac:dyDescent="0.25">
      <c r="B871" s="343"/>
      <c r="AA871" s="336"/>
      <c r="AB871" s="336"/>
      <c r="AC871" s="336"/>
    </row>
    <row r="872" spans="2:29" x14ac:dyDescent="0.25">
      <c r="B872" s="343"/>
      <c r="AA872" s="336"/>
      <c r="AB872" s="336"/>
      <c r="AC872" s="336"/>
    </row>
    <row r="873" spans="2:29" x14ac:dyDescent="0.25">
      <c r="B873" s="343"/>
      <c r="AA873" s="336"/>
      <c r="AB873" s="336"/>
      <c r="AC873" s="336"/>
    </row>
    <row r="874" spans="2:29" x14ac:dyDescent="0.25">
      <c r="B874" s="343"/>
      <c r="AA874" s="336"/>
      <c r="AB874" s="336"/>
      <c r="AC874" s="336"/>
    </row>
    <row r="875" spans="2:29" x14ac:dyDescent="0.25">
      <c r="B875" s="343"/>
      <c r="AA875" s="336"/>
      <c r="AB875" s="336"/>
      <c r="AC875" s="336"/>
    </row>
    <row r="876" spans="2:29" x14ac:dyDescent="0.25">
      <c r="B876" s="343"/>
      <c r="AA876" s="336"/>
      <c r="AB876" s="336"/>
      <c r="AC876" s="336"/>
    </row>
    <row r="877" spans="2:29" x14ac:dyDescent="0.25">
      <c r="B877" s="343"/>
      <c r="AA877" s="336"/>
      <c r="AB877" s="336"/>
      <c r="AC877" s="336"/>
    </row>
    <row r="878" spans="2:29" x14ac:dyDescent="0.25">
      <c r="B878" s="343"/>
      <c r="AA878" s="336"/>
      <c r="AB878" s="336"/>
      <c r="AC878" s="336"/>
    </row>
    <row r="879" spans="2:29" x14ac:dyDescent="0.25">
      <c r="B879" s="343"/>
      <c r="AA879" s="336"/>
      <c r="AB879" s="336"/>
      <c r="AC879" s="336"/>
    </row>
    <row r="880" spans="2:29" x14ac:dyDescent="0.25">
      <c r="B880" s="343"/>
      <c r="AA880" s="336"/>
      <c r="AB880" s="336"/>
      <c r="AC880" s="336"/>
    </row>
    <row r="881" spans="2:29" x14ac:dyDescent="0.25">
      <c r="B881" s="343"/>
      <c r="AA881" s="336"/>
      <c r="AB881" s="336"/>
      <c r="AC881" s="336"/>
    </row>
    <row r="882" spans="2:29" x14ac:dyDescent="0.25">
      <c r="B882" s="343"/>
      <c r="AA882" s="336"/>
      <c r="AB882" s="336"/>
      <c r="AC882" s="336"/>
    </row>
    <row r="883" spans="2:29" x14ac:dyDescent="0.25">
      <c r="B883" s="343"/>
      <c r="AA883" s="336"/>
      <c r="AB883" s="336"/>
      <c r="AC883" s="336"/>
    </row>
    <row r="884" spans="2:29" x14ac:dyDescent="0.25">
      <c r="B884" s="343"/>
      <c r="AA884" s="336"/>
      <c r="AB884" s="336"/>
      <c r="AC884" s="336"/>
    </row>
    <row r="885" spans="2:29" x14ac:dyDescent="0.25">
      <c r="B885" s="343"/>
      <c r="AA885" s="336"/>
      <c r="AB885" s="336"/>
      <c r="AC885" s="336"/>
    </row>
    <row r="886" spans="2:29" x14ac:dyDescent="0.25">
      <c r="B886" s="343"/>
      <c r="AA886" s="336"/>
      <c r="AB886" s="336"/>
      <c r="AC886" s="336"/>
    </row>
    <row r="887" spans="2:29" x14ac:dyDescent="0.25">
      <c r="B887" s="343"/>
      <c r="AA887" s="336"/>
      <c r="AB887" s="336"/>
      <c r="AC887" s="336"/>
    </row>
    <row r="888" spans="2:29" x14ac:dyDescent="0.25">
      <c r="B888" s="343"/>
      <c r="AA888" s="336"/>
      <c r="AB888" s="336"/>
      <c r="AC888" s="336"/>
    </row>
    <row r="889" spans="2:29" x14ac:dyDescent="0.25">
      <c r="B889" s="343"/>
      <c r="AA889" s="336"/>
      <c r="AB889" s="336"/>
      <c r="AC889" s="336"/>
    </row>
    <row r="890" spans="2:29" x14ac:dyDescent="0.25">
      <c r="B890" s="343"/>
      <c r="AA890" s="336"/>
      <c r="AB890" s="336"/>
      <c r="AC890" s="336"/>
    </row>
    <row r="891" spans="2:29" x14ac:dyDescent="0.25">
      <c r="B891" s="343"/>
      <c r="AA891" s="336"/>
      <c r="AB891" s="336"/>
      <c r="AC891" s="336"/>
    </row>
    <row r="892" spans="2:29" x14ac:dyDescent="0.25">
      <c r="B892" s="343"/>
      <c r="AA892" s="336"/>
      <c r="AB892" s="336"/>
      <c r="AC892" s="336"/>
    </row>
    <row r="893" spans="2:29" x14ac:dyDescent="0.25">
      <c r="B893" s="343"/>
      <c r="AA893" s="336"/>
      <c r="AB893" s="336"/>
      <c r="AC893" s="336"/>
    </row>
    <row r="894" spans="2:29" x14ac:dyDescent="0.25">
      <c r="B894" s="343"/>
      <c r="AA894" s="336"/>
      <c r="AB894" s="336"/>
      <c r="AC894" s="336"/>
    </row>
    <row r="895" spans="2:29" x14ac:dyDescent="0.25">
      <c r="B895" s="343"/>
      <c r="AA895" s="336"/>
      <c r="AB895" s="336"/>
      <c r="AC895" s="336"/>
    </row>
    <row r="896" spans="2:29" x14ac:dyDescent="0.25">
      <c r="B896" s="343"/>
      <c r="AA896" s="336"/>
      <c r="AB896" s="336"/>
      <c r="AC896" s="336"/>
    </row>
    <row r="897" spans="2:29" x14ac:dyDescent="0.25">
      <c r="B897" s="343"/>
      <c r="AA897" s="336"/>
      <c r="AB897" s="336"/>
      <c r="AC897" s="336"/>
    </row>
    <row r="898" spans="2:29" x14ac:dyDescent="0.25">
      <c r="B898" s="343"/>
      <c r="AA898" s="336"/>
      <c r="AB898" s="336"/>
      <c r="AC898" s="336"/>
    </row>
    <row r="899" spans="2:29" x14ac:dyDescent="0.25">
      <c r="B899" s="343"/>
      <c r="AA899" s="336"/>
      <c r="AB899" s="336"/>
      <c r="AC899" s="336"/>
    </row>
    <row r="900" spans="2:29" x14ac:dyDescent="0.25">
      <c r="B900" s="343"/>
      <c r="AA900" s="336"/>
      <c r="AB900" s="336"/>
      <c r="AC900" s="336"/>
    </row>
    <row r="901" spans="2:29" x14ac:dyDescent="0.25">
      <c r="B901" s="343"/>
      <c r="AA901" s="336"/>
      <c r="AB901" s="336"/>
      <c r="AC901" s="336"/>
    </row>
    <row r="902" spans="2:29" x14ac:dyDescent="0.25">
      <c r="B902" s="343"/>
      <c r="AA902" s="336"/>
      <c r="AB902" s="336"/>
      <c r="AC902" s="336"/>
    </row>
    <row r="903" spans="2:29" x14ac:dyDescent="0.25">
      <c r="B903" s="343"/>
      <c r="AA903" s="336"/>
      <c r="AB903" s="336"/>
      <c r="AC903" s="336"/>
    </row>
    <row r="904" spans="2:29" x14ac:dyDescent="0.25">
      <c r="B904" s="343"/>
      <c r="AA904" s="336"/>
      <c r="AB904" s="336"/>
      <c r="AC904" s="336"/>
    </row>
    <row r="905" spans="2:29" x14ac:dyDescent="0.25">
      <c r="B905" s="343"/>
      <c r="AA905" s="336"/>
      <c r="AB905" s="336"/>
      <c r="AC905" s="336"/>
    </row>
    <row r="906" spans="2:29" x14ac:dyDescent="0.25">
      <c r="B906" s="343"/>
      <c r="AA906" s="336"/>
      <c r="AB906" s="336"/>
      <c r="AC906" s="336"/>
    </row>
    <row r="907" spans="2:29" x14ac:dyDescent="0.25">
      <c r="B907" s="343"/>
      <c r="AA907" s="336"/>
      <c r="AB907" s="336"/>
      <c r="AC907" s="336"/>
    </row>
    <row r="908" spans="2:29" x14ac:dyDescent="0.25">
      <c r="B908" s="343"/>
      <c r="AA908" s="336"/>
      <c r="AB908" s="336"/>
      <c r="AC908" s="336"/>
    </row>
    <row r="909" spans="2:29" x14ac:dyDescent="0.25">
      <c r="B909" s="343"/>
      <c r="AA909" s="336"/>
      <c r="AB909" s="336"/>
      <c r="AC909" s="336"/>
    </row>
    <row r="910" spans="2:29" x14ac:dyDescent="0.25">
      <c r="B910" s="343"/>
      <c r="AA910" s="336"/>
      <c r="AB910" s="336"/>
      <c r="AC910" s="336"/>
    </row>
    <row r="911" spans="2:29" x14ac:dyDescent="0.25">
      <c r="B911" s="343"/>
      <c r="AA911" s="336"/>
      <c r="AB911" s="336"/>
      <c r="AC911" s="336"/>
    </row>
    <row r="912" spans="2:29" x14ac:dyDescent="0.25">
      <c r="B912" s="343"/>
      <c r="AA912" s="336"/>
      <c r="AB912" s="336"/>
      <c r="AC912" s="336"/>
    </row>
    <row r="913" spans="2:29" x14ac:dyDescent="0.25">
      <c r="B913" s="343"/>
      <c r="AA913" s="336"/>
      <c r="AB913" s="336"/>
      <c r="AC913" s="336"/>
    </row>
    <row r="914" spans="2:29" x14ac:dyDescent="0.25">
      <c r="B914" s="343"/>
      <c r="AA914" s="336"/>
      <c r="AB914" s="336"/>
      <c r="AC914" s="336"/>
    </row>
    <row r="915" spans="2:29" x14ac:dyDescent="0.25">
      <c r="B915" s="343"/>
      <c r="AA915" s="336"/>
      <c r="AB915" s="336"/>
      <c r="AC915" s="336"/>
    </row>
    <row r="916" spans="2:29" x14ac:dyDescent="0.25">
      <c r="B916" s="343"/>
      <c r="AA916" s="336"/>
      <c r="AB916" s="336"/>
      <c r="AC916" s="336"/>
    </row>
    <row r="917" spans="2:29" x14ac:dyDescent="0.25">
      <c r="B917" s="343"/>
      <c r="AA917" s="336"/>
      <c r="AB917" s="336"/>
      <c r="AC917" s="336"/>
    </row>
    <row r="918" spans="2:29" x14ac:dyDescent="0.25">
      <c r="B918" s="343"/>
      <c r="AA918" s="336"/>
      <c r="AB918" s="336"/>
      <c r="AC918" s="336"/>
    </row>
    <row r="919" spans="2:29" x14ac:dyDescent="0.25">
      <c r="B919" s="343"/>
      <c r="AA919" s="336"/>
      <c r="AB919" s="336"/>
      <c r="AC919" s="336"/>
    </row>
    <row r="920" spans="2:29" x14ac:dyDescent="0.25">
      <c r="B920" s="343"/>
      <c r="AA920" s="336"/>
      <c r="AB920" s="336"/>
      <c r="AC920" s="336"/>
    </row>
    <row r="921" spans="2:29" x14ac:dyDescent="0.25">
      <c r="B921" s="343"/>
      <c r="AA921" s="336"/>
      <c r="AB921" s="336"/>
      <c r="AC921" s="336"/>
    </row>
    <row r="922" spans="2:29" x14ac:dyDescent="0.25">
      <c r="B922" s="343"/>
      <c r="AA922" s="336"/>
      <c r="AB922" s="336"/>
      <c r="AC922" s="336"/>
    </row>
    <row r="923" spans="2:29" x14ac:dyDescent="0.25">
      <c r="B923" s="343"/>
      <c r="AA923" s="336"/>
      <c r="AB923" s="336"/>
      <c r="AC923" s="336"/>
    </row>
    <row r="924" spans="2:29" x14ac:dyDescent="0.25">
      <c r="B924" s="343"/>
      <c r="AA924" s="336"/>
      <c r="AB924" s="336"/>
      <c r="AC924" s="336"/>
    </row>
    <row r="925" spans="2:29" x14ac:dyDescent="0.25">
      <c r="B925" s="343"/>
      <c r="AA925" s="336"/>
      <c r="AB925" s="336"/>
      <c r="AC925" s="336"/>
    </row>
    <row r="926" spans="2:29" x14ac:dyDescent="0.25">
      <c r="B926" s="343"/>
      <c r="AA926" s="336"/>
      <c r="AB926" s="336"/>
      <c r="AC926" s="336"/>
    </row>
    <row r="927" spans="2:29" x14ac:dyDescent="0.25">
      <c r="B927" s="343"/>
      <c r="AA927" s="336"/>
      <c r="AB927" s="336"/>
      <c r="AC927" s="336"/>
    </row>
    <row r="928" spans="2:29" x14ac:dyDescent="0.25">
      <c r="B928" s="343"/>
      <c r="AA928" s="336"/>
      <c r="AB928" s="336"/>
      <c r="AC928" s="336"/>
    </row>
    <row r="929" spans="2:29" x14ac:dyDescent="0.25">
      <c r="B929" s="343"/>
      <c r="AA929" s="336"/>
      <c r="AB929" s="336"/>
      <c r="AC929" s="336"/>
    </row>
    <row r="930" spans="2:29" x14ac:dyDescent="0.25">
      <c r="B930" s="343"/>
      <c r="AA930" s="336"/>
      <c r="AB930" s="336"/>
      <c r="AC930" s="336"/>
    </row>
    <row r="931" spans="2:29" x14ac:dyDescent="0.25">
      <c r="B931" s="343"/>
      <c r="AA931" s="336"/>
      <c r="AB931" s="336"/>
      <c r="AC931" s="336"/>
    </row>
    <row r="932" spans="2:29" x14ac:dyDescent="0.25">
      <c r="B932" s="343"/>
      <c r="AA932" s="336"/>
      <c r="AB932" s="336"/>
      <c r="AC932" s="336"/>
    </row>
    <row r="933" spans="2:29" x14ac:dyDescent="0.25">
      <c r="B933" s="343"/>
      <c r="AA933" s="336"/>
      <c r="AB933" s="336"/>
      <c r="AC933" s="336"/>
    </row>
    <row r="934" spans="2:29" x14ac:dyDescent="0.25">
      <c r="B934" s="343"/>
      <c r="AA934" s="336"/>
      <c r="AB934" s="336"/>
      <c r="AC934" s="336"/>
    </row>
    <row r="935" spans="2:29" x14ac:dyDescent="0.25">
      <c r="B935" s="343"/>
      <c r="AA935" s="336"/>
      <c r="AB935" s="336"/>
      <c r="AC935" s="336"/>
    </row>
    <row r="936" spans="2:29" x14ac:dyDescent="0.25">
      <c r="B936" s="343"/>
      <c r="AA936" s="336"/>
      <c r="AB936" s="336"/>
      <c r="AC936" s="336"/>
    </row>
    <row r="937" spans="2:29" x14ac:dyDescent="0.25">
      <c r="B937" s="343"/>
      <c r="AA937" s="336"/>
      <c r="AB937" s="336"/>
      <c r="AC937" s="336"/>
    </row>
    <row r="938" spans="2:29" x14ac:dyDescent="0.25">
      <c r="B938" s="343"/>
      <c r="AA938" s="336"/>
      <c r="AB938" s="336"/>
      <c r="AC938" s="336"/>
    </row>
    <row r="939" spans="2:29" x14ac:dyDescent="0.25">
      <c r="B939" s="343"/>
      <c r="AA939" s="336"/>
      <c r="AB939" s="336"/>
      <c r="AC939" s="336"/>
    </row>
    <row r="940" spans="2:29" x14ac:dyDescent="0.25">
      <c r="B940" s="343"/>
      <c r="AA940" s="336"/>
      <c r="AB940" s="336"/>
      <c r="AC940" s="336"/>
    </row>
    <row r="941" spans="2:29" x14ac:dyDescent="0.25">
      <c r="B941" s="343"/>
      <c r="AA941" s="336"/>
      <c r="AB941" s="336"/>
      <c r="AC941" s="336"/>
    </row>
    <row r="942" spans="2:29" x14ac:dyDescent="0.25">
      <c r="B942" s="343"/>
      <c r="AA942" s="336"/>
      <c r="AB942" s="336"/>
      <c r="AC942" s="336"/>
    </row>
    <row r="943" spans="2:29" x14ac:dyDescent="0.25">
      <c r="B943" s="343"/>
      <c r="AA943" s="336"/>
      <c r="AB943" s="336"/>
      <c r="AC943" s="336"/>
    </row>
    <row r="944" spans="2:29" x14ac:dyDescent="0.25">
      <c r="B944" s="343"/>
      <c r="AA944" s="336"/>
      <c r="AB944" s="336"/>
      <c r="AC944" s="336"/>
    </row>
    <row r="945" spans="2:29" x14ac:dyDescent="0.25">
      <c r="B945" s="343"/>
      <c r="AA945" s="336"/>
      <c r="AB945" s="336"/>
      <c r="AC945" s="336"/>
    </row>
    <row r="946" spans="2:29" x14ac:dyDescent="0.25">
      <c r="B946" s="343"/>
      <c r="AA946" s="336"/>
      <c r="AB946" s="336"/>
      <c r="AC946" s="336"/>
    </row>
    <row r="947" spans="2:29" x14ac:dyDescent="0.25">
      <c r="B947" s="343"/>
      <c r="AA947" s="336"/>
      <c r="AB947" s="336"/>
      <c r="AC947" s="336"/>
    </row>
    <row r="948" spans="2:29" x14ac:dyDescent="0.25">
      <c r="B948" s="343"/>
      <c r="AA948" s="336"/>
      <c r="AB948" s="336"/>
      <c r="AC948" s="336"/>
    </row>
    <row r="949" spans="2:29" x14ac:dyDescent="0.25">
      <c r="B949" s="343"/>
      <c r="AA949" s="336"/>
      <c r="AB949" s="336"/>
      <c r="AC949" s="336"/>
    </row>
    <row r="950" spans="2:29" x14ac:dyDescent="0.25">
      <c r="B950" s="343"/>
      <c r="AA950" s="336"/>
      <c r="AB950" s="336"/>
      <c r="AC950" s="336"/>
    </row>
    <row r="951" spans="2:29" x14ac:dyDescent="0.25">
      <c r="B951" s="343"/>
      <c r="AA951" s="336"/>
      <c r="AB951" s="336"/>
      <c r="AC951" s="336"/>
    </row>
    <row r="952" spans="2:29" x14ac:dyDescent="0.25">
      <c r="B952" s="343"/>
      <c r="AA952" s="336"/>
      <c r="AB952" s="336"/>
      <c r="AC952" s="336"/>
    </row>
    <row r="953" spans="2:29" x14ac:dyDescent="0.25">
      <c r="B953" s="343"/>
      <c r="AA953" s="336"/>
      <c r="AB953" s="336"/>
      <c r="AC953" s="336"/>
    </row>
    <row r="954" spans="2:29" x14ac:dyDescent="0.25">
      <c r="B954" s="343"/>
      <c r="AA954" s="336"/>
      <c r="AB954" s="336"/>
      <c r="AC954" s="336"/>
    </row>
    <row r="955" spans="2:29" x14ac:dyDescent="0.25">
      <c r="B955" s="343"/>
      <c r="AA955" s="336"/>
      <c r="AB955" s="336"/>
      <c r="AC955" s="336"/>
    </row>
    <row r="956" spans="2:29" x14ac:dyDescent="0.25">
      <c r="B956" s="343"/>
      <c r="AA956" s="336"/>
      <c r="AB956" s="336"/>
      <c r="AC956" s="336"/>
    </row>
    <row r="957" spans="2:29" x14ac:dyDescent="0.25">
      <c r="B957" s="343"/>
      <c r="AA957" s="336"/>
      <c r="AB957" s="336"/>
      <c r="AC957" s="336"/>
    </row>
    <row r="958" spans="2:29" x14ac:dyDescent="0.25">
      <c r="B958" s="343"/>
      <c r="AA958" s="336"/>
      <c r="AB958" s="336"/>
      <c r="AC958" s="336"/>
    </row>
    <row r="959" spans="2:29" x14ac:dyDescent="0.25">
      <c r="B959" s="343"/>
      <c r="AA959" s="336"/>
      <c r="AB959" s="336"/>
      <c r="AC959" s="336"/>
    </row>
    <row r="960" spans="2:29" x14ac:dyDescent="0.25">
      <c r="B960" s="343"/>
      <c r="AA960" s="336"/>
      <c r="AB960" s="336"/>
      <c r="AC960" s="336"/>
    </row>
    <row r="961" spans="2:29" x14ac:dyDescent="0.25">
      <c r="B961" s="343"/>
      <c r="AA961" s="336"/>
      <c r="AB961" s="336"/>
      <c r="AC961" s="336"/>
    </row>
    <row r="962" spans="2:29" x14ac:dyDescent="0.25">
      <c r="B962" s="343"/>
      <c r="AA962" s="336"/>
      <c r="AB962" s="336"/>
      <c r="AC962" s="336"/>
    </row>
    <row r="963" spans="2:29" x14ac:dyDescent="0.25">
      <c r="B963" s="343"/>
      <c r="AA963" s="336"/>
      <c r="AB963" s="336"/>
      <c r="AC963" s="336"/>
    </row>
    <row r="964" spans="2:29" x14ac:dyDescent="0.25">
      <c r="B964" s="343"/>
      <c r="AA964" s="336"/>
      <c r="AB964" s="336"/>
      <c r="AC964" s="336"/>
    </row>
    <row r="965" spans="2:29" x14ac:dyDescent="0.25">
      <c r="B965" s="343"/>
      <c r="AA965" s="336"/>
      <c r="AB965" s="336"/>
      <c r="AC965" s="336"/>
    </row>
    <row r="966" spans="2:29" x14ac:dyDescent="0.25">
      <c r="B966" s="343"/>
      <c r="AA966" s="336"/>
      <c r="AB966" s="336"/>
      <c r="AC966" s="336"/>
    </row>
    <row r="967" spans="2:29" x14ac:dyDescent="0.25">
      <c r="B967" s="343"/>
      <c r="AA967" s="336"/>
      <c r="AB967" s="336"/>
      <c r="AC967" s="336"/>
    </row>
    <row r="968" spans="2:29" x14ac:dyDescent="0.25">
      <c r="B968" s="343"/>
      <c r="AA968" s="336"/>
      <c r="AB968" s="336"/>
      <c r="AC968" s="336"/>
    </row>
    <row r="969" spans="2:29" x14ac:dyDescent="0.25">
      <c r="B969" s="343"/>
      <c r="AA969" s="336"/>
      <c r="AB969" s="336"/>
      <c r="AC969" s="336"/>
    </row>
    <row r="970" spans="2:29" x14ac:dyDescent="0.25">
      <c r="B970" s="343"/>
      <c r="AA970" s="336"/>
      <c r="AB970" s="336"/>
      <c r="AC970" s="336"/>
    </row>
    <row r="971" spans="2:29" x14ac:dyDescent="0.25">
      <c r="B971" s="343"/>
      <c r="AA971" s="336"/>
      <c r="AB971" s="336"/>
      <c r="AC971" s="336"/>
    </row>
    <row r="972" spans="2:29" x14ac:dyDescent="0.25">
      <c r="B972" s="343"/>
      <c r="AA972" s="336"/>
      <c r="AB972" s="336"/>
      <c r="AC972" s="336"/>
    </row>
    <row r="973" spans="2:29" x14ac:dyDescent="0.25">
      <c r="B973" s="343"/>
      <c r="AA973" s="336"/>
      <c r="AB973" s="336"/>
      <c r="AC973" s="336"/>
    </row>
    <row r="974" spans="2:29" x14ac:dyDescent="0.25">
      <c r="B974" s="343"/>
      <c r="AA974" s="336"/>
      <c r="AB974" s="336"/>
      <c r="AC974" s="336"/>
    </row>
    <row r="975" spans="2:29" x14ac:dyDescent="0.25">
      <c r="B975" s="343"/>
      <c r="AA975" s="336"/>
      <c r="AB975" s="336"/>
      <c r="AC975" s="336"/>
    </row>
    <row r="976" spans="2:29" x14ac:dyDescent="0.25">
      <c r="B976" s="343"/>
      <c r="AA976" s="336"/>
      <c r="AB976" s="336"/>
      <c r="AC976" s="336"/>
    </row>
    <row r="977" spans="2:29" x14ac:dyDescent="0.25">
      <c r="B977" s="343"/>
      <c r="AA977" s="336"/>
      <c r="AB977" s="336"/>
      <c r="AC977" s="336"/>
    </row>
    <row r="978" spans="2:29" x14ac:dyDescent="0.25">
      <c r="B978" s="343"/>
      <c r="AA978" s="336"/>
      <c r="AB978" s="336"/>
      <c r="AC978" s="336"/>
    </row>
    <row r="979" spans="2:29" x14ac:dyDescent="0.25">
      <c r="B979" s="343"/>
      <c r="AA979" s="336"/>
      <c r="AB979" s="336"/>
      <c r="AC979" s="336"/>
    </row>
    <row r="980" spans="2:29" x14ac:dyDescent="0.25">
      <c r="B980" s="343"/>
      <c r="AA980" s="336"/>
      <c r="AB980" s="336"/>
      <c r="AC980" s="336"/>
    </row>
    <row r="981" spans="2:29" x14ac:dyDescent="0.25">
      <c r="B981" s="343"/>
      <c r="AA981" s="336"/>
      <c r="AB981" s="336"/>
      <c r="AC981" s="336"/>
    </row>
    <row r="982" spans="2:29" x14ac:dyDescent="0.25">
      <c r="B982" s="343"/>
      <c r="AA982" s="336"/>
      <c r="AB982" s="336"/>
      <c r="AC982" s="336"/>
    </row>
    <row r="983" spans="2:29" x14ac:dyDescent="0.25">
      <c r="B983" s="343"/>
      <c r="AA983" s="336"/>
      <c r="AB983" s="336"/>
      <c r="AC983" s="336"/>
    </row>
    <row r="984" spans="2:29" x14ac:dyDescent="0.25">
      <c r="B984" s="343"/>
      <c r="AA984" s="336"/>
      <c r="AB984" s="336"/>
      <c r="AC984" s="336"/>
    </row>
    <row r="985" spans="2:29" x14ac:dyDescent="0.25">
      <c r="B985" s="343"/>
      <c r="AA985" s="336"/>
      <c r="AB985" s="336"/>
      <c r="AC985" s="336"/>
    </row>
    <row r="986" spans="2:29" x14ac:dyDescent="0.25">
      <c r="B986" s="343"/>
      <c r="AA986" s="336"/>
      <c r="AB986" s="336"/>
      <c r="AC986" s="336"/>
    </row>
    <row r="987" spans="2:29" x14ac:dyDescent="0.25">
      <c r="B987" s="343"/>
      <c r="AA987" s="336"/>
      <c r="AB987" s="336"/>
      <c r="AC987" s="336"/>
    </row>
    <row r="988" spans="2:29" x14ac:dyDescent="0.25">
      <c r="B988" s="343"/>
      <c r="AA988" s="336"/>
      <c r="AB988" s="336"/>
      <c r="AC988" s="336"/>
    </row>
    <row r="989" spans="2:29" x14ac:dyDescent="0.25">
      <c r="B989" s="343"/>
      <c r="AA989" s="336"/>
      <c r="AB989" s="336"/>
      <c r="AC989" s="336"/>
    </row>
    <row r="990" spans="2:29" x14ac:dyDescent="0.25">
      <c r="B990" s="343"/>
      <c r="AA990" s="336"/>
      <c r="AB990" s="336"/>
      <c r="AC990" s="336"/>
    </row>
    <row r="991" spans="2:29" x14ac:dyDescent="0.25">
      <c r="B991" s="343"/>
      <c r="AA991" s="336"/>
      <c r="AB991" s="336"/>
      <c r="AC991" s="336"/>
    </row>
    <row r="992" spans="2:29" x14ac:dyDescent="0.25">
      <c r="B992" s="343"/>
      <c r="AA992" s="336"/>
      <c r="AB992" s="336"/>
      <c r="AC992" s="336"/>
    </row>
    <row r="993" spans="2:29" x14ac:dyDescent="0.25">
      <c r="B993" s="343"/>
      <c r="AA993" s="336"/>
      <c r="AB993" s="336"/>
      <c r="AC993" s="336"/>
    </row>
    <row r="994" spans="2:29" x14ac:dyDescent="0.25">
      <c r="B994" s="343"/>
      <c r="AA994" s="336"/>
      <c r="AB994" s="336"/>
      <c r="AC994" s="336"/>
    </row>
    <row r="995" spans="2:29" x14ac:dyDescent="0.25">
      <c r="B995" s="343"/>
      <c r="AA995" s="336"/>
      <c r="AB995" s="336"/>
      <c r="AC995" s="336"/>
    </row>
    <row r="996" spans="2:29" x14ac:dyDescent="0.25">
      <c r="B996" s="343"/>
      <c r="AA996" s="336"/>
      <c r="AB996" s="336"/>
      <c r="AC996" s="336"/>
    </row>
    <row r="997" spans="2:29" x14ac:dyDescent="0.25">
      <c r="B997" s="343"/>
      <c r="AA997" s="336"/>
      <c r="AB997" s="336"/>
      <c r="AC997" s="336"/>
    </row>
    <row r="998" spans="2:29" x14ac:dyDescent="0.25">
      <c r="B998" s="343"/>
      <c r="AA998" s="336"/>
      <c r="AB998" s="336"/>
      <c r="AC998" s="336"/>
    </row>
    <row r="999" spans="2:29" x14ac:dyDescent="0.25">
      <c r="B999" s="343"/>
      <c r="AA999" s="336"/>
      <c r="AB999" s="336"/>
      <c r="AC999" s="336"/>
    </row>
    <row r="1000" spans="2:29" x14ac:dyDescent="0.25">
      <c r="B1000" s="343"/>
      <c r="AA1000" s="336"/>
      <c r="AB1000" s="336"/>
      <c r="AC1000" s="336"/>
    </row>
    <row r="1001" spans="2:29" x14ac:dyDescent="0.25">
      <c r="B1001" s="343"/>
      <c r="AA1001" s="336"/>
      <c r="AB1001" s="336"/>
      <c r="AC1001" s="336"/>
    </row>
    <row r="1002" spans="2:29" x14ac:dyDescent="0.25">
      <c r="B1002" s="343"/>
      <c r="AA1002" s="336"/>
      <c r="AB1002" s="336"/>
      <c r="AC1002" s="336"/>
    </row>
    <row r="1003" spans="2:29" x14ac:dyDescent="0.25">
      <c r="B1003" s="343"/>
      <c r="AA1003" s="336"/>
      <c r="AB1003" s="336"/>
      <c r="AC1003" s="336"/>
    </row>
    <row r="1004" spans="2:29" x14ac:dyDescent="0.25">
      <c r="B1004" s="343"/>
      <c r="AA1004" s="336"/>
      <c r="AB1004" s="336"/>
      <c r="AC1004" s="336"/>
    </row>
    <row r="1005" spans="2:29" x14ac:dyDescent="0.25">
      <c r="B1005" s="343"/>
      <c r="AA1005" s="336"/>
      <c r="AB1005" s="336"/>
      <c r="AC1005" s="336"/>
    </row>
    <row r="1006" spans="2:29" x14ac:dyDescent="0.25">
      <c r="B1006" s="343"/>
      <c r="AA1006" s="336"/>
      <c r="AB1006" s="336"/>
      <c r="AC1006" s="336"/>
    </row>
    <row r="1007" spans="2:29" x14ac:dyDescent="0.25">
      <c r="B1007" s="343"/>
      <c r="AA1007" s="336"/>
      <c r="AB1007" s="336"/>
      <c r="AC1007" s="336"/>
    </row>
    <row r="1008" spans="2:29" x14ac:dyDescent="0.25">
      <c r="B1008" s="343"/>
      <c r="AA1008" s="336"/>
      <c r="AB1008" s="336"/>
      <c r="AC1008" s="336"/>
    </row>
    <row r="1009" spans="2:29" x14ac:dyDescent="0.25">
      <c r="B1009" s="343"/>
      <c r="AA1009" s="336"/>
      <c r="AB1009" s="336"/>
      <c r="AC1009" s="336"/>
    </row>
    <row r="1010" spans="2:29" x14ac:dyDescent="0.25">
      <c r="B1010" s="343"/>
      <c r="AA1010" s="336"/>
      <c r="AB1010" s="336"/>
      <c r="AC1010" s="336"/>
    </row>
    <row r="1011" spans="2:29" x14ac:dyDescent="0.25">
      <c r="B1011" s="343"/>
      <c r="AA1011" s="336"/>
      <c r="AB1011" s="336"/>
      <c r="AC1011" s="336"/>
    </row>
    <row r="1012" spans="2:29" x14ac:dyDescent="0.25">
      <c r="B1012" s="343"/>
      <c r="AA1012" s="336"/>
      <c r="AB1012" s="336"/>
      <c r="AC1012" s="336"/>
    </row>
    <row r="1013" spans="2:29" x14ac:dyDescent="0.25">
      <c r="B1013" s="343"/>
      <c r="AA1013" s="336"/>
      <c r="AB1013" s="336"/>
      <c r="AC1013" s="336"/>
    </row>
    <row r="1014" spans="2:29" x14ac:dyDescent="0.25">
      <c r="B1014" s="343"/>
      <c r="AA1014" s="336"/>
      <c r="AB1014" s="336"/>
      <c r="AC1014" s="336"/>
    </row>
    <row r="1015" spans="2:29" x14ac:dyDescent="0.25">
      <c r="B1015" s="343"/>
      <c r="AA1015" s="336"/>
      <c r="AB1015" s="336"/>
      <c r="AC1015" s="336"/>
    </row>
    <row r="1016" spans="2:29" x14ac:dyDescent="0.25">
      <c r="B1016" s="343"/>
      <c r="AA1016" s="336"/>
      <c r="AB1016" s="336"/>
      <c r="AC1016" s="336"/>
    </row>
    <row r="1017" spans="2:29" x14ac:dyDescent="0.25">
      <c r="B1017" s="343"/>
      <c r="AA1017" s="336"/>
      <c r="AB1017" s="336"/>
      <c r="AC1017" s="336"/>
    </row>
    <row r="1018" spans="2:29" x14ac:dyDescent="0.25">
      <c r="B1018" s="343"/>
      <c r="AA1018" s="336"/>
      <c r="AB1018" s="336"/>
      <c r="AC1018" s="336"/>
    </row>
    <row r="1019" spans="2:29" x14ac:dyDescent="0.25">
      <c r="B1019" s="343"/>
      <c r="AA1019" s="336"/>
      <c r="AB1019" s="336"/>
      <c r="AC1019" s="336"/>
    </row>
    <row r="1020" spans="2:29" x14ac:dyDescent="0.25">
      <c r="B1020" s="343"/>
      <c r="AA1020" s="336"/>
      <c r="AB1020" s="336"/>
      <c r="AC1020" s="336"/>
    </row>
    <row r="1021" spans="2:29" x14ac:dyDescent="0.25">
      <c r="B1021" s="343"/>
      <c r="AA1021" s="336"/>
      <c r="AB1021" s="336"/>
      <c r="AC1021" s="336"/>
    </row>
    <row r="1022" spans="2:29" x14ac:dyDescent="0.25">
      <c r="B1022" s="343"/>
      <c r="AA1022" s="336"/>
      <c r="AB1022" s="336"/>
      <c r="AC1022" s="336"/>
    </row>
    <row r="1023" spans="2:29" x14ac:dyDescent="0.25">
      <c r="B1023" s="343"/>
      <c r="AA1023" s="336"/>
      <c r="AB1023" s="336"/>
      <c r="AC1023" s="336"/>
    </row>
    <row r="1024" spans="2:29" x14ac:dyDescent="0.25">
      <c r="B1024" s="343"/>
      <c r="AA1024" s="336"/>
      <c r="AB1024" s="336"/>
      <c r="AC1024" s="336"/>
    </row>
    <row r="1025" spans="2:29" x14ac:dyDescent="0.25">
      <c r="B1025" s="343"/>
      <c r="AA1025" s="336"/>
      <c r="AB1025" s="336"/>
      <c r="AC1025" s="336"/>
    </row>
    <row r="1026" spans="2:29" x14ac:dyDescent="0.25">
      <c r="B1026" s="343"/>
      <c r="AA1026" s="336"/>
      <c r="AB1026" s="336"/>
      <c r="AC1026" s="336"/>
    </row>
    <row r="1027" spans="2:29" x14ac:dyDescent="0.25">
      <c r="B1027" s="343"/>
      <c r="AA1027" s="336"/>
      <c r="AB1027" s="336"/>
      <c r="AC1027" s="336"/>
    </row>
    <row r="1028" spans="2:29" x14ac:dyDescent="0.25">
      <c r="B1028" s="343"/>
      <c r="AA1028" s="336"/>
      <c r="AB1028" s="336"/>
      <c r="AC1028" s="336"/>
    </row>
    <row r="1029" spans="2:29" x14ac:dyDescent="0.25">
      <c r="B1029" s="343"/>
      <c r="AA1029" s="336"/>
      <c r="AB1029" s="336"/>
      <c r="AC1029" s="336"/>
    </row>
    <row r="1030" spans="2:29" x14ac:dyDescent="0.25">
      <c r="B1030" s="343"/>
      <c r="AA1030" s="336"/>
      <c r="AB1030" s="336"/>
      <c r="AC1030" s="336"/>
    </row>
    <row r="1031" spans="2:29" x14ac:dyDescent="0.25">
      <c r="B1031" s="343"/>
      <c r="AA1031" s="336"/>
      <c r="AB1031" s="336"/>
      <c r="AC1031" s="336"/>
    </row>
    <row r="1032" spans="2:29" x14ac:dyDescent="0.25">
      <c r="B1032" s="343"/>
      <c r="AA1032" s="336"/>
      <c r="AB1032" s="336"/>
      <c r="AC1032" s="336"/>
    </row>
    <row r="1033" spans="2:29" x14ac:dyDescent="0.25">
      <c r="B1033" s="343"/>
      <c r="AA1033" s="336"/>
      <c r="AB1033" s="336"/>
      <c r="AC1033" s="336"/>
    </row>
    <row r="1034" spans="2:29" x14ac:dyDescent="0.25">
      <c r="B1034" s="343"/>
      <c r="AA1034" s="336"/>
      <c r="AB1034" s="336"/>
      <c r="AC1034" s="336"/>
    </row>
    <row r="1035" spans="2:29" x14ac:dyDescent="0.25">
      <c r="B1035" s="343"/>
      <c r="AA1035" s="336"/>
      <c r="AB1035" s="336"/>
      <c r="AC1035" s="336"/>
    </row>
    <row r="1036" spans="2:29" x14ac:dyDescent="0.25">
      <c r="B1036" s="343"/>
      <c r="AA1036" s="336"/>
      <c r="AB1036" s="336"/>
      <c r="AC1036" s="336"/>
    </row>
    <row r="1037" spans="2:29" x14ac:dyDescent="0.25">
      <c r="B1037" s="343"/>
      <c r="AA1037" s="336"/>
      <c r="AB1037" s="336"/>
      <c r="AC1037" s="336"/>
    </row>
    <row r="1038" spans="2:29" x14ac:dyDescent="0.25">
      <c r="B1038" s="343"/>
      <c r="AA1038" s="336"/>
      <c r="AB1038" s="336"/>
      <c r="AC1038" s="336"/>
    </row>
    <row r="1039" spans="2:29" x14ac:dyDescent="0.25">
      <c r="B1039" s="343"/>
      <c r="AA1039" s="336"/>
      <c r="AB1039" s="336"/>
      <c r="AC1039" s="336"/>
    </row>
    <row r="1040" spans="2:29" x14ac:dyDescent="0.25">
      <c r="B1040" s="343"/>
      <c r="AA1040" s="336"/>
      <c r="AB1040" s="336"/>
      <c r="AC1040" s="336"/>
    </row>
    <row r="1041" spans="2:29" x14ac:dyDescent="0.25">
      <c r="B1041" s="343"/>
      <c r="AA1041" s="336"/>
      <c r="AB1041" s="336"/>
      <c r="AC1041" s="336"/>
    </row>
    <row r="1042" spans="2:29" x14ac:dyDescent="0.25">
      <c r="B1042" s="343"/>
      <c r="AA1042" s="336"/>
      <c r="AB1042" s="336"/>
      <c r="AC1042" s="336"/>
    </row>
    <row r="1043" spans="2:29" x14ac:dyDescent="0.25">
      <c r="B1043" s="343"/>
      <c r="AA1043" s="336"/>
      <c r="AB1043" s="336"/>
      <c r="AC1043" s="336"/>
    </row>
    <row r="1044" spans="2:29" x14ac:dyDescent="0.25">
      <c r="B1044" s="343"/>
      <c r="AA1044" s="336"/>
      <c r="AB1044" s="336"/>
      <c r="AC1044" s="336"/>
    </row>
    <row r="1045" spans="2:29" x14ac:dyDescent="0.25">
      <c r="B1045" s="343"/>
      <c r="AA1045" s="336"/>
      <c r="AB1045" s="336"/>
      <c r="AC1045" s="336"/>
    </row>
    <row r="1046" spans="2:29" x14ac:dyDescent="0.25">
      <c r="B1046" s="343"/>
      <c r="AA1046" s="336"/>
      <c r="AB1046" s="336"/>
      <c r="AC1046" s="336"/>
    </row>
    <row r="1047" spans="2:29" x14ac:dyDescent="0.25">
      <c r="B1047" s="343"/>
      <c r="AA1047" s="336"/>
      <c r="AB1047" s="336"/>
      <c r="AC1047" s="336"/>
    </row>
    <row r="1048" spans="2:29" x14ac:dyDescent="0.25">
      <c r="B1048" s="343"/>
      <c r="AA1048" s="336"/>
      <c r="AB1048" s="336"/>
      <c r="AC1048" s="336"/>
    </row>
    <row r="1049" spans="2:29" x14ac:dyDescent="0.25">
      <c r="B1049" s="343"/>
      <c r="AA1049" s="336"/>
      <c r="AB1049" s="336"/>
      <c r="AC1049" s="336"/>
    </row>
    <row r="1050" spans="2:29" x14ac:dyDescent="0.25">
      <c r="B1050" s="343"/>
      <c r="AA1050" s="336"/>
      <c r="AB1050" s="336"/>
      <c r="AC1050" s="336"/>
    </row>
    <row r="1051" spans="2:29" x14ac:dyDescent="0.25">
      <c r="B1051" s="343"/>
      <c r="AA1051" s="336"/>
      <c r="AB1051" s="336"/>
      <c r="AC1051" s="336"/>
    </row>
    <row r="1052" spans="2:29" x14ac:dyDescent="0.25">
      <c r="B1052" s="343"/>
      <c r="AA1052" s="336"/>
      <c r="AB1052" s="336"/>
      <c r="AC1052" s="336"/>
    </row>
    <row r="1053" spans="2:29" x14ac:dyDescent="0.25">
      <c r="B1053" s="343"/>
      <c r="AA1053" s="336"/>
      <c r="AB1053" s="336"/>
      <c r="AC1053" s="336"/>
    </row>
    <row r="1054" spans="2:29" x14ac:dyDescent="0.25">
      <c r="B1054" s="343"/>
      <c r="AA1054" s="336"/>
      <c r="AB1054" s="336"/>
      <c r="AC1054" s="336"/>
    </row>
    <row r="1055" spans="2:29" x14ac:dyDescent="0.25">
      <c r="B1055" s="343"/>
      <c r="AA1055" s="336"/>
      <c r="AB1055" s="336"/>
      <c r="AC1055" s="336"/>
    </row>
    <row r="1056" spans="2:29" x14ac:dyDescent="0.25">
      <c r="B1056" s="343"/>
      <c r="AA1056" s="336"/>
      <c r="AB1056" s="336"/>
      <c r="AC1056" s="336"/>
    </row>
    <row r="1057" spans="2:29" x14ac:dyDescent="0.25">
      <c r="B1057" s="343"/>
      <c r="AA1057" s="336"/>
      <c r="AB1057" s="336"/>
      <c r="AC1057" s="336"/>
    </row>
    <row r="1058" spans="2:29" x14ac:dyDescent="0.25">
      <c r="B1058" s="343"/>
      <c r="AA1058" s="336"/>
      <c r="AB1058" s="336"/>
      <c r="AC1058" s="336"/>
    </row>
    <row r="1059" spans="2:29" x14ac:dyDescent="0.25">
      <c r="B1059" s="343"/>
      <c r="AA1059" s="336"/>
      <c r="AB1059" s="336"/>
      <c r="AC1059" s="336"/>
    </row>
    <row r="1060" spans="2:29" x14ac:dyDescent="0.25">
      <c r="B1060" s="343"/>
      <c r="AA1060" s="336"/>
      <c r="AB1060" s="336"/>
      <c r="AC1060" s="336"/>
    </row>
    <row r="1061" spans="2:29" x14ac:dyDescent="0.25">
      <c r="B1061" s="343"/>
      <c r="AA1061" s="336"/>
      <c r="AB1061" s="336"/>
      <c r="AC1061" s="336"/>
    </row>
    <row r="1062" spans="2:29" x14ac:dyDescent="0.25">
      <c r="B1062" s="343"/>
      <c r="AA1062" s="336"/>
      <c r="AB1062" s="336"/>
      <c r="AC1062" s="336"/>
    </row>
    <row r="1063" spans="2:29" x14ac:dyDescent="0.25">
      <c r="B1063" s="343"/>
      <c r="AA1063" s="336"/>
      <c r="AB1063" s="336"/>
      <c r="AC1063" s="336"/>
    </row>
    <row r="1064" spans="2:29" x14ac:dyDescent="0.25">
      <c r="B1064" s="343"/>
      <c r="AA1064" s="336"/>
      <c r="AB1064" s="336"/>
      <c r="AC1064" s="336"/>
    </row>
    <row r="1065" spans="2:29" x14ac:dyDescent="0.25">
      <c r="B1065" s="343"/>
      <c r="AA1065" s="336"/>
      <c r="AB1065" s="336"/>
      <c r="AC1065" s="336"/>
    </row>
    <row r="1066" spans="2:29" x14ac:dyDescent="0.25">
      <c r="B1066" s="343"/>
      <c r="AA1066" s="336"/>
      <c r="AB1066" s="336"/>
      <c r="AC1066" s="336"/>
    </row>
    <row r="1067" spans="2:29" x14ac:dyDescent="0.25">
      <c r="B1067" s="343"/>
      <c r="AA1067" s="336"/>
      <c r="AB1067" s="336"/>
      <c r="AC1067" s="336"/>
    </row>
    <row r="1068" spans="2:29" x14ac:dyDescent="0.25">
      <c r="B1068" s="343"/>
      <c r="AA1068" s="336"/>
      <c r="AB1068" s="336"/>
      <c r="AC1068" s="336"/>
    </row>
    <row r="1069" spans="2:29" x14ac:dyDescent="0.25">
      <c r="B1069" s="343"/>
      <c r="AA1069" s="336"/>
      <c r="AB1069" s="336"/>
      <c r="AC1069" s="336"/>
    </row>
    <row r="1070" spans="2:29" x14ac:dyDescent="0.25">
      <c r="B1070" s="343"/>
      <c r="AA1070" s="336"/>
      <c r="AB1070" s="336"/>
      <c r="AC1070" s="336"/>
    </row>
    <row r="1071" spans="2:29" x14ac:dyDescent="0.25">
      <c r="B1071" s="343"/>
      <c r="AA1071" s="336"/>
      <c r="AB1071" s="336"/>
      <c r="AC1071" s="336"/>
    </row>
    <row r="1072" spans="2:29" x14ac:dyDescent="0.25">
      <c r="B1072" s="343"/>
      <c r="AA1072" s="336"/>
      <c r="AB1072" s="336"/>
      <c r="AC1072" s="336"/>
    </row>
    <row r="1073" spans="2:29" x14ac:dyDescent="0.25">
      <c r="B1073" s="343"/>
      <c r="AA1073" s="336"/>
      <c r="AB1073" s="336"/>
      <c r="AC1073" s="336"/>
    </row>
    <row r="1074" spans="2:29" x14ac:dyDescent="0.25">
      <c r="B1074" s="343"/>
      <c r="AA1074" s="336"/>
      <c r="AB1074" s="336"/>
      <c r="AC1074" s="336"/>
    </row>
    <row r="1075" spans="2:29" x14ac:dyDescent="0.25">
      <c r="B1075" s="343"/>
      <c r="AA1075" s="336"/>
      <c r="AB1075" s="336"/>
      <c r="AC1075" s="336"/>
    </row>
    <row r="1076" spans="2:29" x14ac:dyDescent="0.25">
      <c r="B1076" s="343"/>
      <c r="AA1076" s="336"/>
      <c r="AB1076" s="336"/>
      <c r="AC1076" s="336"/>
    </row>
    <row r="1077" spans="2:29" x14ac:dyDescent="0.25">
      <c r="B1077" s="343"/>
      <c r="AA1077" s="336"/>
      <c r="AB1077" s="336"/>
      <c r="AC1077" s="336"/>
    </row>
    <row r="1078" spans="2:29" x14ac:dyDescent="0.25">
      <c r="B1078" s="343"/>
      <c r="AA1078" s="336"/>
      <c r="AB1078" s="336"/>
      <c r="AC1078" s="336"/>
    </row>
    <row r="1079" spans="2:29" x14ac:dyDescent="0.25">
      <c r="B1079" s="343"/>
      <c r="AA1079" s="336"/>
      <c r="AB1079" s="336"/>
      <c r="AC1079" s="336"/>
    </row>
    <row r="1080" spans="2:29" x14ac:dyDescent="0.25">
      <c r="B1080" s="343"/>
      <c r="AA1080" s="336"/>
      <c r="AB1080" s="336"/>
      <c r="AC1080" s="336"/>
    </row>
    <row r="1081" spans="2:29" x14ac:dyDescent="0.25">
      <c r="B1081" s="343"/>
      <c r="AA1081" s="336"/>
      <c r="AB1081" s="336"/>
      <c r="AC1081" s="336"/>
    </row>
    <row r="1082" spans="2:29" x14ac:dyDescent="0.25">
      <c r="B1082" s="343"/>
      <c r="AA1082" s="336"/>
      <c r="AB1082" s="336"/>
      <c r="AC1082" s="336"/>
    </row>
    <row r="1083" spans="2:29" x14ac:dyDescent="0.25">
      <c r="B1083" s="343"/>
      <c r="AA1083" s="336"/>
      <c r="AB1083" s="336"/>
      <c r="AC1083" s="336"/>
    </row>
    <row r="1084" spans="2:29" x14ac:dyDescent="0.25">
      <c r="B1084" s="343"/>
      <c r="AA1084" s="336"/>
      <c r="AB1084" s="336"/>
      <c r="AC1084" s="336"/>
    </row>
    <row r="1085" spans="2:29" x14ac:dyDescent="0.25">
      <c r="B1085" s="343"/>
      <c r="AA1085" s="336"/>
      <c r="AB1085" s="336"/>
      <c r="AC1085" s="336"/>
    </row>
    <row r="1086" spans="2:29" x14ac:dyDescent="0.25">
      <c r="B1086" s="343"/>
      <c r="AA1086" s="336"/>
      <c r="AB1086" s="336"/>
      <c r="AC1086" s="336"/>
    </row>
    <row r="1087" spans="2:29" x14ac:dyDescent="0.25">
      <c r="B1087" s="343"/>
      <c r="AA1087" s="336"/>
      <c r="AB1087" s="336"/>
      <c r="AC1087" s="336"/>
    </row>
    <row r="1088" spans="2:29" x14ac:dyDescent="0.25">
      <c r="B1088" s="343"/>
      <c r="AA1088" s="336"/>
      <c r="AB1088" s="336"/>
      <c r="AC1088" s="336"/>
    </row>
    <row r="1089" spans="2:29" x14ac:dyDescent="0.25">
      <c r="B1089" s="343"/>
      <c r="AA1089" s="336"/>
      <c r="AB1089" s="336"/>
      <c r="AC1089" s="336"/>
    </row>
    <row r="1090" spans="2:29" x14ac:dyDescent="0.25">
      <c r="B1090" s="343"/>
      <c r="AA1090" s="336"/>
      <c r="AB1090" s="336"/>
      <c r="AC1090" s="336"/>
    </row>
    <row r="1091" spans="2:29" x14ac:dyDescent="0.25">
      <c r="B1091" s="343"/>
      <c r="AA1091" s="336"/>
      <c r="AB1091" s="336"/>
      <c r="AC1091" s="336"/>
    </row>
    <row r="1092" spans="2:29" x14ac:dyDescent="0.25">
      <c r="B1092" s="343"/>
      <c r="AA1092" s="336"/>
      <c r="AB1092" s="336"/>
      <c r="AC1092" s="336"/>
    </row>
    <row r="1093" spans="2:29" x14ac:dyDescent="0.25">
      <c r="B1093" s="343"/>
      <c r="AA1093" s="336"/>
      <c r="AB1093" s="336"/>
      <c r="AC1093" s="336"/>
    </row>
    <row r="1094" spans="2:29" x14ac:dyDescent="0.25">
      <c r="B1094" s="343"/>
      <c r="AA1094" s="336"/>
      <c r="AB1094" s="336"/>
      <c r="AC1094" s="336"/>
    </row>
    <row r="1095" spans="2:29" x14ac:dyDescent="0.25">
      <c r="B1095" s="343"/>
      <c r="AA1095" s="336"/>
      <c r="AB1095" s="336"/>
      <c r="AC1095" s="336"/>
    </row>
    <row r="1096" spans="2:29" x14ac:dyDescent="0.25">
      <c r="B1096" s="343"/>
      <c r="AA1096" s="336"/>
      <c r="AB1096" s="336"/>
      <c r="AC1096" s="336"/>
    </row>
    <row r="1097" spans="2:29" x14ac:dyDescent="0.25">
      <c r="B1097" s="343"/>
      <c r="AA1097" s="336"/>
      <c r="AB1097" s="336"/>
      <c r="AC1097" s="336"/>
    </row>
    <row r="1098" spans="2:29" x14ac:dyDescent="0.25">
      <c r="B1098" s="343"/>
      <c r="AA1098" s="336"/>
      <c r="AB1098" s="336"/>
      <c r="AC1098" s="336"/>
    </row>
    <row r="1099" spans="2:29" x14ac:dyDescent="0.25">
      <c r="B1099" s="343"/>
      <c r="AA1099" s="336"/>
      <c r="AB1099" s="336"/>
      <c r="AC1099" s="336"/>
    </row>
    <row r="1100" spans="2:29" x14ac:dyDescent="0.25">
      <c r="B1100" s="343"/>
      <c r="AA1100" s="336"/>
      <c r="AB1100" s="336"/>
      <c r="AC1100" s="336"/>
    </row>
    <row r="1101" spans="2:29" x14ac:dyDescent="0.25">
      <c r="B1101" s="343"/>
      <c r="AA1101" s="336"/>
      <c r="AB1101" s="336"/>
      <c r="AC1101" s="336"/>
    </row>
    <row r="1102" spans="2:29" x14ac:dyDescent="0.25">
      <c r="B1102" s="343"/>
      <c r="AA1102" s="336"/>
      <c r="AB1102" s="336"/>
      <c r="AC1102" s="336"/>
    </row>
    <row r="1103" spans="2:29" x14ac:dyDescent="0.25">
      <c r="B1103" s="343"/>
      <c r="AA1103" s="336"/>
      <c r="AB1103" s="336"/>
      <c r="AC1103" s="336"/>
    </row>
    <row r="1104" spans="2:29" x14ac:dyDescent="0.25">
      <c r="B1104" s="343"/>
      <c r="AA1104" s="336"/>
      <c r="AB1104" s="336"/>
      <c r="AC1104" s="336"/>
    </row>
    <row r="1105" spans="2:29" x14ac:dyDescent="0.25">
      <c r="B1105" s="343"/>
      <c r="AA1105" s="336"/>
      <c r="AB1105" s="336"/>
      <c r="AC1105" s="336"/>
    </row>
    <row r="1106" spans="2:29" x14ac:dyDescent="0.25">
      <c r="B1106" s="343"/>
      <c r="AA1106" s="336"/>
      <c r="AB1106" s="336"/>
      <c r="AC1106" s="336"/>
    </row>
    <row r="1107" spans="2:29" x14ac:dyDescent="0.25">
      <c r="B1107" s="343"/>
      <c r="AA1107" s="336"/>
      <c r="AB1107" s="336"/>
      <c r="AC1107" s="336"/>
    </row>
    <row r="1108" spans="2:29" x14ac:dyDescent="0.25">
      <c r="B1108" s="343"/>
      <c r="AA1108" s="336"/>
      <c r="AB1108" s="336"/>
      <c r="AC1108" s="336"/>
    </row>
    <row r="1109" spans="2:29" x14ac:dyDescent="0.25">
      <c r="B1109" s="343"/>
      <c r="AA1109" s="336"/>
      <c r="AB1109" s="336"/>
      <c r="AC1109" s="336"/>
    </row>
    <row r="1110" spans="2:29" x14ac:dyDescent="0.25">
      <c r="B1110" s="343"/>
      <c r="AA1110" s="336"/>
      <c r="AB1110" s="336"/>
      <c r="AC1110" s="336"/>
    </row>
    <row r="1111" spans="2:29" x14ac:dyDescent="0.25">
      <c r="B1111" s="343"/>
      <c r="AA1111" s="336"/>
      <c r="AB1111" s="336"/>
      <c r="AC1111" s="336"/>
    </row>
    <row r="1112" spans="2:29" x14ac:dyDescent="0.25">
      <c r="B1112" s="343"/>
      <c r="AA1112" s="336"/>
      <c r="AB1112" s="336"/>
      <c r="AC1112" s="336"/>
    </row>
    <row r="1113" spans="2:29" x14ac:dyDescent="0.25">
      <c r="B1113" s="343"/>
      <c r="AA1113" s="336"/>
      <c r="AB1113" s="336"/>
      <c r="AC1113" s="336"/>
    </row>
    <row r="1114" spans="2:29" x14ac:dyDescent="0.25">
      <c r="B1114" s="343"/>
      <c r="AA1114" s="336"/>
      <c r="AB1114" s="336"/>
      <c r="AC1114" s="336"/>
    </row>
    <row r="1115" spans="2:29" x14ac:dyDescent="0.25">
      <c r="B1115" s="343"/>
      <c r="AA1115" s="336"/>
      <c r="AB1115" s="336"/>
      <c r="AC1115" s="336"/>
    </row>
    <row r="1116" spans="2:29" x14ac:dyDescent="0.25">
      <c r="B1116" s="343"/>
      <c r="AA1116" s="336"/>
      <c r="AB1116" s="336"/>
      <c r="AC1116" s="336"/>
    </row>
    <row r="1117" spans="2:29" x14ac:dyDescent="0.25">
      <c r="B1117" s="343"/>
      <c r="AA1117" s="336"/>
      <c r="AB1117" s="336"/>
      <c r="AC1117" s="336"/>
    </row>
    <row r="1118" spans="2:29" x14ac:dyDescent="0.25">
      <c r="B1118" s="343"/>
      <c r="AA1118" s="336"/>
      <c r="AB1118" s="336"/>
      <c r="AC1118" s="336"/>
    </row>
    <row r="1119" spans="2:29" x14ac:dyDescent="0.25">
      <c r="B1119" s="343"/>
      <c r="AA1119" s="336"/>
      <c r="AB1119" s="336"/>
      <c r="AC1119" s="336"/>
    </row>
    <row r="1120" spans="2:29" x14ac:dyDescent="0.25">
      <c r="B1120" s="343"/>
      <c r="AA1120" s="336"/>
      <c r="AB1120" s="336"/>
      <c r="AC1120" s="336"/>
    </row>
    <row r="1121" spans="2:29" x14ac:dyDescent="0.25">
      <c r="B1121" s="343"/>
      <c r="AA1121" s="336"/>
      <c r="AB1121" s="336"/>
      <c r="AC1121" s="336"/>
    </row>
    <row r="1122" spans="2:29" x14ac:dyDescent="0.25">
      <c r="B1122" s="343"/>
      <c r="AA1122" s="336"/>
      <c r="AB1122" s="336"/>
      <c r="AC1122" s="336"/>
    </row>
    <row r="1123" spans="2:29" x14ac:dyDescent="0.25">
      <c r="B1123" s="343"/>
      <c r="AA1123" s="336"/>
      <c r="AB1123" s="336"/>
      <c r="AC1123" s="336"/>
    </row>
    <row r="1124" spans="2:29" x14ac:dyDescent="0.25">
      <c r="B1124" s="343"/>
      <c r="AA1124" s="336"/>
      <c r="AB1124" s="336"/>
      <c r="AC1124" s="336"/>
    </row>
    <row r="1125" spans="2:29" x14ac:dyDescent="0.25">
      <c r="B1125" s="343"/>
      <c r="AA1125" s="336"/>
      <c r="AB1125" s="336"/>
      <c r="AC1125" s="336"/>
    </row>
    <row r="1126" spans="2:29" x14ac:dyDescent="0.25">
      <c r="B1126" s="343"/>
      <c r="AA1126" s="336"/>
      <c r="AB1126" s="336"/>
      <c r="AC1126" s="336"/>
    </row>
    <row r="1127" spans="2:29" x14ac:dyDescent="0.25">
      <c r="B1127" s="343"/>
      <c r="AA1127" s="336"/>
      <c r="AB1127" s="336"/>
      <c r="AC1127" s="336"/>
    </row>
    <row r="1128" spans="2:29" x14ac:dyDescent="0.25">
      <c r="B1128" s="343"/>
      <c r="AA1128" s="336"/>
      <c r="AB1128" s="336"/>
      <c r="AC1128" s="336"/>
    </row>
    <row r="1129" spans="2:29" x14ac:dyDescent="0.25">
      <c r="B1129" s="343"/>
      <c r="AA1129" s="336"/>
      <c r="AB1129" s="336"/>
      <c r="AC1129" s="336"/>
    </row>
    <row r="1130" spans="2:29" x14ac:dyDescent="0.25">
      <c r="B1130" s="343"/>
      <c r="AA1130" s="336"/>
      <c r="AB1130" s="336"/>
      <c r="AC1130" s="336"/>
    </row>
    <row r="1131" spans="2:29" x14ac:dyDescent="0.25">
      <c r="B1131" s="343"/>
      <c r="AA1131" s="336"/>
      <c r="AB1131" s="336"/>
      <c r="AC1131" s="336"/>
    </row>
    <row r="1132" spans="2:29" x14ac:dyDescent="0.25">
      <c r="B1132" s="343"/>
      <c r="AA1132" s="336"/>
      <c r="AB1132" s="336"/>
      <c r="AC1132" s="336"/>
    </row>
    <row r="1133" spans="2:29" x14ac:dyDescent="0.25">
      <c r="B1133" s="343"/>
      <c r="AA1133" s="336"/>
      <c r="AB1133" s="336"/>
      <c r="AC1133" s="336"/>
    </row>
    <row r="1134" spans="2:29" x14ac:dyDescent="0.25">
      <c r="B1134" s="343"/>
      <c r="AA1134" s="336"/>
      <c r="AB1134" s="336"/>
      <c r="AC1134" s="336"/>
    </row>
    <row r="1135" spans="2:29" x14ac:dyDescent="0.25">
      <c r="B1135" s="343"/>
      <c r="AA1135" s="336"/>
      <c r="AB1135" s="336"/>
      <c r="AC1135" s="336"/>
    </row>
    <row r="1136" spans="2:29" x14ac:dyDescent="0.25">
      <c r="B1136" s="343"/>
      <c r="AA1136" s="336"/>
      <c r="AB1136" s="336"/>
      <c r="AC1136" s="336"/>
    </row>
    <row r="1137" spans="2:29" x14ac:dyDescent="0.25">
      <c r="B1137" s="343"/>
      <c r="AA1137" s="336"/>
      <c r="AB1137" s="336"/>
      <c r="AC1137" s="336"/>
    </row>
    <row r="1138" spans="2:29" x14ac:dyDescent="0.25">
      <c r="B1138" s="343"/>
      <c r="AA1138" s="336"/>
      <c r="AB1138" s="336"/>
      <c r="AC1138" s="336"/>
    </row>
    <row r="1139" spans="2:29" x14ac:dyDescent="0.25">
      <c r="B1139" s="343"/>
      <c r="AA1139" s="336"/>
      <c r="AB1139" s="336"/>
      <c r="AC1139" s="336"/>
    </row>
    <row r="1140" spans="2:29" x14ac:dyDescent="0.25">
      <c r="B1140" s="343"/>
      <c r="AA1140" s="336"/>
      <c r="AB1140" s="336"/>
      <c r="AC1140" s="336"/>
    </row>
    <row r="1141" spans="2:29" x14ac:dyDescent="0.25">
      <c r="B1141" s="343"/>
      <c r="AA1141" s="336"/>
      <c r="AB1141" s="336"/>
      <c r="AC1141" s="336"/>
    </row>
    <row r="1142" spans="2:29" x14ac:dyDescent="0.25">
      <c r="B1142" s="343"/>
      <c r="AA1142" s="336"/>
      <c r="AB1142" s="336"/>
      <c r="AC1142" s="336"/>
    </row>
    <row r="1143" spans="2:29" x14ac:dyDescent="0.25">
      <c r="B1143" s="343"/>
      <c r="AA1143" s="336"/>
      <c r="AB1143" s="336"/>
      <c r="AC1143" s="336"/>
    </row>
    <row r="1144" spans="2:29" x14ac:dyDescent="0.25">
      <c r="B1144" s="343"/>
      <c r="AA1144" s="336"/>
      <c r="AB1144" s="336"/>
      <c r="AC1144" s="336"/>
    </row>
    <row r="1145" spans="2:29" x14ac:dyDescent="0.25">
      <c r="B1145" s="343"/>
      <c r="AA1145" s="336"/>
      <c r="AB1145" s="336"/>
      <c r="AC1145" s="336"/>
    </row>
    <row r="1146" spans="2:29" x14ac:dyDescent="0.25">
      <c r="B1146" s="343"/>
      <c r="AA1146" s="336"/>
      <c r="AB1146" s="336"/>
      <c r="AC1146" s="336"/>
    </row>
    <row r="1147" spans="2:29" x14ac:dyDescent="0.25">
      <c r="B1147" s="343"/>
      <c r="AA1147" s="336"/>
      <c r="AB1147" s="336"/>
      <c r="AC1147" s="336"/>
    </row>
    <row r="1148" spans="2:29" x14ac:dyDescent="0.25">
      <c r="B1148" s="343"/>
      <c r="AA1148" s="336"/>
      <c r="AB1148" s="336"/>
      <c r="AC1148" s="336"/>
    </row>
    <row r="1149" spans="2:29" x14ac:dyDescent="0.25">
      <c r="B1149" s="343"/>
      <c r="AA1149" s="336"/>
      <c r="AB1149" s="336"/>
      <c r="AC1149" s="336"/>
    </row>
    <row r="1150" spans="2:29" x14ac:dyDescent="0.25">
      <c r="B1150" s="343"/>
      <c r="AA1150" s="336"/>
      <c r="AB1150" s="336"/>
      <c r="AC1150" s="336"/>
    </row>
    <row r="1151" spans="2:29" x14ac:dyDescent="0.25">
      <c r="B1151" s="343"/>
      <c r="AA1151" s="336"/>
      <c r="AB1151" s="336"/>
      <c r="AC1151" s="336"/>
    </row>
    <row r="1152" spans="2:29" x14ac:dyDescent="0.25">
      <c r="B1152" s="343"/>
      <c r="AA1152" s="336"/>
      <c r="AB1152" s="336"/>
      <c r="AC1152" s="336"/>
    </row>
    <row r="1153" spans="2:29" x14ac:dyDescent="0.25">
      <c r="B1153" s="343"/>
      <c r="AA1153" s="336"/>
      <c r="AB1153" s="336"/>
      <c r="AC1153" s="336"/>
    </row>
    <row r="1154" spans="2:29" x14ac:dyDescent="0.25">
      <c r="B1154" s="343"/>
      <c r="AA1154" s="336"/>
      <c r="AB1154" s="336"/>
      <c r="AC1154" s="336"/>
    </row>
    <row r="1155" spans="2:29" x14ac:dyDescent="0.25">
      <c r="B1155" s="343"/>
      <c r="AA1155" s="336"/>
      <c r="AB1155" s="336"/>
      <c r="AC1155" s="336"/>
    </row>
    <row r="1156" spans="2:29" x14ac:dyDescent="0.25">
      <c r="B1156" s="343"/>
      <c r="AA1156" s="336"/>
      <c r="AB1156" s="336"/>
      <c r="AC1156" s="336"/>
    </row>
    <row r="1157" spans="2:29" x14ac:dyDescent="0.25">
      <c r="B1157" s="343"/>
      <c r="AA1157" s="336"/>
      <c r="AB1157" s="336"/>
      <c r="AC1157" s="336"/>
    </row>
    <row r="1158" spans="2:29" x14ac:dyDescent="0.25">
      <c r="B1158" s="343"/>
      <c r="AA1158" s="336"/>
      <c r="AB1158" s="336"/>
      <c r="AC1158" s="336"/>
    </row>
    <row r="1159" spans="2:29" x14ac:dyDescent="0.25">
      <c r="B1159" s="343"/>
      <c r="AA1159" s="336"/>
      <c r="AB1159" s="336"/>
      <c r="AC1159" s="336"/>
    </row>
    <row r="1160" spans="2:29" x14ac:dyDescent="0.25">
      <c r="B1160" s="343"/>
      <c r="AA1160" s="336"/>
      <c r="AB1160" s="336"/>
      <c r="AC1160" s="336"/>
    </row>
    <row r="1161" spans="2:29" x14ac:dyDescent="0.25">
      <c r="B1161" s="343"/>
      <c r="AA1161" s="336"/>
      <c r="AB1161" s="336"/>
      <c r="AC1161" s="336"/>
    </row>
    <row r="1162" spans="2:29" x14ac:dyDescent="0.25">
      <c r="B1162" s="343"/>
      <c r="AA1162" s="336"/>
      <c r="AB1162" s="336"/>
      <c r="AC1162" s="336"/>
    </row>
    <row r="1163" spans="2:29" x14ac:dyDescent="0.25">
      <c r="B1163" s="343"/>
      <c r="AA1163" s="336"/>
      <c r="AB1163" s="336"/>
      <c r="AC1163" s="336"/>
    </row>
    <row r="1164" spans="2:29" x14ac:dyDescent="0.25">
      <c r="B1164" s="343"/>
      <c r="AA1164" s="336"/>
      <c r="AB1164" s="336"/>
      <c r="AC1164" s="336"/>
    </row>
    <row r="1165" spans="2:29" x14ac:dyDescent="0.25">
      <c r="B1165" s="343"/>
      <c r="AA1165" s="336"/>
      <c r="AB1165" s="336"/>
      <c r="AC1165" s="336"/>
    </row>
    <row r="1166" spans="2:29" x14ac:dyDescent="0.25">
      <c r="B1166" s="343"/>
      <c r="AA1166" s="336"/>
      <c r="AB1166" s="336"/>
      <c r="AC1166" s="336"/>
    </row>
    <row r="1167" spans="2:29" x14ac:dyDescent="0.25">
      <c r="B1167" s="343"/>
      <c r="AA1167" s="336"/>
      <c r="AB1167" s="336"/>
      <c r="AC1167" s="336"/>
    </row>
    <row r="1168" spans="2:29" x14ac:dyDescent="0.25">
      <c r="B1168" s="343"/>
      <c r="AA1168" s="336"/>
      <c r="AB1168" s="336"/>
      <c r="AC1168" s="336"/>
    </row>
    <row r="1169" spans="2:29" x14ac:dyDescent="0.25">
      <c r="B1169" s="343"/>
      <c r="AA1169" s="336"/>
      <c r="AB1169" s="336"/>
      <c r="AC1169" s="336"/>
    </row>
    <row r="1170" spans="2:29" x14ac:dyDescent="0.25">
      <c r="B1170" s="343"/>
      <c r="AA1170" s="336"/>
      <c r="AB1170" s="336"/>
      <c r="AC1170" s="336"/>
    </row>
    <row r="1171" spans="2:29" x14ac:dyDescent="0.25">
      <c r="B1171" s="343"/>
      <c r="AA1171" s="336"/>
      <c r="AB1171" s="336"/>
      <c r="AC1171" s="336"/>
    </row>
    <row r="1172" spans="2:29" x14ac:dyDescent="0.25">
      <c r="B1172" s="343"/>
      <c r="AA1172" s="336"/>
      <c r="AB1172" s="336"/>
      <c r="AC1172" s="336"/>
    </row>
    <row r="1173" spans="2:29" x14ac:dyDescent="0.25">
      <c r="B1173" s="343"/>
      <c r="AA1173" s="336"/>
      <c r="AB1173" s="336"/>
      <c r="AC1173" s="336"/>
    </row>
    <row r="1174" spans="2:29" x14ac:dyDescent="0.25">
      <c r="B1174" s="343"/>
      <c r="AA1174" s="336"/>
      <c r="AB1174" s="336"/>
      <c r="AC1174" s="336"/>
    </row>
    <row r="1175" spans="2:29" x14ac:dyDescent="0.25">
      <c r="B1175" s="343"/>
      <c r="AA1175" s="336"/>
      <c r="AB1175" s="336"/>
      <c r="AC1175" s="336"/>
    </row>
    <row r="1176" spans="2:29" x14ac:dyDescent="0.25">
      <c r="B1176" s="343"/>
      <c r="AA1176" s="336"/>
      <c r="AB1176" s="336"/>
      <c r="AC1176" s="336"/>
    </row>
    <row r="1177" spans="2:29" x14ac:dyDescent="0.25">
      <c r="B1177" s="343"/>
      <c r="AA1177" s="336"/>
      <c r="AB1177" s="336"/>
      <c r="AC1177" s="336"/>
    </row>
    <row r="1178" spans="2:29" x14ac:dyDescent="0.25">
      <c r="B1178" s="343"/>
      <c r="AA1178" s="336"/>
      <c r="AB1178" s="336"/>
      <c r="AC1178" s="336"/>
    </row>
    <row r="1179" spans="2:29" x14ac:dyDescent="0.25">
      <c r="B1179" s="343"/>
      <c r="AA1179" s="336"/>
      <c r="AB1179" s="336"/>
      <c r="AC1179" s="336"/>
    </row>
    <row r="1180" spans="2:29" x14ac:dyDescent="0.25">
      <c r="B1180" s="343"/>
      <c r="AA1180" s="336"/>
      <c r="AB1180" s="336"/>
      <c r="AC1180" s="336"/>
    </row>
    <row r="1181" spans="2:29" x14ac:dyDescent="0.25">
      <c r="B1181" s="343"/>
      <c r="AA1181" s="336"/>
      <c r="AB1181" s="336"/>
      <c r="AC1181" s="336"/>
    </row>
    <row r="1182" spans="2:29" x14ac:dyDescent="0.25">
      <c r="B1182" s="343"/>
      <c r="AA1182" s="336"/>
      <c r="AB1182" s="336"/>
      <c r="AC1182" s="336"/>
    </row>
    <row r="1183" spans="2:29" x14ac:dyDescent="0.25">
      <c r="B1183" s="343"/>
      <c r="AA1183" s="336"/>
      <c r="AB1183" s="336"/>
      <c r="AC1183" s="336"/>
    </row>
    <row r="1184" spans="2:29" x14ac:dyDescent="0.25">
      <c r="B1184" s="343"/>
      <c r="AA1184" s="336"/>
      <c r="AB1184" s="336"/>
      <c r="AC1184" s="336"/>
    </row>
    <row r="1185" spans="2:29" x14ac:dyDescent="0.25">
      <c r="B1185" s="343"/>
      <c r="AA1185" s="336"/>
      <c r="AB1185" s="336"/>
      <c r="AC1185" s="336"/>
    </row>
    <row r="1186" spans="2:29" x14ac:dyDescent="0.25">
      <c r="B1186" s="343"/>
      <c r="AA1186" s="336"/>
      <c r="AB1186" s="336"/>
      <c r="AC1186" s="336"/>
    </row>
    <row r="1187" spans="2:29" x14ac:dyDescent="0.25">
      <c r="B1187" s="343"/>
      <c r="AA1187" s="336"/>
      <c r="AB1187" s="336"/>
      <c r="AC1187" s="336"/>
    </row>
    <row r="1188" spans="2:29" x14ac:dyDescent="0.25">
      <c r="B1188" s="343"/>
      <c r="AA1188" s="336"/>
      <c r="AB1188" s="336"/>
      <c r="AC1188" s="336"/>
    </row>
    <row r="1189" spans="2:29" x14ac:dyDescent="0.25">
      <c r="B1189" s="343"/>
      <c r="AA1189" s="336"/>
      <c r="AB1189" s="336"/>
      <c r="AC1189" s="336"/>
    </row>
    <row r="1190" spans="2:29" x14ac:dyDescent="0.25">
      <c r="B1190" s="343"/>
      <c r="AA1190" s="336"/>
      <c r="AB1190" s="336"/>
      <c r="AC1190" s="336"/>
    </row>
    <row r="1191" spans="2:29" x14ac:dyDescent="0.25">
      <c r="B1191" s="343"/>
      <c r="AA1191" s="336"/>
      <c r="AB1191" s="336"/>
      <c r="AC1191" s="336"/>
    </row>
    <row r="1192" spans="2:29" x14ac:dyDescent="0.25">
      <c r="B1192" s="343"/>
      <c r="AA1192" s="336"/>
      <c r="AB1192" s="336"/>
      <c r="AC1192" s="336"/>
    </row>
    <row r="1193" spans="2:29" x14ac:dyDescent="0.25">
      <c r="B1193" s="343"/>
      <c r="AA1193" s="336"/>
      <c r="AB1193" s="336"/>
      <c r="AC1193" s="336"/>
    </row>
    <row r="1194" spans="2:29" x14ac:dyDescent="0.25">
      <c r="B1194" s="343"/>
      <c r="AA1194" s="336"/>
      <c r="AB1194" s="336"/>
      <c r="AC1194" s="336"/>
    </row>
    <row r="1195" spans="2:29" x14ac:dyDescent="0.25">
      <c r="B1195" s="343"/>
      <c r="AA1195" s="336"/>
      <c r="AB1195" s="336"/>
      <c r="AC1195" s="336"/>
    </row>
    <row r="1196" spans="2:29" x14ac:dyDescent="0.25">
      <c r="B1196" s="343"/>
      <c r="AA1196" s="336"/>
      <c r="AB1196" s="336"/>
      <c r="AC1196" s="336"/>
    </row>
    <row r="1197" spans="2:29" x14ac:dyDescent="0.25">
      <c r="B1197" s="343"/>
      <c r="AA1197" s="336"/>
      <c r="AB1197" s="336"/>
      <c r="AC1197" s="336"/>
    </row>
    <row r="1198" spans="2:29" x14ac:dyDescent="0.25">
      <c r="B1198" s="343"/>
      <c r="AA1198" s="336"/>
      <c r="AB1198" s="336"/>
      <c r="AC1198" s="336"/>
    </row>
    <row r="1199" spans="2:29" x14ac:dyDescent="0.25">
      <c r="B1199" s="343"/>
      <c r="AA1199" s="336"/>
      <c r="AB1199" s="336"/>
      <c r="AC1199" s="336"/>
    </row>
    <row r="1200" spans="2:29" x14ac:dyDescent="0.25">
      <c r="B1200" s="343"/>
      <c r="AA1200" s="336"/>
      <c r="AB1200" s="336"/>
      <c r="AC1200" s="336"/>
    </row>
    <row r="1201" spans="2:29" x14ac:dyDescent="0.25">
      <c r="B1201" s="343"/>
      <c r="AA1201" s="336"/>
      <c r="AB1201" s="336"/>
      <c r="AC1201" s="336"/>
    </row>
    <row r="1202" spans="2:29" x14ac:dyDescent="0.25">
      <c r="B1202" s="343"/>
      <c r="AA1202" s="336"/>
      <c r="AB1202" s="336"/>
      <c r="AC1202" s="336"/>
    </row>
    <row r="1203" spans="2:29" x14ac:dyDescent="0.25">
      <c r="B1203" s="343"/>
      <c r="AA1203" s="336"/>
      <c r="AB1203" s="336"/>
      <c r="AC1203" s="336"/>
    </row>
    <row r="1204" spans="2:29" x14ac:dyDescent="0.25">
      <c r="B1204" s="343"/>
      <c r="AA1204" s="336"/>
      <c r="AB1204" s="336"/>
      <c r="AC1204" s="336"/>
    </row>
    <row r="1205" spans="2:29" x14ac:dyDescent="0.25">
      <c r="B1205" s="343"/>
      <c r="AA1205" s="336"/>
      <c r="AB1205" s="336"/>
      <c r="AC1205" s="336"/>
    </row>
    <row r="1206" spans="2:29" x14ac:dyDescent="0.25">
      <c r="B1206" s="343"/>
      <c r="AA1206" s="336"/>
      <c r="AB1206" s="336"/>
      <c r="AC1206" s="336"/>
    </row>
    <row r="1207" spans="2:29" x14ac:dyDescent="0.25">
      <c r="B1207" s="343"/>
      <c r="AA1207" s="336"/>
      <c r="AB1207" s="336"/>
      <c r="AC1207" s="336"/>
    </row>
    <row r="1208" spans="2:29" x14ac:dyDescent="0.25">
      <c r="B1208" s="343"/>
      <c r="AA1208" s="336"/>
      <c r="AB1208" s="336"/>
      <c r="AC1208" s="336"/>
    </row>
    <row r="1209" spans="2:29" x14ac:dyDescent="0.25">
      <c r="AA1209" s="336"/>
      <c r="AB1209" s="336"/>
      <c r="AC1209" s="336"/>
    </row>
    <row r="1210" spans="2:29" x14ac:dyDescent="0.25">
      <c r="AA1210" s="336"/>
      <c r="AB1210" s="336"/>
      <c r="AC1210" s="336"/>
    </row>
    <row r="1211" spans="2:29" x14ac:dyDescent="0.25">
      <c r="AA1211" s="336"/>
      <c r="AB1211" s="336"/>
      <c r="AC1211" s="336"/>
    </row>
  </sheetData>
  <mergeCells count="20">
    <mergeCell ref="V4:X4"/>
    <mergeCell ref="Y4:AC4"/>
    <mergeCell ref="C4:E4"/>
    <mergeCell ref="F4:H4"/>
    <mergeCell ref="I4:J4"/>
    <mergeCell ref="A3:B3"/>
    <mergeCell ref="A4:A5"/>
    <mergeCell ref="B4:B5"/>
    <mergeCell ref="I1:J1"/>
    <mergeCell ref="I2:U2"/>
    <mergeCell ref="C3:D3"/>
    <mergeCell ref="E3:H3"/>
    <mergeCell ref="O3:Q3"/>
    <mergeCell ref="K4:Q4"/>
    <mergeCell ref="R4:U4"/>
    <mergeCell ref="AK5:AL5"/>
    <mergeCell ref="AG6:AH6"/>
    <mergeCell ref="AI6:AJ6"/>
    <mergeCell ref="AG5:AH5"/>
    <mergeCell ref="AI5:AJ5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200A-8FB4-4AB6-BA33-AE911A64979D}">
  <dimension ref="B2:G100"/>
  <sheetViews>
    <sheetView zoomScale="55" zoomScaleNormal="5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23" t="s">
        <v>88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f>[1]płatności!G3</f>
        <v>14</v>
      </c>
      <c r="E19" s="547">
        <f>[1]płatności!H3</f>
        <v>13</v>
      </c>
      <c r="F19" s="548">
        <f>[1]płatności!D3</f>
        <v>10994050</v>
      </c>
      <c r="G19" s="549">
        <f>[1]płatności!E3</f>
        <v>7695835</v>
      </c>
    </row>
    <row r="20" spans="2:7" ht="18.75" x14ac:dyDescent="0.3">
      <c r="B20" s="544"/>
      <c r="C20" s="553" t="s">
        <v>103</v>
      </c>
      <c r="D20" s="546">
        <f>[1]płatności!G4</f>
        <v>48</v>
      </c>
      <c r="E20" s="547">
        <f>[1]płatności!H4</f>
        <v>48</v>
      </c>
      <c r="F20" s="548">
        <f>[1]płatności!D4</f>
        <v>2478000</v>
      </c>
      <c r="G20" s="549">
        <f>[1]płatności!E4</f>
        <v>1734600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f>[1]płatności!G5</f>
        <v>2</v>
      </c>
      <c r="E24" s="547">
        <f>[1]płatności!H5</f>
        <v>1</v>
      </c>
      <c r="F24" s="548">
        <f>[1]płatności!D5</f>
        <v>8670000</v>
      </c>
      <c r="G24" s="549">
        <f>[1]płatności!E5</f>
        <v>6069000</v>
      </c>
    </row>
    <row r="25" spans="2:7" x14ac:dyDescent="0.25">
      <c r="B25" s="544"/>
      <c r="C25" s="550" t="s">
        <v>108</v>
      </c>
      <c r="D25" s="551">
        <f>[1]poddz!H5</f>
        <v>1</v>
      </c>
      <c r="E25" s="551">
        <f>[1]poddz!I5</f>
        <v>1</v>
      </c>
      <c r="F25" s="542">
        <f>[1]poddz!E5</f>
        <v>6000000</v>
      </c>
      <c r="G25" s="542">
        <f>[1]poddz!F5</f>
        <v>4200000</v>
      </c>
    </row>
    <row r="26" spans="2:7" x14ac:dyDescent="0.25">
      <c r="B26" s="544"/>
      <c r="C26" s="550" t="s">
        <v>109</v>
      </c>
      <c r="D26" s="551">
        <f>[1]poddz!H6</f>
        <v>1</v>
      </c>
      <c r="E26" s="551">
        <f>[1]poddz!I6</f>
        <v>1</v>
      </c>
      <c r="F26" s="542">
        <f>[1]poddz!E6</f>
        <v>2670000</v>
      </c>
      <c r="G26" s="542">
        <f>[1]poddz!F6</f>
        <v>1869000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64</v>
      </c>
      <c r="E31" s="554">
        <f>[1]ilości!C4</f>
        <v>61</v>
      </c>
      <c r="F31" s="555">
        <f>F8+F12+F13+F14+F17+F18+F19+F20+F21+F24+F27</f>
        <v>22142050</v>
      </c>
      <c r="G31" s="555">
        <f>G8+G12+G13+G14+G17+G18+G19+G20+G21+G24+G27</f>
        <v>15499435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f>[1]płatności!G6</f>
        <v>1</v>
      </c>
      <c r="E33" s="547">
        <f>[1]płatności!H6</f>
        <v>1</v>
      </c>
      <c r="F33" s="548">
        <f>[1]płatności!D6</f>
        <v>515000</v>
      </c>
      <c r="G33" s="549">
        <f>[1]płatności!E6</f>
        <v>360500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f>[1]poddz!H7</f>
        <v>1</v>
      </c>
      <c r="E35" s="551">
        <f>[1]poddz!I7</f>
        <v>1</v>
      </c>
      <c r="F35" s="542">
        <f>[1]poddz!E7</f>
        <v>515000</v>
      </c>
      <c r="G35" s="543">
        <f>[1]poddz!F7</f>
        <v>360500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f>[1]płatności!G7</f>
        <v>7</v>
      </c>
      <c r="E46" s="547">
        <f>[1]płatności!H7</f>
        <v>7</v>
      </c>
      <c r="F46" s="548">
        <f>[1]płatności!D7</f>
        <v>623106.16</v>
      </c>
      <c r="G46" s="549">
        <f>[1]płatności!E7</f>
        <v>436174.29</v>
      </c>
    </row>
    <row r="47" spans="2:7" x14ac:dyDescent="0.25">
      <c r="B47" s="544"/>
      <c r="C47" s="550" t="s">
        <v>130</v>
      </c>
      <c r="D47" s="551">
        <f>[1]poddz!H8</f>
        <v>7</v>
      </c>
      <c r="E47" s="551">
        <f>[1]poddz!I8</f>
        <v>7</v>
      </c>
      <c r="F47" s="542">
        <f>[1]poddz!E8</f>
        <v>623106.16</v>
      </c>
      <c r="G47" s="542">
        <f>[1]poddz!F8</f>
        <v>436174.29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[1]płatności!G8</f>
        <v>9</v>
      </c>
      <c r="E65" s="547">
        <f>[1]płatności!H8</f>
        <v>7</v>
      </c>
      <c r="F65" s="548">
        <f>[1]płatności!D8</f>
        <v>11328580.119999999</v>
      </c>
      <c r="G65" s="549">
        <f>[1]płatności!E8</f>
        <v>7930006.0599999996</v>
      </c>
    </row>
    <row r="66" spans="2:7" x14ac:dyDescent="0.25">
      <c r="B66" s="544"/>
      <c r="C66" s="556" t="s">
        <v>149</v>
      </c>
      <c r="D66" s="551">
        <f>[1]poddz!H9</f>
        <v>8</v>
      </c>
      <c r="E66" s="551">
        <f>[1]poddz!I9</f>
        <v>6</v>
      </c>
      <c r="F66" s="542">
        <f>[1]poddz!E9</f>
        <v>11138580.119999999</v>
      </c>
      <c r="G66" s="542">
        <f>[1]poddz!F9</f>
        <v>7797006.0599999996</v>
      </c>
    </row>
    <row r="67" spans="2:7" x14ac:dyDescent="0.25">
      <c r="B67" s="544"/>
      <c r="C67" s="550" t="s">
        <v>150</v>
      </c>
      <c r="D67" s="551">
        <f>[1]poddz!H10</f>
        <v>1</v>
      </c>
      <c r="E67" s="551">
        <f>[1]poddz!I10</f>
        <v>1</v>
      </c>
      <c r="F67" s="542">
        <f>[1]poddz!E10</f>
        <v>190000</v>
      </c>
      <c r="G67" s="542">
        <f>[1]poddz!F10</f>
        <v>133000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17</v>
      </c>
      <c r="E70" s="554">
        <f>[1]ilości!C5</f>
        <v>15</v>
      </c>
      <c r="F70" s="555">
        <f>F33+F39+F46+F50+F53+F61+F65+F69</f>
        <v>12466686.279999999</v>
      </c>
      <c r="G70" s="555">
        <f>G33+G39+G46+G50+G53+G61+G65+G69</f>
        <v>8726680.3499999996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f>[1]płatności!G9</f>
        <v>6</v>
      </c>
      <c r="E77" s="547">
        <f>[1]płatności!H9</f>
        <v>6</v>
      </c>
      <c r="F77" s="548">
        <f>[1]płatności!D9</f>
        <v>132500</v>
      </c>
      <c r="G77" s="549">
        <f>[1]płatności!E9</f>
        <v>92750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6</v>
      </c>
      <c r="E79" s="554">
        <f>[1]ilości!C6</f>
        <v>6</v>
      </c>
      <c r="F79" s="555">
        <f>F72+F77+F78</f>
        <v>132500</v>
      </c>
      <c r="G79" s="555">
        <f>G72+G77+G78</f>
        <v>92750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87</v>
      </c>
      <c r="E93" s="564">
        <f>[1]płatności!L4</f>
        <v>81</v>
      </c>
      <c r="F93" s="565">
        <f>F31+F70+F79+F88+F92</f>
        <v>34741236.280000001</v>
      </c>
      <c r="G93" s="566">
        <f>G31+G70+G79+G88+G92</f>
        <v>24318865.350000001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tabColor rgb="FF00B0F0"/>
  </sheetPr>
  <dimension ref="A1:W61"/>
  <sheetViews>
    <sheetView zoomScale="50" zoomScaleNormal="50" workbookViewId="0">
      <pane xSplit="2" ySplit="5" topLeftCell="D24" activePane="bottomRight" state="frozen"/>
      <selection activeCell="E17" sqref="E17"/>
      <selection pane="topRight" activeCell="E17" sqref="E17"/>
      <selection pane="bottomLeft" activeCell="E17" sqref="E17"/>
      <selection pane="bottomRight" activeCell="U25" sqref="U25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35.5703125" style="3" customWidth="1"/>
    <col min="6" max="6" width="19.42578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4.7109375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18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4.2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5</v>
      </c>
      <c r="D6" s="197">
        <f t="shared" ref="D6:W6" si="0">SUM(D7:D17)</f>
        <v>166416.09000000003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5</v>
      </c>
      <c r="D7" s="199">
        <v>166416.09000000003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ht="132" thickBot="1" x14ac:dyDescent="0.3">
      <c r="A18" s="76"/>
      <c r="B18" s="267" t="s">
        <v>51</v>
      </c>
      <c r="C18" s="104">
        <f>SUM(C19:C26)</f>
        <v>27</v>
      </c>
      <c r="D18" s="197">
        <f t="shared" ref="D18:S18" si="1">SUM(D19:D26)</f>
        <v>31845186.129999999</v>
      </c>
      <c r="E18" s="104">
        <f t="shared" si="1"/>
        <v>17</v>
      </c>
      <c r="F18" s="201">
        <f t="shared" si="1"/>
        <v>25826772.329999998</v>
      </c>
      <c r="G18" s="104">
        <f t="shared" si="1"/>
        <v>1</v>
      </c>
      <c r="H18" s="197">
        <f t="shared" si="1"/>
        <v>43295.3</v>
      </c>
      <c r="I18" s="104">
        <f t="shared" si="1"/>
        <v>16</v>
      </c>
      <c r="J18" s="194">
        <f t="shared" si="1"/>
        <v>20650409.129999999</v>
      </c>
      <c r="K18" s="194">
        <f t="shared" si="1"/>
        <v>14455286.34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16</v>
      </c>
      <c r="P18" s="194">
        <f t="shared" si="1"/>
        <v>20650409.129999999</v>
      </c>
      <c r="Q18" s="197">
        <f t="shared" si="1"/>
        <v>14455286.34</v>
      </c>
      <c r="R18" s="104">
        <f t="shared" si="1"/>
        <v>4</v>
      </c>
      <c r="S18" s="197">
        <f t="shared" si="1"/>
        <v>5060949.7200000007</v>
      </c>
      <c r="T18" s="104">
        <v>2</v>
      </c>
      <c r="U18" s="105">
        <v>2</v>
      </c>
      <c r="V18" s="194">
        <v>4979893.1100000003</v>
      </c>
      <c r="W18" s="201">
        <v>3485925.17</v>
      </c>
    </row>
    <row r="19" spans="1:23" s="43" customFormat="1" ht="18.75" x14ac:dyDescent="0.25">
      <c r="A19" s="76"/>
      <c r="B19" s="175" t="s">
        <v>69</v>
      </c>
      <c r="C19" s="121">
        <v>1</v>
      </c>
      <c r="D19" s="199">
        <v>1872923.36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7</v>
      </c>
      <c r="D20" s="114">
        <v>3902295.1399999997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16</v>
      </c>
      <c r="D21" s="114">
        <v>6621645.6499999994</v>
      </c>
      <c r="E21" s="141">
        <v>15</v>
      </c>
      <c r="F21" s="115">
        <v>6578350.3499999996</v>
      </c>
      <c r="G21" s="141">
        <v>1</v>
      </c>
      <c r="H21" s="115">
        <v>43295.3</v>
      </c>
      <c r="I21" s="142">
        <v>15</v>
      </c>
      <c r="J21" s="111">
        <v>6398929.1499999994</v>
      </c>
      <c r="K21" s="111">
        <v>4479250.3599999994</v>
      </c>
      <c r="L21" s="113">
        <v>0</v>
      </c>
      <c r="M21" s="111">
        <v>0</v>
      </c>
      <c r="N21" s="114">
        <v>0</v>
      </c>
      <c r="O21" s="141">
        <f>I21-L21</f>
        <v>15</v>
      </c>
      <c r="P21" s="111">
        <f>J21-M21</f>
        <v>6398929.1499999994</v>
      </c>
      <c r="Q21" s="111">
        <f>K21-N21</f>
        <v>4479250.3599999994</v>
      </c>
      <c r="R21" s="110">
        <v>1</v>
      </c>
      <c r="S21" s="115">
        <v>81056.61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3</v>
      </c>
      <c r="D25" s="114">
        <v>19448321.98</v>
      </c>
      <c r="E25" s="141">
        <v>2</v>
      </c>
      <c r="F25" s="115">
        <v>19248421.98</v>
      </c>
      <c r="G25" s="141">
        <v>0</v>
      </c>
      <c r="H25" s="115">
        <v>0</v>
      </c>
      <c r="I25" s="142">
        <v>1</v>
      </c>
      <c r="J25" s="111">
        <v>14251479.98</v>
      </c>
      <c r="K25" s="111">
        <v>9976035.9800000004</v>
      </c>
      <c r="L25" s="113">
        <v>0</v>
      </c>
      <c r="M25" s="111">
        <v>0</v>
      </c>
      <c r="N25" s="114">
        <v>0</v>
      </c>
      <c r="O25" s="110">
        <v>1</v>
      </c>
      <c r="P25" s="111">
        <v>14251479.98</v>
      </c>
      <c r="Q25" s="111">
        <v>9976035.9800000004</v>
      </c>
      <c r="R25" s="110">
        <v>3</v>
      </c>
      <c r="S25" s="115">
        <v>4979893.1100000003</v>
      </c>
      <c r="T25" s="220">
        <v>2</v>
      </c>
      <c r="U25" s="113">
        <v>2</v>
      </c>
      <c r="V25" s="111">
        <v>4979893.1100000003</v>
      </c>
      <c r="W25" s="115">
        <v>3485925.17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0</v>
      </c>
      <c r="F27" s="201">
        <f t="shared" si="2"/>
        <v>0</v>
      </c>
      <c r="G27" s="104">
        <f t="shared" si="2"/>
        <v>1</v>
      </c>
      <c r="H27" s="197">
        <f t="shared" si="2"/>
        <v>25000</v>
      </c>
      <c r="I27" s="104">
        <f t="shared" si="2"/>
        <v>0</v>
      </c>
      <c r="J27" s="194">
        <f t="shared" si="2"/>
        <v>0</v>
      </c>
      <c r="K27" s="194">
        <f t="shared" si="2"/>
        <v>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0</v>
      </c>
      <c r="P27" s="194">
        <f t="shared" si="2"/>
        <v>0</v>
      </c>
      <c r="Q27" s="197">
        <f t="shared" si="2"/>
        <v>0</v>
      </c>
      <c r="R27" s="104">
        <f t="shared" si="2"/>
        <v>0</v>
      </c>
      <c r="S27" s="197">
        <f t="shared" si="2"/>
        <v>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0</v>
      </c>
      <c r="F29" s="115">
        <v>0</v>
      </c>
      <c r="G29" s="141">
        <v>1</v>
      </c>
      <c r="H29" s="115">
        <v>25000</v>
      </c>
      <c r="I29" s="142">
        <v>0</v>
      </c>
      <c r="J29" s="111">
        <v>0</v>
      </c>
      <c r="K29" s="111">
        <v>0</v>
      </c>
      <c r="L29" s="113">
        <v>0</v>
      </c>
      <c r="M29" s="111">
        <v>0</v>
      </c>
      <c r="N29" s="114">
        <v>0</v>
      </c>
      <c r="O29" s="141">
        <v>0</v>
      </c>
      <c r="P29" s="111">
        <v>0</v>
      </c>
      <c r="Q29" s="111">
        <v>0</v>
      </c>
      <c r="R29" s="141">
        <v>0</v>
      </c>
      <c r="S29" s="115">
        <v>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ht="48" customHeight="1" thickBot="1" x14ac:dyDescent="0.3">
      <c r="A34" s="76"/>
      <c r="B34" s="267" t="s">
        <v>40</v>
      </c>
      <c r="C34" s="104">
        <f>SUM(C35)</f>
        <v>2</v>
      </c>
      <c r="D34" s="197">
        <f t="shared" ref="D34:W34" si="4">SUM(D35)</f>
        <v>135592.59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2</v>
      </c>
      <c r="D35" s="199">
        <v>135592.59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21" customHeight="1" thickBot="1" x14ac:dyDescent="0.3">
      <c r="A37" s="76"/>
      <c r="B37" s="267" t="s">
        <v>43</v>
      </c>
      <c r="C37" s="104">
        <f>SUM(C6,C18,C27,C31,C34)</f>
        <v>35</v>
      </c>
      <c r="D37" s="197">
        <f t="shared" ref="D37:W37" si="5">SUM(D6,D18,D27,D31,D34)</f>
        <v>32172194.809999999</v>
      </c>
      <c r="E37" s="104">
        <f t="shared" si="5"/>
        <v>17</v>
      </c>
      <c r="F37" s="201">
        <f t="shared" si="5"/>
        <v>25826772.329999998</v>
      </c>
      <c r="G37" s="104">
        <f t="shared" si="5"/>
        <v>2</v>
      </c>
      <c r="H37" s="197">
        <f t="shared" si="5"/>
        <v>68295.3</v>
      </c>
      <c r="I37" s="104">
        <f t="shared" si="5"/>
        <v>16</v>
      </c>
      <c r="J37" s="194">
        <f t="shared" si="5"/>
        <v>20650409.129999999</v>
      </c>
      <c r="K37" s="194">
        <f t="shared" si="5"/>
        <v>14455286.34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16</v>
      </c>
      <c r="P37" s="194">
        <f t="shared" si="5"/>
        <v>20650409.129999999</v>
      </c>
      <c r="Q37" s="197">
        <f t="shared" si="5"/>
        <v>14455286.34</v>
      </c>
      <c r="R37" s="104">
        <f t="shared" si="5"/>
        <v>4</v>
      </c>
      <c r="S37" s="197">
        <f t="shared" si="5"/>
        <v>5060949.7200000007</v>
      </c>
      <c r="T37" s="104">
        <f t="shared" si="5"/>
        <v>2</v>
      </c>
      <c r="U37" s="105">
        <f t="shared" si="5"/>
        <v>2</v>
      </c>
      <c r="V37" s="194">
        <f t="shared" si="5"/>
        <v>4979893.1100000003</v>
      </c>
      <c r="W37" s="201">
        <f t="shared" si="5"/>
        <v>3485925.17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</row>
    <row r="39" spans="1:23" ht="27.7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6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G4:H4"/>
    <mergeCell ref="C4:D4"/>
    <mergeCell ref="E4:F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A50B-52FE-45AA-B50D-570FDA8F5781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175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7752-BEFE-4366-BBFA-A0F8898E937F}">
  <dimension ref="B2:G100"/>
  <sheetViews>
    <sheetView zoomScale="55" zoomScaleNormal="5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176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A54-BA39-4DCE-8D03-0C1EDE5150C0}">
  <dimension ref="B2:G100"/>
  <sheetViews>
    <sheetView zoomScale="70" zoomScaleNormal="70" workbookViewId="0">
      <selection activeCell="B2" sqref="B2"/>
    </sheetView>
  </sheetViews>
  <sheetFormatPr defaultRowHeight="15.75" x14ac:dyDescent="0.25"/>
  <cols>
    <col min="2" max="2" width="18.1406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177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[1]or_płat!H3</f>
        <v>2</v>
      </c>
      <c r="E65" s="546">
        <f>[1]or_płat!I3</f>
        <v>2</v>
      </c>
      <c r="F65" s="548">
        <f>[1]or_płat!E3</f>
        <v>4979893.1100000003</v>
      </c>
      <c r="G65" s="548">
        <f>[1]or_płat!F3</f>
        <v>3485925.17</v>
      </c>
    </row>
    <row r="66" spans="2:7" x14ac:dyDescent="0.25">
      <c r="B66" s="544"/>
      <c r="C66" s="556" t="s">
        <v>149</v>
      </c>
      <c r="D66" s="551">
        <f>[1]or_podz!I3</f>
        <v>2</v>
      </c>
      <c r="E66" s="551">
        <f>[1]or_podz!J3</f>
        <v>2</v>
      </c>
      <c r="F66" s="542">
        <f>[1]or_podz!F3</f>
        <v>4979893.1100000003</v>
      </c>
      <c r="G66" s="542">
        <f>[1]or_podz!G3</f>
        <v>3485925.17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2</v>
      </c>
      <c r="E70" s="554">
        <f>[1]or_ilości!J2</f>
        <v>2</v>
      </c>
      <c r="F70" s="555">
        <f>F33+F39+F46+F50+F53+F61+F65+F69</f>
        <v>4979893.1100000003</v>
      </c>
      <c r="G70" s="555">
        <f>G33+G39+G46+G50+G53+G61+G65+G69</f>
        <v>3485925.17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2</v>
      </c>
      <c r="E93" s="564">
        <f>[1]or_ilości!C2</f>
        <v>2</v>
      </c>
      <c r="F93" s="565">
        <f>F31+F70+F79+F88+F92</f>
        <v>4979893.1100000003</v>
      </c>
      <c r="G93" s="566">
        <f>G31+G70+G79+G88+G92</f>
        <v>3485925.17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D7A-EA00-4C33-97B0-EE175C6CCCAF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178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1C16-7ECA-4800-B466-AAF6298E8927}">
  <dimension ref="B2:G100"/>
  <sheetViews>
    <sheetView zoomScale="85" zoomScaleNormal="8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179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038E-9540-4D5D-8E56-5962E3FCE800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180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2478-EBE7-4AF8-A170-BD609CA96808}">
  <dimension ref="B2:G100"/>
  <sheetViews>
    <sheetView zoomScale="70" zoomScaleNormal="70" workbookViewId="0">
      <selection activeCell="D4" sqref="D4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181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[1]or_płat!H4</f>
        <v>2</v>
      </c>
      <c r="E65" s="546">
        <f>[1]or_płat!I4</f>
        <v>2</v>
      </c>
      <c r="F65" s="548">
        <f>[1]or_płat!E4</f>
        <v>3150444.84</v>
      </c>
      <c r="G65" s="548">
        <f>[1]or_płat!F4</f>
        <v>2205311.38</v>
      </c>
    </row>
    <row r="66" spans="2:7" x14ac:dyDescent="0.25">
      <c r="B66" s="544"/>
      <c r="C66" s="556" t="s">
        <v>149</v>
      </c>
      <c r="D66" s="551">
        <f>[1]or_podz!I4</f>
        <v>2</v>
      </c>
      <c r="E66" s="551">
        <f>[1]or_podz!J4</f>
        <v>2</v>
      </c>
      <c r="F66" s="542">
        <f>[1]or_podz!F4</f>
        <v>3150444.84</v>
      </c>
      <c r="G66" s="542">
        <f>[1]or_podz!G4</f>
        <v>2205311.38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2</v>
      </c>
      <c r="E70" s="554">
        <f>[1]or_ilości!J3</f>
        <v>2</v>
      </c>
      <c r="F70" s="555">
        <f>F33+F39+F46+F50+F53+F61+F65+F69</f>
        <v>3150444.84</v>
      </c>
      <c r="G70" s="555">
        <f>G33+G39+G46+G50+G53+G61+G65+G69</f>
        <v>2205311.38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2</v>
      </c>
      <c r="E93" s="564">
        <f>[1]or_ilości!C3</f>
        <v>2</v>
      </c>
      <c r="F93" s="565">
        <f>F31+F70+F79+F88+F92</f>
        <v>3150444.84</v>
      </c>
      <c r="G93" s="566">
        <f>G31+G70+G79+G88+G92</f>
        <v>2205311.38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B2C6-9E75-4648-88AD-20A502395D10}">
  <dimension ref="B2:G100"/>
  <sheetViews>
    <sheetView zoomScale="70" zoomScaleNormal="70" workbookViewId="0">
      <selection activeCell="K12" sqref="K12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182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5F9C-765C-42F1-977E-8E6E0B5B9D4F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183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[1]or_płat!H5</f>
        <v>2</v>
      </c>
      <c r="E65" s="546">
        <f>[1]or_płat!I5</f>
        <v>2</v>
      </c>
      <c r="F65" s="548">
        <f>[1]or_płat!E5</f>
        <v>550000</v>
      </c>
      <c r="G65" s="548">
        <f>[1]or_płat!F5</f>
        <v>385000</v>
      </c>
    </row>
    <row r="66" spans="2:7" x14ac:dyDescent="0.25">
      <c r="B66" s="544"/>
      <c r="C66" s="556" t="s">
        <v>149</v>
      </c>
      <c r="D66" s="551">
        <f>[1]or_podz!I5</f>
        <v>2</v>
      </c>
      <c r="E66" s="551">
        <f>[1]or_podz!J5</f>
        <v>2</v>
      </c>
      <c r="F66" s="542">
        <f>[1]or_podz!F5</f>
        <v>550000</v>
      </c>
      <c r="G66" s="542">
        <f>[1]or_podz!G5</f>
        <v>385000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2</v>
      </c>
      <c r="E70" s="554">
        <f>[1]or_ilości!J4</f>
        <v>2</v>
      </c>
      <c r="F70" s="555">
        <f>F33+F39+F46+F50+F53+F61+F65+F69</f>
        <v>550000</v>
      </c>
      <c r="G70" s="555">
        <f>G33+G39+G46+G50+G53+G61+G65+G69</f>
        <v>385000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f>[1]or_płat!H6</f>
        <v>2</v>
      </c>
      <c r="E77" s="546">
        <f>[1]or_płat!I6</f>
        <v>2</v>
      </c>
      <c r="F77" s="548">
        <f>[1]or_płat!E6</f>
        <v>50000</v>
      </c>
      <c r="G77" s="548">
        <f>[1]or_płat!F6</f>
        <v>35000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2</v>
      </c>
      <c r="E79" s="554">
        <f>[1]or_ilości!J5</f>
        <v>2</v>
      </c>
      <c r="F79" s="555">
        <f>F72+F77+F78</f>
        <v>50000</v>
      </c>
      <c r="G79" s="555">
        <f>G72+G77+G78</f>
        <v>35000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4</v>
      </c>
      <c r="E93" s="564">
        <f>[1]or_ilości!C4</f>
        <v>4</v>
      </c>
      <c r="F93" s="565">
        <f>F31+F70+F79+F88+F92</f>
        <v>600000</v>
      </c>
      <c r="G93" s="566">
        <f>G31+G70+G79+G88+G92</f>
        <v>420000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368D8-C69A-4F40-B9C2-D249BC617759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184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tabColor rgb="FF00B0F0"/>
  </sheetPr>
  <dimension ref="A1:W61"/>
  <sheetViews>
    <sheetView zoomScale="50" zoomScaleNormal="50" workbookViewId="0">
      <pane xSplit="2" ySplit="6" topLeftCell="C7" activePane="bottomRight" state="frozen"/>
      <selection activeCell="E17" sqref="E17"/>
      <selection pane="topRight" activeCell="E17" sqref="E17"/>
      <selection pane="bottomLeft" activeCell="E17" sqref="E17"/>
      <selection pane="bottomRight" activeCell="I4" sqref="I4:N4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9" style="3" customWidth="1"/>
    <col min="6" max="6" width="35.57031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251" customWidth="1"/>
    <col min="21" max="21" width="15.28515625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T1" s="248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T2" s="248"/>
      <c r="U2" s="74"/>
    </row>
    <row r="3" spans="1:23" s="33" customFormat="1" ht="54" customHeight="1" thickBot="1" x14ac:dyDescent="0.4">
      <c r="B3" s="81" t="s">
        <v>19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T3" s="248"/>
      <c r="U3" s="74"/>
    </row>
    <row r="4" spans="1:23" s="41" customFormat="1" ht="41.2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7</v>
      </c>
      <c r="D6" s="197">
        <f t="shared" ref="D6:W6" si="0">SUM(D7:D17)</f>
        <v>878480</v>
      </c>
      <c r="E6" s="104">
        <f t="shared" si="0"/>
        <v>1</v>
      </c>
      <c r="F6" s="201">
        <f t="shared" si="0"/>
        <v>558543</v>
      </c>
      <c r="G6" s="104">
        <f t="shared" si="0"/>
        <v>2</v>
      </c>
      <c r="H6" s="197">
        <f t="shared" si="0"/>
        <v>25000</v>
      </c>
      <c r="I6" s="104">
        <f t="shared" si="0"/>
        <v>1</v>
      </c>
      <c r="J6" s="194">
        <f t="shared" si="0"/>
        <v>558543</v>
      </c>
      <c r="K6" s="194">
        <f t="shared" si="0"/>
        <v>390980.1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5</v>
      </c>
      <c r="D7" s="199">
        <v>79187</v>
      </c>
      <c r="E7" s="147">
        <v>0</v>
      </c>
      <c r="F7" s="174">
        <v>0</v>
      </c>
      <c r="G7" s="147">
        <v>2</v>
      </c>
      <c r="H7" s="174">
        <v>25000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1</v>
      </c>
      <c r="D9" s="114">
        <v>240750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1</v>
      </c>
      <c r="D15" s="114">
        <v>558543</v>
      </c>
      <c r="E15" s="141">
        <v>1</v>
      </c>
      <c r="F15" s="115">
        <v>558543</v>
      </c>
      <c r="G15" s="141">
        <v>0</v>
      </c>
      <c r="H15" s="115">
        <v>0</v>
      </c>
      <c r="I15" s="142">
        <v>1</v>
      </c>
      <c r="J15" s="111">
        <v>558543</v>
      </c>
      <c r="K15" s="111">
        <v>390980.1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127</v>
      </c>
      <c r="D18" s="197">
        <f t="shared" ref="D18:W18" si="1">SUM(D19:D26)</f>
        <v>62062963.539999992</v>
      </c>
      <c r="E18" s="104">
        <f t="shared" si="1"/>
        <v>102</v>
      </c>
      <c r="F18" s="201">
        <f t="shared" si="1"/>
        <v>46981617.349999994</v>
      </c>
      <c r="G18" s="104">
        <f t="shared" si="1"/>
        <v>3</v>
      </c>
      <c r="H18" s="197">
        <f t="shared" si="1"/>
        <v>1719886.9</v>
      </c>
      <c r="I18" s="104">
        <f t="shared" si="1"/>
        <v>102</v>
      </c>
      <c r="J18" s="194">
        <f t="shared" si="1"/>
        <v>46981617.349899992</v>
      </c>
      <c r="K18" s="194">
        <f t="shared" si="1"/>
        <v>32887131.959900007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102</v>
      </c>
      <c r="P18" s="194">
        <f t="shared" si="1"/>
        <v>46981617.349899992</v>
      </c>
      <c r="Q18" s="197">
        <f t="shared" si="1"/>
        <v>32887131.959900007</v>
      </c>
      <c r="R18" s="104">
        <f t="shared" si="1"/>
        <v>37</v>
      </c>
      <c r="S18" s="197">
        <f t="shared" si="1"/>
        <v>4372031.8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8.75" x14ac:dyDescent="0.25">
      <c r="A19" s="76"/>
      <c r="B19" s="175" t="s">
        <v>69</v>
      </c>
      <c r="C19" s="121">
        <v>1</v>
      </c>
      <c r="D19" s="199">
        <v>1167555.47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22</v>
      </c>
      <c r="D20" s="114">
        <v>13668903.82</v>
      </c>
      <c r="E20" s="141">
        <v>0</v>
      </c>
      <c r="F20" s="115">
        <v>0</v>
      </c>
      <c r="G20" s="141">
        <v>1</v>
      </c>
      <c r="H20" s="115">
        <v>1475000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104</v>
      </c>
      <c r="D21" s="114">
        <v>47226504.249999993</v>
      </c>
      <c r="E21" s="141">
        <v>102</v>
      </c>
      <c r="F21" s="115">
        <v>46981617.349999994</v>
      </c>
      <c r="G21" s="141">
        <v>2</v>
      </c>
      <c r="H21" s="115">
        <v>244886.9</v>
      </c>
      <c r="I21" s="142">
        <v>102</v>
      </c>
      <c r="J21" s="111">
        <v>46981617.349899992</v>
      </c>
      <c r="K21" s="111">
        <v>32887131.959900007</v>
      </c>
      <c r="L21" s="113">
        <v>0</v>
      </c>
      <c r="M21" s="111">
        <v>0</v>
      </c>
      <c r="N21" s="114">
        <v>0</v>
      </c>
      <c r="O21" s="110">
        <v>102</v>
      </c>
      <c r="P21" s="111">
        <v>46981617.349899992</v>
      </c>
      <c r="Q21" s="111">
        <v>32887131.959900007</v>
      </c>
      <c r="R21" s="110">
        <v>37</v>
      </c>
      <c r="S21" s="115">
        <v>4372031.8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25000.000199999999</v>
      </c>
      <c r="K27" s="194">
        <f t="shared" si="2"/>
        <v>17500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25000.000199999999</v>
      </c>
      <c r="Q27" s="197">
        <f t="shared" si="2"/>
        <v>17500</v>
      </c>
      <c r="R27" s="104">
        <f t="shared" si="2"/>
        <v>1</v>
      </c>
      <c r="S27" s="197">
        <f t="shared" si="2"/>
        <v>25000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25000.000199999999</v>
      </c>
      <c r="K29" s="111">
        <v>17500</v>
      </c>
      <c r="L29" s="113">
        <v>0</v>
      </c>
      <c r="M29" s="111">
        <v>0</v>
      </c>
      <c r="N29" s="114">
        <v>0</v>
      </c>
      <c r="O29" s="141">
        <v>1</v>
      </c>
      <c r="P29" s="111">
        <v>25000.000199999999</v>
      </c>
      <c r="Q29" s="111">
        <v>17500</v>
      </c>
      <c r="R29" s="141">
        <v>1</v>
      </c>
      <c r="S29" s="115">
        <v>25000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238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s="226" customFormat="1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19.5" thickBot="1" x14ac:dyDescent="0.3">
      <c r="A37" s="76"/>
      <c r="B37" s="267" t="s">
        <v>43</v>
      </c>
      <c r="C37" s="104">
        <f>SUM(C6,C18,C27,C31,C34)</f>
        <v>135</v>
      </c>
      <c r="D37" s="197">
        <f t="shared" ref="D37:W37" si="5">SUM(D6,D18,D27,D31,D34)</f>
        <v>62966443.539999992</v>
      </c>
      <c r="E37" s="104">
        <f t="shared" si="5"/>
        <v>104</v>
      </c>
      <c r="F37" s="201">
        <f t="shared" si="5"/>
        <v>47565160.349999994</v>
      </c>
      <c r="G37" s="104">
        <f t="shared" si="5"/>
        <v>5</v>
      </c>
      <c r="H37" s="197">
        <f t="shared" si="5"/>
        <v>1744886.9</v>
      </c>
      <c r="I37" s="104">
        <f t="shared" si="5"/>
        <v>104</v>
      </c>
      <c r="J37" s="194">
        <f t="shared" si="5"/>
        <v>47565160.350099996</v>
      </c>
      <c r="K37" s="194">
        <f t="shared" si="5"/>
        <v>33295612.059900008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103</v>
      </c>
      <c r="P37" s="194">
        <f t="shared" si="5"/>
        <v>47006617.350099996</v>
      </c>
      <c r="Q37" s="197">
        <f t="shared" si="5"/>
        <v>32904631.959900007</v>
      </c>
      <c r="R37" s="104">
        <f t="shared" si="5"/>
        <v>38</v>
      </c>
      <c r="S37" s="197">
        <f t="shared" si="5"/>
        <v>4397031.8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249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249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249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50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50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37C8-62F3-4870-AEF9-BF0B24D39A60}">
  <dimension ref="B2:G100"/>
  <sheetViews>
    <sheetView zoomScale="70" zoomScaleNormal="70" workbookViewId="0">
      <selection activeCell="F24" sqref="F24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185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08DC-D34A-4CF5-963A-9FAC520555B3}">
  <dimension ref="B2:G100"/>
  <sheetViews>
    <sheetView zoomScale="85" zoomScaleNormal="8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186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f>[1]or_płat!H8</f>
        <v>10</v>
      </c>
      <c r="E19" s="546">
        <f>[1]or_płat!I8</f>
        <v>9</v>
      </c>
      <c r="F19" s="548">
        <f>[1]or_płat!E8</f>
        <v>6177020</v>
      </c>
      <c r="G19" s="548">
        <f>[1]or_płat!F8</f>
        <v>4323914</v>
      </c>
    </row>
    <row r="20" spans="2:7" ht="18.75" x14ac:dyDescent="0.3">
      <c r="B20" s="544"/>
      <c r="C20" s="553" t="s">
        <v>103</v>
      </c>
      <c r="D20" s="546">
        <f>[1]or_płat!H9</f>
        <v>19</v>
      </c>
      <c r="E20" s="546">
        <f>[1]or_płat!I9</f>
        <v>19</v>
      </c>
      <c r="F20" s="548">
        <f>[1]or_płat!E9</f>
        <v>882000</v>
      </c>
      <c r="G20" s="548">
        <f>[1]or_płat!F9</f>
        <v>617400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f>[1]or_płat!H7</f>
        <v>2</v>
      </c>
      <c r="E24" s="546">
        <f>[1]or_płat!I7</f>
        <v>1</v>
      </c>
      <c r="F24" s="548">
        <f>[1]or_płat!E7</f>
        <v>8670000</v>
      </c>
      <c r="G24" s="548">
        <f>[1]or_płat!F7</f>
        <v>6069000</v>
      </c>
    </row>
    <row r="25" spans="2:7" x14ac:dyDescent="0.25">
      <c r="B25" s="544"/>
      <c r="C25" s="550" t="s">
        <v>108</v>
      </c>
      <c r="D25" s="551">
        <f>[1]or_podz!I7</f>
        <v>1</v>
      </c>
      <c r="E25" s="551">
        <f>[1]or_podz!J7</f>
        <v>1</v>
      </c>
      <c r="F25" s="542">
        <f>[1]or_podz!F7</f>
        <v>6000000</v>
      </c>
      <c r="G25" s="542">
        <f>[1]or_podz!G7</f>
        <v>4200000</v>
      </c>
    </row>
    <row r="26" spans="2:7" x14ac:dyDescent="0.25">
      <c r="B26" s="544"/>
      <c r="C26" s="550" t="s">
        <v>109</v>
      </c>
      <c r="D26" s="551">
        <f>[1]or_podz!I8</f>
        <v>1</v>
      </c>
      <c r="E26" s="551">
        <f>[1]or_podz!J8</f>
        <v>1</v>
      </c>
      <c r="F26" s="542">
        <f>[1]or_podz!F8</f>
        <v>2670000</v>
      </c>
      <c r="G26" s="542">
        <f>[1]or_podz!G8</f>
        <v>1869000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31</v>
      </c>
      <c r="E31" s="554">
        <f>[1]or_ilości!J6</f>
        <v>28</v>
      </c>
      <c r="F31" s="555">
        <f>F8+F12+F13+F14+F17+F18+F19+F20+F21+F24+F27</f>
        <v>15729020</v>
      </c>
      <c r="G31" s="555">
        <f>G8+G12+G13+G14+G17+G18+G19+G20+G21+G24+G27</f>
        <v>11010314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31</v>
      </c>
      <c r="E93" s="564">
        <f>[1]or_ilości!C5</f>
        <v>28</v>
      </c>
      <c r="F93" s="565">
        <f>F31+F70+F79+F88+F92</f>
        <v>15729020</v>
      </c>
      <c r="G93" s="566">
        <f>G31+G70+G79+G88+G92</f>
        <v>11010314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323C-5185-45C1-8740-1ABEF5403D38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187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25A6-F0C9-499B-8B5E-DED6A7F31880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188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0</v>
      </c>
      <c r="E93" s="564">
        <v>0</v>
      </c>
      <c r="F93" s="565">
        <f>F31+F70+F79+F88+F92</f>
        <v>0</v>
      </c>
      <c r="G93" s="566">
        <f>G31+G70+G79+G88+G92</f>
        <v>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BA80-4621-4D2A-9BAF-224081253301}">
  <dimension ref="B2:G100"/>
  <sheetViews>
    <sheetView zoomScale="85" zoomScaleNormal="8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46.9" customHeight="1" thickBot="1" x14ac:dyDescent="0.3">
      <c r="B4" s="570" t="s">
        <v>189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f>[1]or_płat!H10</f>
        <v>29</v>
      </c>
      <c r="E20" s="546">
        <f>[1]or_płat!I10</f>
        <v>29</v>
      </c>
      <c r="F20" s="548">
        <f>[1]or_płat!E10</f>
        <v>1596000</v>
      </c>
      <c r="G20" s="548">
        <f>[1]or_płat!F10</f>
        <v>1117200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29</v>
      </c>
      <c r="E31" s="554">
        <f>[1]or_ilości!J7</f>
        <v>29</v>
      </c>
      <c r="F31" s="555">
        <f>F8+F12+F13+F14+F17+F18+F19+F20+F21+F24+F27</f>
        <v>1596000</v>
      </c>
      <c r="G31" s="555">
        <f>G8+G12+G13+G14+G17+G18+G19+G20+G21+G24+G27</f>
        <v>1117200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[1]or_płat!H11</f>
        <v>1</v>
      </c>
      <c r="E65" s="546">
        <f>[1]or_płat!I11</f>
        <v>1</v>
      </c>
      <c r="F65" s="548">
        <f>[1]or_płat!E11</f>
        <v>190000</v>
      </c>
      <c r="G65" s="548">
        <f>[1]or_płat!F11</f>
        <v>133000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f>[1]or_podz!I12</f>
        <v>1</v>
      </c>
      <c r="E67" s="551">
        <f>[1]or_podz!J12</f>
        <v>1</v>
      </c>
      <c r="F67" s="542">
        <f>[1]or_podz!F12</f>
        <v>190000</v>
      </c>
      <c r="G67" s="542">
        <f>[1]or_podz!G12</f>
        <v>133000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1</v>
      </c>
      <c r="E70" s="554">
        <f>[1]or_ilości!J8</f>
        <v>1</v>
      </c>
      <c r="F70" s="555">
        <f>F33+F39+F46+F50+F53+F61+F65+F69</f>
        <v>190000</v>
      </c>
      <c r="G70" s="555">
        <f>G33+G39+G46+G50+G53+G61+G65+G69</f>
        <v>133000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30</v>
      </c>
      <c r="E93" s="564">
        <f>[1]or_ilości!C6</f>
        <v>30</v>
      </c>
      <c r="F93" s="565">
        <f>F31+F70+F79+F88+F92</f>
        <v>1786000</v>
      </c>
      <c r="G93" s="566">
        <f>G31+G70+G79+G88+G92</f>
        <v>1250200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08EF-4D35-4417-9FA1-67263FD28AB4}">
  <dimension ref="B2:G100"/>
  <sheetViews>
    <sheetView zoomScale="85" zoomScaleNormal="85" workbookViewId="0">
      <selection sqref="A1:XFD1048576"/>
    </sheetView>
  </sheetViews>
  <sheetFormatPr defaultRowHeight="15.75" x14ac:dyDescent="0.25"/>
  <cols>
    <col min="2" max="2" width="12.4257812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190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v>0</v>
      </c>
      <c r="E19" s="547">
        <v>0</v>
      </c>
      <c r="F19" s="548">
        <v>0</v>
      </c>
      <c r="G19" s="549">
        <v>0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0</v>
      </c>
      <c r="E31" s="554">
        <v>0</v>
      </c>
      <c r="F31" s="555">
        <f>F8+F12+F13+F14+F17+F18+F19+F20+F21+F24+F27</f>
        <v>0</v>
      </c>
      <c r="G31" s="555">
        <f>G8+G12+G13+G14+G17+G18+G19+G20+G21+G24+G27</f>
        <v>0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f>[1]or_płat!H12</f>
        <v>1</v>
      </c>
      <c r="E33" s="546">
        <f>[1]or_płat!I12</f>
        <v>1</v>
      </c>
      <c r="F33" s="548">
        <f>[1]or_płat!E12</f>
        <v>515000</v>
      </c>
      <c r="G33" s="548">
        <f>[1]or_płat!F12</f>
        <v>360500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f>[1]or_podz!I13</f>
        <v>1</v>
      </c>
      <c r="E35" s="551">
        <f>[1]or_podz!J13</f>
        <v>1</v>
      </c>
      <c r="F35" s="542">
        <f>[1]or_podz!F13</f>
        <v>515000</v>
      </c>
      <c r="G35" s="542">
        <f>[1]or_podz!G13</f>
        <v>360500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f>[1]or_płat!H13</f>
        <v>7</v>
      </c>
      <c r="E46" s="546">
        <f>[1]or_płat!I13</f>
        <v>7</v>
      </c>
      <c r="F46" s="548">
        <f>[1]or_płat!E13</f>
        <v>623106.16</v>
      </c>
      <c r="G46" s="548">
        <f>[1]or_płat!F13</f>
        <v>436174.29</v>
      </c>
    </row>
    <row r="47" spans="2:7" x14ac:dyDescent="0.25">
      <c r="B47" s="544"/>
      <c r="C47" s="550" t="s">
        <v>130</v>
      </c>
      <c r="D47" s="551">
        <f>[1]or_podz!I14</f>
        <v>7</v>
      </c>
      <c r="E47" s="551">
        <f>[1]or_podz!J14</f>
        <v>7</v>
      </c>
      <c r="F47" s="542">
        <f>[1]or_podz!F14</f>
        <v>623106.16</v>
      </c>
      <c r="G47" s="542">
        <f>[1]or_podz!G14</f>
        <v>436174.29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f>[1]or_płat!H14</f>
        <v>2</v>
      </c>
      <c r="E65" s="546">
        <f>[1]or_płat!I14</f>
        <v>1</v>
      </c>
      <c r="F65" s="548">
        <f>[1]or_płat!E14</f>
        <v>2458242.17</v>
      </c>
      <c r="G65" s="548">
        <f>[1]or_płat!F14</f>
        <v>1720769.51</v>
      </c>
    </row>
    <row r="66" spans="2:7" x14ac:dyDescent="0.25">
      <c r="B66" s="544"/>
      <c r="C66" s="556" t="s">
        <v>149</v>
      </c>
      <c r="D66" s="551">
        <f>[1]or_podz!I15</f>
        <v>2</v>
      </c>
      <c r="E66" s="551">
        <f>[1]or_podz!J15</f>
        <v>1</v>
      </c>
      <c r="F66" s="542">
        <f>[1]or_podz!F15</f>
        <v>2458242.17</v>
      </c>
      <c r="G66" s="542">
        <f>[1]or_podz!G15</f>
        <v>1720769.51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10</v>
      </c>
      <c r="E70" s="554">
        <f>[1]or_ilości!J9</f>
        <v>9</v>
      </c>
      <c r="F70" s="555">
        <f>F33+F39+F46+F50+F53+F61+F65+F69</f>
        <v>3596348.33</v>
      </c>
      <c r="G70" s="555">
        <f>G33+G39+G46+G50+G53+G61+G65+G69</f>
        <v>2517443.7999999998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f>[1]or_płat!H15</f>
        <v>4</v>
      </c>
      <c r="E77" s="546">
        <f>[1]or_płat!I15</f>
        <v>4</v>
      </c>
      <c r="F77" s="548">
        <f>[1]or_płat!E15</f>
        <v>82500</v>
      </c>
      <c r="G77" s="548">
        <f>[1]or_płat!F15</f>
        <v>57750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4</v>
      </c>
      <c r="E79" s="554">
        <f>[1]or_ilości!J10</f>
        <v>4</v>
      </c>
      <c r="F79" s="555">
        <f>F72+F77+F78</f>
        <v>82500</v>
      </c>
      <c r="G79" s="555">
        <f>G72+G77+G78</f>
        <v>57750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14</v>
      </c>
      <c r="E93" s="564">
        <f>[1]or_ilości!C7</f>
        <v>13</v>
      </c>
      <c r="F93" s="565">
        <f>F31+F70+F79+F88+F92</f>
        <v>3678848.33</v>
      </c>
      <c r="G93" s="566">
        <f>G31+G70+G79+G88+G92</f>
        <v>2575193.7999999998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C96E-1EBD-4787-A621-CBA69A7BFD81}">
  <dimension ref="B2:G100"/>
  <sheetViews>
    <sheetView zoomScale="70" zoomScaleNormal="70" workbookViewId="0">
      <selection sqref="A1:XFD1048576"/>
    </sheetView>
  </sheetViews>
  <sheetFormatPr defaultRowHeight="15.75" x14ac:dyDescent="0.25"/>
  <cols>
    <col min="2" max="2" width="19.7109375" style="523" customWidth="1"/>
    <col min="3" max="3" width="38" style="568" customWidth="1"/>
    <col min="4" max="5" width="22.28515625" customWidth="1"/>
    <col min="6" max="6" width="31" customWidth="1"/>
    <col min="7" max="7" width="22.28515625" customWidth="1"/>
  </cols>
  <sheetData>
    <row r="2" spans="2:7" s="525" customFormat="1" ht="25.15" customHeight="1" x14ac:dyDescent="0.35">
      <c r="B2" s="523"/>
      <c r="C2" s="524" t="s">
        <v>87</v>
      </c>
      <c r="D2" s="524"/>
      <c r="E2" s="524"/>
      <c r="F2" s="524"/>
      <c r="G2" s="524"/>
    </row>
    <row r="3" spans="2:7" s="525" customFormat="1" ht="25.15" customHeight="1" x14ac:dyDescent="0.35">
      <c r="B3" s="523"/>
      <c r="C3" s="524"/>
      <c r="D3" s="524"/>
      <c r="E3" s="524"/>
      <c r="F3" s="524"/>
      <c r="G3" s="524"/>
    </row>
    <row r="4" spans="2:7" ht="23.65" customHeight="1" thickBot="1" x14ac:dyDescent="0.3">
      <c r="B4" s="569" t="s">
        <v>191</v>
      </c>
      <c r="C4" s="526" t="s">
        <v>0</v>
      </c>
      <c r="D4" s="527">
        <v>45596</v>
      </c>
    </row>
    <row r="5" spans="2:7" ht="28.15" customHeight="1" x14ac:dyDescent="0.25">
      <c r="B5" s="528" t="s">
        <v>89</v>
      </c>
      <c r="C5" s="529"/>
      <c r="D5" s="530" t="s">
        <v>7</v>
      </c>
      <c r="E5" s="531"/>
      <c r="F5" s="531"/>
      <c r="G5" s="532"/>
    </row>
    <row r="6" spans="2:7" ht="62.65" customHeight="1" thickBot="1" x14ac:dyDescent="0.3">
      <c r="B6" s="533"/>
      <c r="C6" s="534"/>
      <c r="D6" s="535" t="s">
        <v>83</v>
      </c>
      <c r="E6" s="536" t="s">
        <v>77</v>
      </c>
      <c r="F6" s="536" t="s">
        <v>9</v>
      </c>
      <c r="G6" s="537" t="s">
        <v>10</v>
      </c>
    </row>
    <row r="7" spans="2:7" x14ac:dyDescent="0.25">
      <c r="B7" s="538" t="s">
        <v>90</v>
      </c>
      <c r="C7" s="539"/>
      <c r="D7" s="540"/>
      <c r="E7" s="541"/>
      <c r="F7" s="542"/>
      <c r="G7" s="543"/>
    </row>
    <row r="8" spans="2:7" ht="24" customHeight="1" x14ac:dyDescent="0.3">
      <c r="B8" s="544"/>
      <c r="C8" s="545" t="s">
        <v>91</v>
      </c>
      <c r="D8" s="546">
        <v>0</v>
      </c>
      <c r="E8" s="547">
        <v>0</v>
      </c>
      <c r="F8" s="548">
        <v>0</v>
      </c>
      <c r="G8" s="549">
        <v>0</v>
      </c>
    </row>
    <row r="9" spans="2:7" x14ac:dyDescent="0.25">
      <c r="B9" s="544"/>
      <c r="C9" s="550" t="s">
        <v>92</v>
      </c>
      <c r="D9" s="551">
        <v>0</v>
      </c>
      <c r="E9" s="552">
        <v>0</v>
      </c>
      <c r="F9" s="542">
        <v>0</v>
      </c>
      <c r="G9" s="543">
        <v>0</v>
      </c>
    </row>
    <row r="10" spans="2:7" x14ac:dyDescent="0.25">
      <c r="B10" s="544"/>
      <c r="C10" s="550" t="s">
        <v>93</v>
      </c>
      <c r="D10" s="551">
        <v>0</v>
      </c>
      <c r="E10" s="552">
        <v>0</v>
      </c>
      <c r="F10" s="542">
        <v>0</v>
      </c>
      <c r="G10" s="543">
        <v>0</v>
      </c>
    </row>
    <row r="11" spans="2:7" x14ac:dyDescent="0.25">
      <c r="B11" s="544"/>
      <c r="C11" s="550" t="s">
        <v>94</v>
      </c>
      <c r="D11" s="551">
        <v>0</v>
      </c>
      <c r="E11" s="552">
        <v>0</v>
      </c>
      <c r="F11" s="542">
        <v>0</v>
      </c>
      <c r="G11" s="543">
        <v>0</v>
      </c>
    </row>
    <row r="12" spans="2:7" ht="18.75" x14ac:dyDescent="0.3">
      <c r="B12" s="544"/>
      <c r="C12" s="553" t="s">
        <v>95</v>
      </c>
      <c r="D12" s="546">
        <v>0</v>
      </c>
      <c r="E12" s="547">
        <v>0</v>
      </c>
      <c r="F12" s="548">
        <v>0</v>
      </c>
      <c r="G12" s="549">
        <v>0</v>
      </c>
    </row>
    <row r="13" spans="2:7" ht="18.75" x14ac:dyDescent="0.3">
      <c r="B13" s="544"/>
      <c r="C13" s="553" t="s">
        <v>96</v>
      </c>
      <c r="D13" s="546">
        <v>0</v>
      </c>
      <c r="E13" s="547">
        <v>0</v>
      </c>
      <c r="F13" s="548">
        <v>0</v>
      </c>
      <c r="G13" s="549">
        <v>0</v>
      </c>
    </row>
    <row r="14" spans="2:7" ht="18.75" x14ac:dyDescent="0.3">
      <c r="B14" s="544"/>
      <c r="C14" s="553" t="s">
        <v>97</v>
      </c>
      <c r="D14" s="546">
        <v>0</v>
      </c>
      <c r="E14" s="547">
        <v>0</v>
      </c>
      <c r="F14" s="548">
        <v>0</v>
      </c>
      <c r="G14" s="549">
        <v>0</v>
      </c>
    </row>
    <row r="15" spans="2:7" x14ac:dyDescent="0.25">
      <c r="B15" s="544"/>
      <c r="C15" s="550" t="s">
        <v>98</v>
      </c>
      <c r="D15" s="551">
        <v>0</v>
      </c>
      <c r="E15" s="552">
        <v>0</v>
      </c>
      <c r="F15" s="542">
        <v>0</v>
      </c>
      <c r="G15" s="543">
        <v>0</v>
      </c>
    </row>
    <row r="16" spans="2:7" x14ac:dyDescent="0.25">
      <c r="B16" s="544"/>
      <c r="C16" s="550" t="s">
        <v>99</v>
      </c>
      <c r="D16" s="551">
        <v>0</v>
      </c>
      <c r="E16" s="552">
        <v>0</v>
      </c>
      <c r="F16" s="542">
        <v>0</v>
      </c>
      <c r="G16" s="543">
        <v>0</v>
      </c>
    </row>
    <row r="17" spans="2:7" ht="18.75" x14ac:dyDescent="0.3">
      <c r="B17" s="544"/>
      <c r="C17" s="553" t="s">
        <v>100</v>
      </c>
      <c r="D17" s="546">
        <v>0</v>
      </c>
      <c r="E17" s="547">
        <v>0</v>
      </c>
      <c r="F17" s="548">
        <v>0</v>
      </c>
      <c r="G17" s="549">
        <v>0</v>
      </c>
    </row>
    <row r="18" spans="2:7" ht="18.75" x14ac:dyDescent="0.3">
      <c r="B18" s="544"/>
      <c r="C18" s="553" t="s">
        <v>101</v>
      </c>
      <c r="D18" s="546">
        <v>0</v>
      </c>
      <c r="E18" s="547">
        <v>0</v>
      </c>
      <c r="F18" s="548">
        <v>0</v>
      </c>
      <c r="G18" s="549">
        <v>0</v>
      </c>
    </row>
    <row r="19" spans="2:7" ht="18.75" x14ac:dyDescent="0.3">
      <c r="B19" s="544"/>
      <c r="C19" s="553" t="s">
        <v>102</v>
      </c>
      <c r="D19" s="546">
        <f>[1]or_płat!H16</f>
        <v>4</v>
      </c>
      <c r="E19" s="546">
        <f>[1]or_płat!I16</f>
        <v>4</v>
      </c>
      <c r="F19" s="548">
        <f>[1]or_płat!E16</f>
        <v>4817030</v>
      </c>
      <c r="G19" s="548">
        <f>[1]or_płat!F16</f>
        <v>3371921</v>
      </c>
    </row>
    <row r="20" spans="2:7" ht="18.75" x14ac:dyDescent="0.3">
      <c r="B20" s="544"/>
      <c r="C20" s="553" t="s">
        <v>103</v>
      </c>
      <c r="D20" s="546">
        <v>0</v>
      </c>
      <c r="E20" s="547">
        <v>0</v>
      </c>
      <c r="F20" s="548">
        <v>0</v>
      </c>
      <c r="G20" s="549">
        <v>0</v>
      </c>
    </row>
    <row r="21" spans="2:7" ht="18.75" x14ac:dyDescent="0.3">
      <c r="B21" s="544"/>
      <c r="C21" s="553" t="s">
        <v>104</v>
      </c>
      <c r="D21" s="546">
        <v>0</v>
      </c>
      <c r="E21" s="547">
        <v>0</v>
      </c>
      <c r="F21" s="548">
        <v>0</v>
      </c>
      <c r="G21" s="549">
        <v>0</v>
      </c>
    </row>
    <row r="22" spans="2:7" x14ac:dyDescent="0.25">
      <c r="B22" s="544"/>
      <c r="C22" s="550" t="s">
        <v>105</v>
      </c>
      <c r="D22" s="551">
        <v>0</v>
      </c>
      <c r="E22" s="552">
        <v>0</v>
      </c>
      <c r="F22" s="542">
        <v>0</v>
      </c>
      <c r="G22" s="543">
        <v>0</v>
      </c>
    </row>
    <row r="23" spans="2:7" x14ac:dyDescent="0.25">
      <c r="B23" s="544"/>
      <c r="C23" s="550" t="s">
        <v>106</v>
      </c>
      <c r="D23" s="551">
        <v>0</v>
      </c>
      <c r="E23" s="552">
        <v>0</v>
      </c>
      <c r="F23" s="542">
        <v>0</v>
      </c>
      <c r="G23" s="543">
        <v>0</v>
      </c>
    </row>
    <row r="24" spans="2:7" ht="18.75" x14ac:dyDescent="0.3">
      <c r="B24" s="544"/>
      <c r="C24" s="553" t="s">
        <v>107</v>
      </c>
      <c r="D24" s="546">
        <v>0</v>
      </c>
      <c r="E24" s="547">
        <v>0</v>
      </c>
      <c r="F24" s="548">
        <v>0</v>
      </c>
      <c r="G24" s="549">
        <v>0</v>
      </c>
    </row>
    <row r="25" spans="2:7" x14ac:dyDescent="0.25">
      <c r="B25" s="544"/>
      <c r="C25" s="550" t="s">
        <v>108</v>
      </c>
      <c r="D25" s="551">
        <v>0</v>
      </c>
      <c r="E25" s="551">
        <v>0</v>
      </c>
      <c r="F25" s="542">
        <v>0</v>
      </c>
      <c r="G25" s="542">
        <v>0</v>
      </c>
    </row>
    <row r="26" spans="2:7" x14ac:dyDescent="0.25">
      <c r="B26" s="544"/>
      <c r="C26" s="550" t="s">
        <v>109</v>
      </c>
      <c r="D26" s="551">
        <v>0</v>
      </c>
      <c r="E26" s="551">
        <v>0</v>
      </c>
      <c r="F26" s="542">
        <v>0</v>
      </c>
      <c r="G26" s="542">
        <v>0</v>
      </c>
    </row>
    <row r="27" spans="2:7" ht="18.75" x14ac:dyDescent="0.3">
      <c r="B27" s="544"/>
      <c r="C27" s="553" t="s">
        <v>110</v>
      </c>
      <c r="D27" s="546">
        <v>0</v>
      </c>
      <c r="E27" s="547">
        <v>0</v>
      </c>
      <c r="F27" s="548">
        <v>0</v>
      </c>
      <c r="G27" s="549">
        <v>0</v>
      </c>
    </row>
    <row r="28" spans="2:7" x14ac:dyDescent="0.25">
      <c r="B28" s="544"/>
      <c r="C28" s="550" t="s">
        <v>111</v>
      </c>
      <c r="D28" s="551">
        <v>0</v>
      </c>
      <c r="E28" s="552">
        <v>0</v>
      </c>
      <c r="F28" s="542">
        <v>0</v>
      </c>
      <c r="G28" s="543">
        <v>0</v>
      </c>
    </row>
    <row r="29" spans="2:7" x14ac:dyDescent="0.25">
      <c r="B29" s="544"/>
      <c r="C29" s="550" t="s">
        <v>112</v>
      </c>
      <c r="D29" s="551">
        <v>0</v>
      </c>
      <c r="E29" s="552">
        <v>0</v>
      </c>
      <c r="F29" s="542">
        <v>0</v>
      </c>
      <c r="G29" s="543">
        <v>0</v>
      </c>
    </row>
    <row r="30" spans="2:7" x14ac:dyDescent="0.25">
      <c r="B30" s="544"/>
      <c r="C30" s="550" t="s">
        <v>113</v>
      </c>
      <c r="D30" s="551">
        <v>0</v>
      </c>
      <c r="E30" s="552">
        <v>0</v>
      </c>
      <c r="F30" s="542">
        <v>0</v>
      </c>
      <c r="G30" s="543">
        <v>0</v>
      </c>
    </row>
    <row r="31" spans="2:7" ht="21" x14ac:dyDescent="0.35">
      <c r="B31" s="544"/>
      <c r="C31" s="545" t="s">
        <v>114</v>
      </c>
      <c r="D31" s="554">
        <f>D8+D12+D13+D14+D17+D18+D19+D20+D21+D24+D27</f>
        <v>4</v>
      </c>
      <c r="E31" s="554">
        <f>[1]or_ilości!J11</f>
        <v>4</v>
      </c>
      <c r="F31" s="555">
        <f>F8+F12+F13+F14+F17+F18+F19+F20+F21+F24+F27</f>
        <v>4817030</v>
      </c>
      <c r="G31" s="555">
        <f>G8+G12+G13+G14+G17+G18+G19+G20+G21+G24+G27</f>
        <v>3371921</v>
      </c>
    </row>
    <row r="32" spans="2:7" x14ac:dyDescent="0.25">
      <c r="B32" s="544" t="s">
        <v>115</v>
      </c>
      <c r="C32" s="550"/>
      <c r="D32" s="551"/>
      <c r="E32" s="552"/>
      <c r="F32" s="542"/>
      <c r="G32" s="543"/>
    </row>
    <row r="33" spans="2:7" ht="18.75" x14ac:dyDescent="0.3">
      <c r="B33" s="544"/>
      <c r="C33" s="553" t="s">
        <v>116</v>
      </c>
      <c r="D33" s="546">
        <v>0</v>
      </c>
      <c r="E33" s="547">
        <v>0</v>
      </c>
      <c r="F33" s="548">
        <v>0</v>
      </c>
      <c r="G33" s="549">
        <v>0</v>
      </c>
    </row>
    <row r="34" spans="2:7" x14ac:dyDescent="0.25">
      <c r="B34" s="544"/>
      <c r="C34" s="550" t="s">
        <v>117</v>
      </c>
      <c r="D34" s="551">
        <v>0</v>
      </c>
      <c r="E34" s="552">
        <v>0</v>
      </c>
      <c r="F34" s="542">
        <v>0</v>
      </c>
      <c r="G34" s="543">
        <v>0</v>
      </c>
    </row>
    <row r="35" spans="2:7" x14ac:dyDescent="0.25">
      <c r="B35" s="544"/>
      <c r="C35" s="550" t="s">
        <v>118</v>
      </c>
      <c r="D35" s="551">
        <v>0</v>
      </c>
      <c r="E35" s="551">
        <v>0</v>
      </c>
      <c r="F35" s="542">
        <v>0</v>
      </c>
      <c r="G35" s="543">
        <v>0</v>
      </c>
    </row>
    <row r="36" spans="2:7" x14ac:dyDescent="0.25">
      <c r="B36" s="544"/>
      <c r="C36" s="550" t="s">
        <v>119</v>
      </c>
      <c r="D36" s="551">
        <v>0</v>
      </c>
      <c r="E36" s="552">
        <v>0</v>
      </c>
      <c r="F36" s="542">
        <v>0</v>
      </c>
      <c r="G36" s="543">
        <v>0</v>
      </c>
    </row>
    <row r="37" spans="2:7" x14ac:dyDescent="0.25">
      <c r="B37" s="544"/>
      <c r="C37" s="550" t="s">
        <v>120</v>
      </c>
      <c r="D37" s="551">
        <v>0</v>
      </c>
      <c r="E37" s="552">
        <v>0</v>
      </c>
      <c r="F37" s="542">
        <v>0</v>
      </c>
      <c r="G37" s="543">
        <v>0</v>
      </c>
    </row>
    <row r="38" spans="2:7" x14ac:dyDescent="0.25">
      <c r="B38" s="544"/>
      <c r="C38" s="550" t="s">
        <v>121</v>
      </c>
      <c r="D38" s="551">
        <v>0</v>
      </c>
      <c r="E38" s="552">
        <v>0</v>
      </c>
      <c r="F38" s="542">
        <v>0</v>
      </c>
      <c r="G38" s="543">
        <v>0</v>
      </c>
    </row>
    <row r="39" spans="2:7" ht="18.75" x14ac:dyDescent="0.3">
      <c r="B39" s="544"/>
      <c r="C39" s="553" t="s">
        <v>122</v>
      </c>
      <c r="D39" s="546">
        <v>0</v>
      </c>
      <c r="E39" s="547">
        <v>0</v>
      </c>
      <c r="F39" s="548">
        <v>0</v>
      </c>
      <c r="G39" s="549">
        <v>0</v>
      </c>
    </row>
    <row r="40" spans="2:7" x14ac:dyDescent="0.25">
      <c r="B40" s="544"/>
      <c r="C40" s="550" t="s">
        <v>123</v>
      </c>
      <c r="D40" s="551">
        <v>0</v>
      </c>
      <c r="E40" s="552">
        <v>0</v>
      </c>
      <c r="F40" s="542">
        <v>0</v>
      </c>
      <c r="G40" s="543">
        <v>0</v>
      </c>
    </row>
    <row r="41" spans="2:7" x14ac:dyDescent="0.25">
      <c r="B41" s="544"/>
      <c r="C41" s="550" t="s">
        <v>124</v>
      </c>
      <c r="D41" s="551">
        <v>0</v>
      </c>
      <c r="E41" s="552">
        <v>0</v>
      </c>
      <c r="F41" s="542">
        <v>0</v>
      </c>
      <c r="G41" s="543">
        <v>0</v>
      </c>
    </row>
    <row r="42" spans="2:7" x14ac:dyDescent="0.25">
      <c r="B42" s="544"/>
      <c r="C42" s="550" t="s">
        <v>125</v>
      </c>
      <c r="D42" s="551">
        <v>0</v>
      </c>
      <c r="E42" s="552">
        <v>0</v>
      </c>
      <c r="F42" s="542">
        <v>0</v>
      </c>
      <c r="G42" s="543">
        <v>0</v>
      </c>
    </row>
    <row r="43" spans="2:7" x14ac:dyDescent="0.25">
      <c r="B43" s="544"/>
      <c r="C43" s="550" t="s">
        <v>126</v>
      </c>
      <c r="D43" s="551">
        <v>0</v>
      </c>
      <c r="E43" s="552">
        <v>0</v>
      </c>
      <c r="F43" s="542">
        <v>0</v>
      </c>
      <c r="G43" s="543">
        <v>0</v>
      </c>
    </row>
    <row r="44" spans="2:7" x14ac:dyDescent="0.25">
      <c r="B44" s="544"/>
      <c r="C44" s="550" t="s">
        <v>127</v>
      </c>
      <c r="D44" s="551">
        <v>0</v>
      </c>
      <c r="E44" s="552">
        <v>0</v>
      </c>
      <c r="F44" s="542">
        <v>0</v>
      </c>
      <c r="G44" s="543">
        <v>0</v>
      </c>
    </row>
    <row r="45" spans="2:7" x14ac:dyDescent="0.25">
      <c r="B45" s="544"/>
      <c r="C45" s="550" t="s">
        <v>128</v>
      </c>
      <c r="D45" s="551">
        <v>0</v>
      </c>
      <c r="E45" s="552">
        <v>0</v>
      </c>
      <c r="F45" s="542">
        <v>0</v>
      </c>
      <c r="G45" s="543">
        <v>0</v>
      </c>
    </row>
    <row r="46" spans="2:7" ht="18.75" x14ac:dyDescent="0.3">
      <c r="B46" s="544"/>
      <c r="C46" s="553" t="s">
        <v>129</v>
      </c>
      <c r="D46" s="546">
        <v>0</v>
      </c>
      <c r="E46" s="547">
        <v>0</v>
      </c>
      <c r="F46" s="548">
        <v>0</v>
      </c>
      <c r="G46" s="549">
        <v>0</v>
      </c>
    </row>
    <row r="47" spans="2:7" x14ac:dyDescent="0.25">
      <c r="B47" s="544"/>
      <c r="C47" s="550" t="s">
        <v>130</v>
      </c>
      <c r="D47" s="551">
        <v>0</v>
      </c>
      <c r="E47" s="551">
        <v>0</v>
      </c>
      <c r="F47" s="542">
        <v>0</v>
      </c>
      <c r="G47" s="542">
        <v>0</v>
      </c>
    </row>
    <row r="48" spans="2:7" x14ac:dyDescent="0.25">
      <c r="B48" s="544"/>
      <c r="C48" s="550" t="s">
        <v>131</v>
      </c>
      <c r="D48" s="551">
        <v>0</v>
      </c>
      <c r="E48" s="552">
        <v>0</v>
      </c>
      <c r="F48" s="542">
        <v>0</v>
      </c>
      <c r="G48" s="543">
        <v>0</v>
      </c>
    </row>
    <row r="49" spans="2:7" x14ac:dyDescent="0.25">
      <c r="B49" s="544"/>
      <c r="C49" s="550" t="s">
        <v>132</v>
      </c>
      <c r="D49" s="551">
        <v>0</v>
      </c>
      <c r="E49" s="552">
        <v>0</v>
      </c>
      <c r="F49" s="542">
        <v>0</v>
      </c>
      <c r="G49" s="543">
        <v>0</v>
      </c>
    </row>
    <row r="50" spans="2:7" ht="18.75" x14ac:dyDescent="0.3">
      <c r="B50" s="544"/>
      <c r="C50" s="553" t="s">
        <v>133</v>
      </c>
      <c r="D50" s="546">
        <v>0</v>
      </c>
      <c r="E50" s="547">
        <v>0</v>
      </c>
      <c r="F50" s="548">
        <v>0</v>
      </c>
      <c r="G50" s="549">
        <v>0</v>
      </c>
    </row>
    <row r="51" spans="2:7" x14ac:dyDescent="0.25">
      <c r="B51" s="544"/>
      <c r="C51" s="550" t="s">
        <v>134</v>
      </c>
      <c r="D51" s="551">
        <v>0</v>
      </c>
      <c r="E51" s="552">
        <v>0</v>
      </c>
      <c r="F51" s="542">
        <v>0</v>
      </c>
      <c r="G51" s="543">
        <v>0</v>
      </c>
    </row>
    <row r="52" spans="2:7" x14ac:dyDescent="0.25">
      <c r="B52" s="544"/>
      <c r="C52" s="550" t="s">
        <v>135</v>
      </c>
      <c r="D52" s="551">
        <v>0</v>
      </c>
      <c r="E52" s="552">
        <v>0</v>
      </c>
      <c r="F52" s="542">
        <v>0</v>
      </c>
      <c r="G52" s="543">
        <v>0</v>
      </c>
    </row>
    <row r="53" spans="2:7" ht="18.75" x14ac:dyDescent="0.3">
      <c r="B53" s="544"/>
      <c r="C53" s="553" t="s">
        <v>136</v>
      </c>
      <c r="D53" s="546">
        <v>0</v>
      </c>
      <c r="E53" s="547">
        <v>0</v>
      </c>
      <c r="F53" s="548">
        <v>0</v>
      </c>
      <c r="G53" s="549">
        <v>0</v>
      </c>
    </row>
    <row r="54" spans="2:7" x14ac:dyDescent="0.25">
      <c r="B54" s="544"/>
      <c r="C54" s="550" t="s">
        <v>137</v>
      </c>
      <c r="D54" s="551">
        <v>0</v>
      </c>
      <c r="E54" s="552">
        <v>0</v>
      </c>
      <c r="F54" s="542">
        <v>0</v>
      </c>
      <c r="G54" s="543">
        <v>0</v>
      </c>
    </row>
    <row r="55" spans="2:7" x14ac:dyDescent="0.25">
      <c r="B55" s="544"/>
      <c r="C55" s="550" t="s">
        <v>138</v>
      </c>
      <c r="D55" s="551">
        <v>0</v>
      </c>
      <c r="E55" s="552">
        <v>0</v>
      </c>
      <c r="F55" s="542">
        <v>0</v>
      </c>
      <c r="G55" s="543">
        <v>0</v>
      </c>
    </row>
    <row r="56" spans="2:7" x14ac:dyDescent="0.25">
      <c r="B56" s="544"/>
      <c r="C56" s="550" t="s">
        <v>139</v>
      </c>
      <c r="D56" s="551">
        <v>0</v>
      </c>
      <c r="E56" s="552">
        <v>0</v>
      </c>
      <c r="F56" s="542">
        <v>0</v>
      </c>
      <c r="G56" s="543">
        <v>0</v>
      </c>
    </row>
    <row r="57" spans="2:7" x14ac:dyDescent="0.25">
      <c r="B57" s="544"/>
      <c r="C57" s="550" t="s">
        <v>140</v>
      </c>
      <c r="D57" s="551">
        <v>0</v>
      </c>
      <c r="E57" s="552">
        <v>0</v>
      </c>
      <c r="F57" s="542">
        <v>0</v>
      </c>
      <c r="G57" s="543">
        <v>0</v>
      </c>
    </row>
    <row r="58" spans="2:7" x14ac:dyDescent="0.25">
      <c r="B58" s="544"/>
      <c r="C58" s="550" t="s">
        <v>141</v>
      </c>
      <c r="D58" s="551">
        <v>0</v>
      </c>
      <c r="E58" s="552">
        <v>0</v>
      </c>
      <c r="F58" s="542">
        <v>0</v>
      </c>
      <c r="G58" s="543">
        <v>0</v>
      </c>
    </row>
    <row r="59" spans="2:7" x14ac:dyDescent="0.25">
      <c r="B59" s="544"/>
      <c r="C59" s="550" t="s">
        <v>142</v>
      </c>
      <c r="D59" s="551">
        <v>0</v>
      </c>
      <c r="E59" s="552">
        <v>0</v>
      </c>
      <c r="F59" s="542">
        <v>0</v>
      </c>
      <c r="G59" s="543">
        <v>0</v>
      </c>
    </row>
    <row r="60" spans="2:7" x14ac:dyDescent="0.25">
      <c r="B60" s="544"/>
      <c r="C60" s="550" t="s">
        <v>143</v>
      </c>
      <c r="D60" s="551">
        <v>0</v>
      </c>
      <c r="E60" s="552">
        <v>0</v>
      </c>
      <c r="F60" s="542">
        <v>0</v>
      </c>
      <c r="G60" s="543">
        <v>0</v>
      </c>
    </row>
    <row r="61" spans="2:7" ht="18.75" x14ac:dyDescent="0.3">
      <c r="B61" s="544"/>
      <c r="C61" s="553" t="s">
        <v>144</v>
      </c>
      <c r="D61" s="546">
        <v>0</v>
      </c>
      <c r="E61" s="547">
        <v>0</v>
      </c>
      <c r="F61" s="548">
        <v>0</v>
      </c>
      <c r="G61" s="549">
        <v>0</v>
      </c>
    </row>
    <row r="62" spans="2:7" x14ac:dyDescent="0.25">
      <c r="B62" s="544"/>
      <c r="C62" s="550" t="s">
        <v>145</v>
      </c>
      <c r="D62" s="551">
        <v>0</v>
      </c>
      <c r="E62" s="552">
        <v>0</v>
      </c>
      <c r="F62" s="542">
        <v>0</v>
      </c>
      <c r="G62" s="543">
        <v>0</v>
      </c>
    </row>
    <row r="63" spans="2:7" x14ac:dyDescent="0.25">
      <c r="B63" s="544"/>
      <c r="C63" s="550" t="s">
        <v>146</v>
      </c>
      <c r="D63" s="551">
        <v>0</v>
      </c>
      <c r="E63" s="552">
        <v>0</v>
      </c>
      <c r="F63" s="542">
        <v>0</v>
      </c>
      <c r="G63" s="543">
        <v>0</v>
      </c>
    </row>
    <row r="64" spans="2:7" x14ac:dyDescent="0.25">
      <c r="B64" s="544"/>
      <c r="C64" s="550" t="s">
        <v>147</v>
      </c>
      <c r="D64" s="551">
        <v>0</v>
      </c>
      <c r="E64" s="552">
        <v>0</v>
      </c>
      <c r="F64" s="542">
        <v>0</v>
      </c>
      <c r="G64" s="543">
        <v>0</v>
      </c>
    </row>
    <row r="65" spans="2:7" ht="18.75" x14ac:dyDescent="0.3">
      <c r="B65" s="544"/>
      <c r="C65" s="553" t="s">
        <v>148</v>
      </c>
      <c r="D65" s="546">
        <v>0</v>
      </c>
      <c r="E65" s="547">
        <v>0</v>
      </c>
      <c r="F65" s="548">
        <v>0</v>
      </c>
      <c r="G65" s="549">
        <v>0</v>
      </c>
    </row>
    <row r="66" spans="2:7" x14ac:dyDescent="0.25">
      <c r="B66" s="544"/>
      <c r="C66" s="556" t="s">
        <v>149</v>
      </c>
      <c r="D66" s="551">
        <v>0</v>
      </c>
      <c r="E66" s="551">
        <v>0</v>
      </c>
      <c r="F66" s="542">
        <v>0</v>
      </c>
      <c r="G66" s="542">
        <v>0</v>
      </c>
    </row>
    <row r="67" spans="2:7" x14ac:dyDescent="0.25">
      <c r="B67" s="544"/>
      <c r="C67" s="550" t="s">
        <v>150</v>
      </c>
      <c r="D67" s="551">
        <v>0</v>
      </c>
      <c r="E67" s="551">
        <v>0</v>
      </c>
      <c r="F67" s="542">
        <v>0</v>
      </c>
      <c r="G67" s="542">
        <v>0</v>
      </c>
    </row>
    <row r="68" spans="2:7" x14ac:dyDescent="0.25">
      <c r="B68" s="544"/>
      <c r="C68" s="550" t="s">
        <v>151</v>
      </c>
      <c r="D68" s="551">
        <v>0</v>
      </c>
      <c r="E68" s="552">
        <v>0</v>
      </c>
      <c r="F68" s="542">
        <v>0</v>
      </c>
      <c r="G68" s="543">
        <v>0</v>
      </c>
    </row>
    <row r="69" spans="2:7" x14ac:dyDescent="0.25">
      <c r="B69" s="544"/>
      <c r="C69" s="553" t="s">
        <v>152</v>
      </c>
      <c r="D69" s="551">
        <v>0</v>
      </c>
      <c r="E69" s="552">
        <v>0</v>
      </c>
      <c r="F69" s="542">
        <v>0</v>
      </c>
      <c r="G69" s="543">
        <v>0</v>
      </c>
    </row>
    <row r="70" spans="2:7" ht="21" x14ac:dyDescent="0.35">
      <c r="B70" s="544"/>
      <c r="C70" s="553" t="s">
        <v>153</v>
      </c>
      <c r="D70" s="554">
        <f>D33+D39+D46+D50+D53+D61+D65+D69</f>
        <v>0</v>
      </c>
      <c r="E70" s="554">
        <v>0</v>
      </c>
      <c r="F70" s="555">
        <f>F33+F39+F46+F50+F53+F61+F65+F69</f>
        <v>0</v>
      </c>
      <c r="G70" s="555">
        <f>G33+G39+G46+G50+G53+G61+G65+G69</f>
        <v>0</v>
      </c>
    </row>
    <row r="71" spans="2:7" x14ac:dyDescent="0.25">
      <c r="B71" s="544" t="s">
        <v>154</v>
      </c>
      <c r="C71" s="550"/>
      <c r="D71" s="551"/>
      <c r="E71" s="552"/>
      <c r="F71" s="542"/>
      <c r="G71" s="543"/>
    </row>
    <row r="72" spans="2:7" ht="18.75" x14ac:dyDescent="0.3">
      <c r="B72" s="544"/>
      <c r="C72" s="553" t="s">
        <v>155</v>
      </c>
      <c r="D72" s="546">
        <v>0</v>
      </c>
      <c r="E72" s="547">
        <v>0</v>
      </c>
      <c r="F72" s="548">
        <v>0</v>
      </c>
      <c r="G72" s="549">
        <v>0</v>
      </c>
    </row>
    <row r="73" spans="2:7" x14ac:dyDescent="0.25">
      <c r="B73" s="544"/>
      <c r="C73" s="550" t="s">
        <v>156</v>
      </c>
      <c r="D73" s="551">
        <v>0</v>
      </c>
      <c r="E73" s="552">
        <v>0</v>
      </c>
      <c r="F73" s="542">
        <v>0</v>
      </c>
      <c r="G73" s="543">
        <v>0</v>
      </c>
    </row>
    <row r="74" spans="2:7" ht="21" customHeight="1" x14ac:dyDescent="0.25">
      <c r="B74" s="544"/>
      <c r="C74" s="556" t="s">
        <v>157</v>
      </c>
      <c r="D74" s="551">
        <v>0</v>
      </c>
      <c r="E74" s="552">
        <v>0</v>
      </c>
      <c r="F74" s="542">
        <v>0</v>
      </c>
      <c r="G74" s="543">
        <v>0</v>
      </c>
    </row>
    <row r="75" spans="2:7" x14ac:dyDescent="0.25">
      <c r="B75" s="544"/>
      <c r="C75" s="550" t="s">
        <v>158</v>
      </c>
      <c r="D75" s="551">
        <v>0</v>
      </c>
      <c r="E75" s="552">
        <v>0</v>
      </c>
      <c r="F75" s="542">
        <v>0</v>
      </c>
      <c r="G75" s="543">
        <v>0</v>
      </c>
    </row>
    <row r="76" spans="2:7" x14ac:dyDescent="0.25">
      <c r="B76" s="544"/>
      <c r="C76" s="550" t="s">
        <v>159</v>
      </c>
      <c r="D76" s="551">
        <v>0</v>
      </c>
      <c r="E76" s="552">
        <v>0</v>
      </c>
      <c r="F76" s="542">
        <v>0</v>
      </c>
      <c r="G76" s="543">
        <v>0</v>
      </c>
    </row>
    <row r="77" spans="2:7" ht="18.75" x14ac:dyDescent="0.3">
      <c r="B77" s="544"/>
      <c r="C77" s="553" t="s">
        <v>160</v>
      </c>
      <c r="D77" s="546">
        <v>0</v>
      </c>
      <c r="E77" s="547">
        <v>0</v>
      </c>
      <c r="F77" s="548">
        <v>0</v>
      </c>
      <c r="G77" s="549">
        <v>0</v>
      </c>
    </row>
    <row r="78" spans="2:7" ht="18.75" x14ac:dyDescent="0.3">
      <c r="B78" s="544"/>
      <c r="C78" s="553" t="s">
        <v>161</v>
      </c>
      <c r="D78" s="546">
        <v>0</v>
      </c>
      <c r="E78" s="547">
        <v>0</v>
      </c>
      <c r="F78" s="548">
        <v>0</v>
      </c>
      <c r="G78" s="549">
        <v>0</v>
      </c>
    </row>
    <row r="79" spans="2:7" ht="21" x14ac:dyDescent="0.35">
      <c r="B79" s="544"/>
      <c r="C79" s="553" t="s">
        <v>162</v>
      </c>
      <c r="D79" s="554">
        <f>D72+D77+D78</f>
        <v>0</v>
      </c>
      <c r="E79" s="554">
        <v>0</v>
      </c>
      <c r="F79" s="555">
        <f>F72+F77+F78</f>
        <v>0</v>
      </c>
      <c r="G79" s="555">
        <f>G72+G77+G78</f>
        <v>0</v>
      </c>
    </row>
    <row r="80" spans="2:7" x14ac:dyDescent="0.25">
      <c r="B80" s="544" t="s">
        <v>163</v>
      </c>
      <c r="C80" s="550"/>
      <c r="D80" s="551"/>
      <c r="E80" s="552"/>
      <c r="F80" s="542"/>
      <c r="G80" s="543"/>
    </row>
    <row r="81" spans="2:7" ht="18.75" x14ac:dyDescent="0.3">
      <c r="B81" s="544"/>
      <c r="C81" s="553">
        <v>4.0999999999999996</v>
      </c>
      <c r="D81" s="546">
        <v>0</v>
      </c>
      <c r="E81" s="547">
        <v>0</v>
      </c>
      <c r="F81" s="548">
        <v>0</v>
      </c>
      <c r="G81" s="549">
        <v>0</v>
      </c>
    </row>
    <row r="82" spans="2:7" x14ac:dyDescent="0.25">
      <c r="B82" s="544"/>
      <c r="C82" s="556" t="s">
        <v>164</v>
      </c>
      <c r="D82" s="551">
        <v>0</v>
      </c>
      <c r="E82" s="552">
        <v>0</v>
      </c>
      <c r="F82" s="542">
        <v>0</v>
      </c>
      <c r="G82" s="543">
        <v>0</v>
      </c>
    </row>
    <row r="83" spans="2:7" x14ac:dyDescent="0.25">
      <c r="B83" s="544"/>
      <c r="C83" s="550" t="s">
        <v>165</v>
      </c>
      <c r="D83" s="551">
        <v>0</v>
      </c>
      <c r="E83" s="552">
        <v>0</v>
      </c>
      <c r="F83" s="542">
        <v>0</v>
      </c>
      <c r="G83" s="543">
        <v>0</v>
      </c>
    </row>
    <row r="84" spans="2:7" ht="18.75" customHeight="1" x14ac:dyDescent="0.25">
      <c r="B84" s="544"/>
      <c r="C84" s="556" t="s">
        <v>166</v>
      </c>
      <c r="D84" s="551">
        <v>0</v>
      </c>
      <c r="E84" s="552">
        <v>0</v>
      </c>
      <c r="F84" s="542">
        <v>0</v>
      </c>
      <c r="G84" s="543">
        <v>0</v>
      </c>
    </row>
    <row r="85" spans="2:7" ht="18.75" x14ac:dyDescent="0.3">
      <c r="B85" s="544"/>
      <c r="C85" s="557">
        <v>4.2</v>
      </c>
      <c r="D85" s="546">
        <v>0</v>
      </c>
      <c r="E85" s="547">
        <v>0</v>
      </c>
      <c r="F85" s="548">
        <v>0</v>
      </c>
      <c r="G85" s="549">
        <v>0</v>
      </c>
    </row>
    <row r="86" spans="2:7" x14ac:dyDescent="0.25">
      <c r="B86" s="544"/>
      <c r="C86" s="558" t="s">
        <v>167</v>
      </c>
      <c r="D86" s="551">
        <v>0</v>
      </c>
      <c r="E86" s="552">
        <v>0</v>
      </c>
      <c r="F86" s="542">
        <v>0</v>
      </c>
      <c r="G86" s="543">
        <v>0</v>
      </c>
    </row>
    <row r="87" spans="2:7" x14ac:dyDescent="0.25">
      <c r="B87" s="544"/>
      <c r="C87" s="558" t="s">
        <v>168</v>
      </c>
      <c r="D87" s="551">
        <v>0</v>
      </c>
      <c r="E87" s="552">
        <v>0</v>
      </c>
      <c r="F87" s="542">
        <v>0</v>
      </c>
      <c r="G87" s="543">
        <v>0</v>
      </c>
    </row>
    <row r="88" spans="2:7" ht="21" x14ac:dyDescent="0.35">
      <c r="B88" s="544"/>
      <c r="C88" s="559" t="s">
        <v>169</v>
      </c>
      <c r="D88" s="554">
        <f>D81+D85</f>
        <v>0</v>
      </c>
      <c r="E88" s="554">
        <v>0</v>
      </c>
      <c r="F88" s="555">
        <f>F81+F85</f>
        <v>0</v>
      </c>
      <c r="G88" s="555">
        <f>G81+G85</f>
        <v>0</v>
      </c>
    </row>
    <row r="89" spans="2:7" x14ac:dyDescent="0.25">
      <c r="B89" s="544" t="s">
        <v>170</v>
      </c>
      <c r="C89" s="558"/>
      <c r="D89" s="560"/>
      <c r="E89" s="560"/>
      <c r="F89" s="560"/>
      <c r="G89" s="561"/>
    </row>
    <row r="90" spans="2:7" ht="18.75" x14ac:dyDescent="0.3">
      <c r="B90" s="544"/>
      <c r="C90" s="559" t="s">
        <v>171</v>
      </c>
      <c r="D90" s="546">
        <v>0</v>
      </c>
      <c r="E90" s="547">
        <v>0</v>
      </c>
      <c r="F90" s="548">
        <v>0</v>
      </c>
      <c r="G90" s="549">
        <v>0</v>
      </c>
    </row>
    <row r="91" spans="2:7" ht="18.75" x14ac:dyDescent="0.3">
      <c r="B91" s="544"/>
      <c r="C91" s="559" t="s">
        <v>172</v>
      </c>
      <c r="D91" s="546">
        <v>0</v>
      </c>
      <c r="E91" s="547">
        <v>0</v>
      </c>
      <c r="F91" s="548">
        <v>0</v>
      </c>
      <c r="G91" s="549">
        <v>0</v>
      </c>
    </row>
    <row r="92" spans="2:7" ht="21" x14ac:dyDescent="0.35">
      <c r="B92" s="544"/>
      <c r="C92" s="559" t="s">
        <v>173</v>
      </c>
      <c r="D92" s="554">
        <f>D90+D91</f>
        <v>0</v>
      </c>
      <c r="E92" s="554">
        <v>0</v>
      </c>
      <c r="F92" s="555">
        <f>F90+F91</f>
        <v>0</v>
      </c>
      <c r="G92" s="555">
        <f>G90+G91</f>
        <v>0</v>
      </c>
    </row>
    <row r="93" spans="2:7" ht="21.75" thickBot="1" x14ac:dyDescent="0.4">
      <c r="B93" s="562" t="s">
        <v>174</v>
      </c>
      <c r="C93" s="563"/>
      <c r="D93" s="564">
        <f>D31+D70+D79+D88+D92</f>
        <v>4</v>
      </c>
      <c r="E93" s="564">
        <f>[1]or_ilości!C8</f>
        <v>4</v>
      </c>
      <c r="F93" s="565">
        <f>F31+F70+F79+F88+F92</f>
        <v>4817030</v>
      </c>
      <c r="G93" s="566">
        <f>G31+G70+G79+G88+G92</f>
        <v>3371921</v>
      </c>
    </row>
    <row r="100" spans="3:3" ht="16.5" thickBot="1" x14ac:dyDescent="0.3">
      <c r="C100" s="567"/>
    </row>
  </sheetData>
  <mergeCells count="3">
    <mergeCell ref="C2:G3"/>
    <mergeCell ref="B5:C6"/>
    <mergeCell ref="D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W37" sqref="W37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7109375" style="1" bestFit="1" customWidth="1"/>
    <col min="4" max="4" width="26.28515625" style="1" bestFit="1" customWidth="1"/>
    <col min="5" max="5" width="22.28515625" style="3" customWidth="1"/>
    <col min="6" max="6" width="27.7109375" style="3" customWidth="1"/>
    <col min="7" max="7" width="23.7109375" style="1" customWidth="1"/>
    <col min="8" max="8" width="29.7109375" style="1" customWidth="1"/>
    <col min="9" max="9" width="14.710937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4" style="1" bestFit="1" customWidth="1"/>
    <col min="20" max="20" width="24" style="251" customWidth="1"/>
    <col min="21" max="21" width="13" style="11" customWidth="1"/>
    <col min="22" max="22" width="19.5703125" style="1" bestFit="1" customWidth="1"/>
    <col min="23" max="23" width="25.285156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T1" s="248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T2" s="248"/>
      <c r="U2" s="74"/>
    </row>
    <row r="3" spans="1:23" s="33" customFormat="1" ht="54" customHeight="1" thickBot="1" x14ac:dyDescent="0.4">
      <c r="B3" s="81" t="s">
        <v>20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T3" s="248"/>
      <c r="U3" s="74"/>
    </row>
    <row r="4" spans="1:23" s="41" customFormat="1" ht="42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2</v>
      </c>
      <c r="D6" s="197">
        <f t="shared" ref="D6:W6" si="0">SUM(D7:D17)</f>
        <v>351887.07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1</v>
      </c>
      <c r="D7" s="199">
        <v>99707.5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1</v>
      </c>
      <c r="D9" s="114">
        <v>252179.57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57</v>
      </c>
      <c r="D18" s="197">
        <f t="shared" ref="D18:W18" si="1">SUM(D19:D26)</f>
        <v>30276514.189999998</v>
      </c>
      <c r="E18" s="104">
        <f t="shared" si="1"/>
        <v>39</v>
      </c>
      <c r="F18" s="201">
        <f t="shared" si="1"/>
        <v>18148342.049999997</v>
      </c>
      <c r="G18" s="104">
        <f t="shared" si="1"/>
        <v>1</v>
      </c>
      <c r="H18" s="197">
        <f t="shared" si="1"/>
        <v>491405.05</v>
      </c>
      <c r="I18" s="104">
        <f t="shared" si="1"/>
        <v>22</v>
      </c>
      <c r="J18" s="194">
        <f t="shared" si="1"/>
        <v>13677847.700000001</v>
      </c>
      <c r="K18" s="194">
        <f t="shared" si="1"/>
        <v>9574493.3599999994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22</v>
      </c>
      <c r="P18" s="194">
        <f t="shared" si="1"/>
        <v>13677847.700000001</v>
      </c>
      <c r="Q18" s="197">
        <f t="shared" si="1"/>
        <v>9574493.3599999994</v>
      </c>
      <c r="R18" s="104">
        <f t="shared" si="1"/>
        <v>1</v>
      </c>
      <c r="S18" s="197">
        <f t="shared" si="1"/>
        <v>261335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8.75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13</v>
      </c>
      <c r="D20" s="114">
        <v>10897960.34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44</v>
      </c>
      <c r="D21" s="114">
        <v>19378553.849999998</v>
      </c>
      <c r="E21" s="141">
        <v>39</v>
      </c>
      <c r="F21" s="115">
        <v>18148342.049999997</v>
      </c>
      <c r="G21" s="141">
        <v>1</v>
      </c>
      <c r="H21" s="115">
        <v>491405.05</v>
      </c>
      <c r="I21" s="142">
        <v>22</v>
      </c>
      <c r="J21" s="111">
        <v>13677847.700000001</v>
      </c>
      <c r="K21" s="111">
        <v>9574493.3599999994</v>
      </c>
      <c r="L21" s="113">
        <v>0</v>
      </c>
      <c r="M21" s="111">
        <v>0</v>
      </c>
      <c r="N21" s="114">
        <v>0</v>
      </c>
      <c r="O21" s="141">
        <f>I21-L21</f>
        <v>22</v>
      </c>
      <c r="P21" s="111">
        <f>J21-M21</f>
        <v>13677847.700000001</v>
      </c>
      <c r="Q21" s="111">
        <f>K21-N21</f>
        <v>9574493.3599999994</v>
      </c>
      <c r="R21" s="110">
        <v>1</v>
      </c>
      <c r="S21" s="115">
        <v>261335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0</v>
      </c>
      <c r="D27" s="197">
        <f t="shared" ref="D27:W27" si="2">SUM(D28:D30)</f>
        <v>0</v>
      </c>
      <c r="E27" s="104">
        <f t="shared" si="2"/>
        <v>0</v>
      </c>
      <c r="F27" s="201">
        <f t="shared" si="2"/>
        <v>0</v>
      </c>
      <c r="G27" s="104">
        <f t="shared" si="2"/>
        <v>0</v>
      </c>
      <c r="H27" s="197">
        <f t="shared" si="2"/>
        <v>0</v>
      </c>
      <c r="I27" s="104">
        <f t="shared" si="2"/>
        <v>0</v>
      </c>
      <c r="J27" s="194">
        <f t="shared" si="2"/>
        <v>0</v>
      </c>
      <c r="K27" s="194">
        <f t="shared" si="2"/>
        <v>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0</v>
      </c>
      <c r="P27" s="194">
        <f t="shared" si="2"/>
        <v>0</v>
      </c>
      <c r="Q27" s="197">
        <f t="shared" si="2"/>
        <v>0</v>
      </c>
      <c r="R27" s="104">
        <f t="shared" si="2"/>
        <v>0</v>
      </c>
      <c r="S27" s="197">
        <f t="shared" si="2"/>
        <v>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0</v>
      </c>
      <c r="D29" s="114">
        <v>0</v>
      </c>
      <c r="E29" s="141">
        <v>0</v>
      </c>
      <c r="F29" s="115">
        <v>0</v>
      </c>
      <c r="G29" s="141">
        <v>0</v>
      </c>
      <c r="H29" s="115">
        <v>0</v>
      </c>
      <c r="I29" s="142">
        <v>0</v>
      </c>
      <c r="J29" s="111">
        <v>0</v>
      </c>
      <c r="K29" s="111">
        <v>0</v>
      </c>
      <c r="L29" s="113">
        <v>0</v>
      </c>
      <c r="M29" s="111">
        <v>0</v>
      </c>
      <c r="N29" s="114">
        <v>0</v>
      </c>
      <c r="O29" s="141">
        <v>0</v>
      </c>
      <c r="P29" s="111">
        <v>0</v>
      </c>
      <c r="Q29" s="111">
        <v>0</v>
      </c>
      <c r="R29" s="141">
        <v>0</v>
      </c>
      <c r="S29" s="115">
        <v>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2</v>
      </c>
      <c r="D34" s="197">
        <f t="shared" ref="D34:W34" si="4">SUM(D35)</f>
        <v>583084.87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2</v>
      </c>
      <c r="D35" s="199">
        <v>583084.87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30" customHeight="1" thickBot="1" x14ac:dyDescent="0.3">
      <c r="A37" s="76"/>
      <c r="B37" s="267" t="s">
        <v>43</v>
      </c>
      <c r="C37" s="104">
        <f>SUM(C6,C18,C27,C31,C34)</f>
        <v>61</v>
      </c>
      <c r="D37" s="197">
        <f t="shared" ref="D37:W37" si="5">SUM(D6,D18,D27,D31,D34)</f>
        <v>31211486.129999999</v>
      </c>
      <c r="E37" s="104">
        <f t="shared" si="5"/>
        <v>39</v>
      </c>
      <c r="F37" s="201">
        <f t="shared" si="5"/>
        <v>18148342.049999997</v>
      </c>
      <c r="G37" s="104">
        <f t="shared" si="5"/>
        <v>1</v>
      </c>
      <c r="H37" s="197">
        <f t="shared" si="5"/>
        <v>491405.05</v>
      </c>
      <c r="I37" s="104">
        <f t="shared" si="5"/>
        <v>22</v>
      </c>
      <c r="J37" s="194">
        <f t="shared" si="5"/>
        <v>13677847.700000001</v>
      </c>
      <c r="K37" s="194">
        <f t="shared" si="5"/>
        <v>9574493.3599999994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22</v>
      </c>
      <c r="P37" s="194">
        <f t="shared" si="5"/>
        <v>13677847.700000001</v>
      </c>
      <c r="Q37" s="197">
        <f t="shared" si="5"/>
        <v>9574493.3599999994</v>
      </c>
      <c r="R37" s="104">
        <f t="shared" si="5"/>
        <v>1</v>
      </c>
      <c r="S37" s="197">
        <f t="shared" si="5"/>
        <v>261335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249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249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249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50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50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>
    <tabColor rgb="FF00B0F0"/>
  </sheetPr>
  <dimension ref="A1:W61"/>
  <sheetViews>
    <sheetView zoomScale="50" zoomScaleNormal="50" workbookViewId="0">
      <pane xSplit="2" ySplit="5" topLeftCell="D6" activePane="bottomRight" state="frozen"/>
      <selection activeCell="E17" sqref="E17"/>
      <selection pane="topRight" activeCell="E17" sqref="E17"/>
      <selection pane="bottomLeft" activeCell="E17" sqref="E17"/>
      <selection pane="bottomRight" activeCell="Z37" sqref="Z37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22.28515625" style="3" customWidth="1"/>
    <col min="6" max="6" width="27.710937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0" width="26.28515625" style="3" customWidth="1"/>
    <col min="11" max="11" width="21.7109375" style="3" bestFit="1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251" customWidth="1"/>
    <col min="21" max="21" width="28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T1" s="248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T2" s="248"/>
      <c r="U2" s="74"/>
    </row>
    <row r="3" spans="1:23" s="33" customFormat="1" ht="54" customHeight="1" thickBot="1" x14ac:dyDescent="0.4">
      <c r="B3" s="81" t="s">
        <v>21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T3" s="248"/>
      <c r="U3" s="74"/>
    </row>
    <row r="4" spans="1:23" s="41" customFormat="1" ht="39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4</v>
      </c>
      <c r="D6" s="197">
        <f t="shared" ref="D6:W6" si="0">SUM(D7:D17)</f>
        <v>163372.5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93" customFormat="1" ht="18.75" x14ac:dyDescent="0.25">
      <c r="A7" s="44"/>
      <c r="B7" s="268" t="s">
        <v>59</v>
      </c>
      <c r="C7" s="121">
        <v>3</v>
      </c>
      <c r="D7" s="199">
        <v>106372.5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1</v>
      </c>
      <c r="D14" s="114">
        <v>57000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50</v>
      </c>
      <c r="D18" s="197">
        <f t="shared" ref="D18:W18" si="1">SUM(D19:D26)</f>
        <v>19390237.500000004</v>
      </c>
      <c r="E18" s="104">
        <f t="shared" si="1"/>
        <v>43</v>
      </c>
      <c r="F18" s="201">
        <f t="shared" si="1"/>
        <v>17934300.800000004</v>
      </c>
      <c r="G18" s="104">
        <f t="shared" si="1"/>
        <v>4</v>
      </c>
      <c r="H18" s="197">
        <f t="shared" si="1"/>
        <v>608105.19999999995</v>
      </c>
      <c r="I18" s="104">
        <f t="shared" si="1"/>
        <v>43</v>
      </c>
      <c r="J18" s="194">
        <f t="shared" si="1"/>
        <v>17934300.799999997</v>
      </c>
      <c r="K18" s="194">
        <f t="shared" si="1"/>
        <v>12554010.459999997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43</v>
      </c>
      <c r="P18" s="194">
        <f t="shared" si="1"/>
        <v>17934300.799999997</v>
      </c>
      <c r="Q18" s="197">
        <f t="shared" si="1"/>
        <v>12554010.459999997</v>
      </c>
      <c r="R18" s="104">
        <f t="shared" si="1"/>
        <v>13</v>
      </c>
      <c r="S18" s="197">
        <f t="shared" si="1"/>
        <v>618856.11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8.75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3</v>
      </c>
      <c r="D20" s="114">
        <v>847831.5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47</v>
      </c>
      <c r="D21" s="114">
        <v>18542406.000000004</v>
      </c>
      <c r="E21" s="141">
        <v>43</v>
      </c>
      <c r="F21" s="115">
        <v>17934300.800000004</v>
      </c>
      <c r="G21" s="141">
        <v>4</v>
      </c>
      <c r="H21" s="115">
        <v>608105.19999999995</v>
      </c>
      <c r="I21" s="142">
        <v>43</v>
      </c>
      <c r="J21" s="111">
        <v>17934300.799999997</v>
      </c>
      <c r="K21" s="111">
        <v>12554010.459999997</v>
      </c>
      <c r="L21" s="113">
        <v>0</v>
      </c>
      <c r="M21" s="111">
        <v>0</v>
      </c>
      <c r="N21" s="114">
        <v>0</v>
      </c>
      <c r="O21" s="141">
        <f>I21-L21</f>
        <v>43</v>
      </c>
      <c r="P21" s="111">
        <f>J21-M21</f>
        <v>17934300.799999997</v>
      </c>
      <c r="Q21" s="111">
        <f>K21-N21</f>
        <v>12554010.459999997</v>
      </c>
      <c r="R21" s="110">
        <v>13</v>
      </c>
      <c r="S21" s="115">
        <v>618856.11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24999.999899999999</v>
      </c>
      <c r="K27" s="194">
        <f t="shared" si="2"/>
        <v>17499.999899999999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24999.999899999999</v>
      </c>
      <c r="Q27" s="197">
        <f t="shared" si="2"/>
        <v>17499.999899999999</v>
      </c>
      <c r="R27" s="104">
        <f t="shared" si="2"/>
        <v>1</v>
      </c>
      <c r="S27" s="197">
        <f t="shared" si="2"/>
        <v>25000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24999.999899999999</v>
      </c>
      <c r="K29" s="111">
        <v>17499.999899999999</v>
      </c>
      <c r="L29" s="113">
        <v>0</v>
      </c>
      <c r="M29" s="111">
        <v>0</v>
      </c>
      <c r="N29" s="114">
        <v>0</v>
      </c>
      <c r="O29" s="141">
        <v>1</v>
      </c>
      <c r="P29" s="111">
        <v>24999.999899999999</v>
      </c>
      <c r="Q29" s="111">
        <v>17499.999899999999</v>
      </c>
      <c r="R29" s="141">
        <v>1</v>
      </c>
      <c r="S29" s="115">
        <v>25000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31.5" customHeight="1" thickBot="1" x14ac:dyDescent="0.3">
      <c r="A37" s="76"/>
      <c r="B37" s="267" t="s">
        <v>43</v>
      </c>
      <c r="C37" s="104">
        <f>SUM(C6,C18,C27,C31,C34)</f>
        <v>55</v>
      </c>
      <c r="D37" s="197">
        <f t="shared" ref="D37:W37" si="5">SUM(D6,D18,D27,D31,D34)</f>
        <v>19578610.000000004</v>
      </c>
      <c r="E37" s="104">
        <f t="shared" si="5"/>
        <v>44</v>
      </c>
      <c r="F37" s="201">
        <f t="shared" si="5"/>
        <v>17959300.800000004</v>
      </c>
      <c r="G37" s="104">
        <f t="shared" si="5"/>
        <v>4</v>
      </c>
      <c r="H37" s="197">
        <f t="shared" si="5"/>
        <v>608105.19999999995</v>
      </c>
      <c r="I37" s="104">
        <f t="shared" si="5"/>
        <v>44</v>
      </c>
      <c r="J37" s="194">
        <f t="shared" si="5"/>
        <v>17959300.799899995</v>
      </c>
      <c r="K37" s="194">
        <f t="shared" si="5"/>
        <v>12571510.459899997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44</v>
      </c>
      <c r="P37" s="194">
        <f t="shared" si="5"/>
        <v>17959300.799899995</v>
      </c>
      <c r="Q37" s="197">
        <f t="shared" si="5"/>
        <v>12571510.459899997</v>
      </c>
      <c r="R37" s="104">
        <f t="shared" si="5"/>
        <v>14</v>
      </c>
      <c r="S37" s="197">
        <f t="shared" si="5"/>
        <v>643856.11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249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249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249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3"/>
      <c r="S41" s="26"/>
      <c r="T41" s="250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50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0">
    <tabColor rgb="FF00B0F0"/>
  </sheetPr>
  <dimension ref="A1:AM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V18" sqref="V18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1" bestFit="1" customWidth="1"/>
    <col min="4" max="4" width="26.28515625" style="1" bestFit="1" customWidth="1"/>
    <col min="5" max="5" width="23.7109375" style="3" customWidth="1"/>
    <col min="6" max="6" width="27.28515625" style="3" customWidth="1"/>
    <col min="7" max="7" width="23.7109375" style="1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11" customWidth="1"/>
    <col min="22" max="22" width="19.42578125" style="1" bestFit="1" customWidth="1"/>
    <col min="23" max="23" width="25" style="1" bestFit="1" customWidth="1"/>
    <col min="24" max="26" width="9.28515625" style="1"/>
    <col min="27" max="27" width="14.5703125" style="1" customWidth="1"/>
    <col min="28" max="28" width="20.5703125" style="1" customWidth="1"/>
    <col min="29" max="29" width="15.5703125" style="1" customWidth="1"/>
    <col min="30" max="16384" width="9.28515625" style="1"/>
  </cols>
  <sheetData>
    <row r="1" spans="1:23" s="33" customFormat="1" ht="20.25" x14ac:dyDescent="0.2">
      <c r="B1" s="77"/>
      <c r="C1" s="78"/>
      <c r="D1" s="78"/>
      <c r="E1" s="78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78"/>
      <c r="D2" s="78"/>
      <c r="E2" s="78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22</v>
      </c>
      <c r="C3" s="473"/>
      <c r="D3" s="473"/>
      <c r="E3" s="474"/>
      <c r="F3" s="474"/>
      <c r="G3" s="82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 t="s">
        <v>85</v>
      </c>
      <c r="P3" s="82"/>
      <c r="Q3" s="82"/>
      <c r="R3" s="74"/>
      <c r="U3" s="74"/>
    </row>
    <row r="4" spans="1:23" s="41" customFormat="1" ht="36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1</v>
      </c>
      <c r="D6" s="197">
        <f t="shared" ref="D6:W6" si="0">SUM(D7:D17)</f>
        <v>40450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93" customFormat="1" ht="18.75" x14ac:dyDescent="0.25">
      <c r="A7" s="44"/>
      <c r="B7" s="268" t="s">
        <v>59</v>
      </c>
      <c r="C7" s="121">
        <v>1</v>
      </c>
      <c r="D7" s="199">
        <v>40450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39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39" s="92" customFormat="1" ht="132" thickBot="1" x14ac:dyDescent="0.3">
      <c r="A18" s="76"/>
      <c r="B18" s="267" t="s">
        <v>51</v>
      </c>
      <c r="C18" s="104">
        <f>SUM(C19:C26)</f>
        <v>43</v>
      </c>
      <c r="D18" s="197">
        <f t="shared" ref="D18:W18" si="1">SUM(D19:D26)</f>
        <v>36545847.450000003</v>
      </c>
      <c r="E18" s="104">
        <f t="shared" si="1"/>
        <v>30</v>
      </c>
      <c r="F18" s="201">
        <f t="shared" si="1"/>
        <v>26477649.850000001</v>
      </c>
      <c r="G18" s="104">
        <f t="shared" si="1"/>
        <v>0</v>
      </c>
      <c r="H18" s="197">
        <f t="shared" si="1"/>
        <v>0</v>
      </c>
      <c r="I18" s="104">
        <f t="shared" si="1"/>
        <v>30</v>
      </c>
      <c r="J18" s="194">
        <f t="shared" si="1"/>
        <v>26477649.8499</v>
      </c>
      <c r="K18" s="194">
        <f t="shared" si="1"/>
        <v>18534354.809900001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30</v>
      </c>
      <c r="P18" s="194">
        <f t="shared" si="1"/>
        <v>26477649.8499</v>
      </c>
      <c r="Q18" s="197">
        <f t="shared" si="1"/>
        <v>18534354.809900001</v>
      </c>
      <c r="R18" s="104">
        <f t="shared" si="1"/>
        <v>2</v>
      </c>
      <c r="S18" s="197">
        <f t="shared" si="1"/>
        <v>3202739.03</v>
      </c>
      <c r="T18" s="104">
        <f t="shared" si="1"/>
        <v>2</v>
      </c>
      <c r="U18" s="105">
        <f t="shared" si="1"/>
        <v>2</v>
      </c>
      <c r="V18" s="194">
        <f t="shared" si="1"/>
        <v>3150444.84</v>
      </c>
      <c r="W18" s="201">
        <f t="shared" si="1"/>
        <v>2205311.38</v>
      </c>
    </row>
    <row r="19" spans="1:39" s="43" customFormat="1" ht="18.75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37.5" x14ac:dyDescent="0.25">
      <c r="A20" s="76"/>
      <c r="B20" s="170" t="s">
        <v>70</v>
      </c>
      <c r="C20" s="110">
        <v>11</v>
      </c>
      <c r="D20" s="114">
        <v>6807921.3799999999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39" ht="18.75" x14ac:dyDescent="0.25">
      <c r="A21" s="76"/>
      <c r="B21" s="170" t="s">
        <v>57</v>
      </c>
      <c r="C21" s="110">
        <v>29</v>
      </c>
      <c r="D21" s="114">
        <v>11752649.850000001</v>
      </c>
      <c r="E21" s="141">
        <v>29</v>
      </c>
      <c r="F21" s="115">
        <v>11752649.850000001</v>
      </c>
      <c r="G21" s="141">
        <v>0</v>
      </c>
      <c r="H21" s="115">
        <v>0</v>
      </c>
      <c r="I21" s="142">
        <v>29</v>
      </c>
      <c r="J21" s="111">
        <v>11752649.8499</v>
      </c>
      <c r="K21" s="111">
        <v>8226854.8099000007</v>
      </c>
      <c r="L21" s="113">
        <v>0</v>
      </c>
      <c r="M21" s="111">
        <v>0</v>
      </c>
      <c r="N21" s="114">
        <v>0</v>
      </c>
      <c r="O21" s="141">
        <f>I21-L21</f>
        <v>29</v>
      </c>
      <c r="P21" s="111">
        <f>J21-M21</f>
        <v>11752649.8499</v>
      </c>
      <c r="Q21" s="111">
        <f>K21-N21</f>
        <v>8226854.8099000007</v>
      </c>
      <c r="R21" s="110">
        <v>1</v>
      </c>
      <c r="S21" s="115">
        <v>52294.19</v>
      </c>
      <c r="T21" s="220">
        <v>0</v>
      </c>
      <c r="U21" s="113">
        <v>0</v>
      </c>
      <c r="V21" s="111">
        <v>0</v>
      </c>
      <c r="W21" s="115">
        <v>0</v>
      </c>
    </row>
    <row r="22" spans="1:39" ht="18.75" x14ac:dyDescent="0.25">
      <c r="A22" s="76"/>
      <c r="B22" s="170" t="s">
        <v>56</v>
      </c>
      <c r="C22" s="110">
        <v>1</v>
      </c>
      <c r="D22" s="114">
        <v>3100276.22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39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39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39" ht="18.75" x14ac:dyDescent="0.25">
      <c r="A25" s="76"/>
      <c r="B25" s="170" t="s">
        <v>53</v>
      </c>
      <c r="C25" s="110">
        <v>2</v>
      </c>
      <c r="D25" s="114">
        <v>14885000</v>
      </c>
      <c r="E25" s="141">
        <v>1</v>
      </c>
      <c r="F25" s="115">
        <v>14725000</v>
      </c>
      <c r="G25" s="141">
        <v>0</v>
      </c>
      <c r="H25" s="115">
        <v>0</v>
      </c>
      <c r="I25" s="142">
        <v>1</v>
      </c>
      <c r="J25" s="111">
        <v>14725000</v>
      </c>
      <c r="K25" s="111">
        <v>10307500</v>
      </c>
      <c r="L25" s="113">
        <v>0</v>
      </c>
      <c r="M25" s="111">
        <v>0</v>
      </c>
      <c r="N25" s="114">
        <v>0</v>
      </c>
      <c r="O25" s="141">
        <f>I25-L25</f>
        <v>1</v>
      </c>
      <c r="P25" s="111">
        <f>J25-M25</f>
        <v>14725000</v>
      </c>
      <c r="Q25" s="111">
        <f>K25-N25</f>
        <v>10307500</v>
      </c>
      <c r="R25" s="110">
        <v>1</v>
      </c>
      <c r="S25" s="115">
        <v>3150444.84</v>
      </c>
      <c r="T25" s="220">
        <v>2</v>
      </c>
      <c r="U25" s="113">
        <v>2</v>
      </c>
      <c r="V25" s="111">
        <v>3150444.84</v>
      </c>
      <c r="W25" s="115">
        <v>2205311.38</v>
      </c>
      <c r="AA25" s="8"/>
      <c r="AC25" s="255">
        <v>4017500</v>
      </c>
    </row>
    <row r="26" spans="1:39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39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24999.999800000001</v>
      </c>
      <c r="K27" s="194">
        <f t="shared" si="2"/>
        <v>17499.999800000001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24999.999800000001</v>
      </c>
      <c r="Q27" s="197">
        <f t="shared" si="2"/>
        <v>17499.999800000001</v>
      </c>
      <c r="R27" s="104">
        <f t="shared" si="2"/>
        <v>1</v>
      </c>
      <c r="S27" s="197">
        <f t="shared" si="2"/>
        <v>25000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24999.999800000001</v>
      </c>
      <c r="K29" s="111">
        <v>17499.999800000001</v>
      </c>
      <c r="L29" s="113">
        <v>0</v>
      </c>
      <c r="M29" s="111">
        <v>0</v>
      </c>
      <c r="N29" s="114">
        <v>0</v>
      </c>
      <c r="O29" s="141">
        <v>1</v>
      </c>
      <c r="P29" s="111">
        <v>24999.999800000001</v>
      </c>
      <c r="Q29" s="111">
        <v>17499.999800000001</v>
      </c>
      <c r="R29" s="141">
        <v>1</v>
      </c>
      <c r="S29" s="115">
        <v>25000</v>
      </c>
      <c r="T29" s="219">
        <v>0</v>
      </c>
      <c r="U29" s="143">
        <v>0</v>
      </c>
      <c r="V29" s="111">
        <v>0</v>
      </c>
      <c r="W29" s="115">
        <v>0</v>
      </c>
    </row>
    <row r="30" spans="1:39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39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39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4">SUM(D35)</f>
        <v>0</v>
      </c>
      <c r="E34" s="104">
        <f t="shared" si="4"/>
        <v>0</v>
      </c>
      <c r="F34" s="201">
        <f t="shared" si="4"/>
        <v>0</v>
      </c>
      <c r="G34" s="104">
        <f t="shared" si="4"/>
        <v>0</v>
      </c>
      <c r="H34" s="197">
        <f t="shared" si="4"/>
        <v>0</v>
      </c>
      <c r="I34" s="104">
        <f t="shared" si="4"/>
        <v>0</v>
      </c>
      <c r="J34" s="194">
        <f t="shared" si="4"/>
        <v>0</v>
      </c>
      <c r="K34" s="194">
        <f t="shared" si="4"/>
        <v>0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0</v>
      </c>
      <c r="P34" s="194">
        <f t="shared" si="4"/>
        <v>0</v>
      </c>
      <c r="Q34" s="197">
        <f t="shared" si="4"/>
        <v>0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102" customHeight="1" thickBot="1" x14ac:dyDescent="0.3">
      <c r="A35" s="76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68.25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34.5" customHeight="1" thickBot="1" x14ac:dyDescent="0.3">
      <c r="A37" s="76"/>
      <c r="B37" s="267" t="s">
        <v>43</v>
      </c>
      <c r="C37" s="104">
        <f>SUM(C6,C18,C27,C31,C34)</f>
        <v>45</v>
      </c>
      <c r="D37" s="197">
        <f t="shared" ref="D37:W37" si="5">SUM(D6,D18,D27,D31,D34)</f>
        <v>36611297.450000003</v>
      </c>
      <c r="E37" s="104">
        <f t="shared" si="5"/>
        <v>31</v>
      </c>
      <c r="F37" s="201">
        <f t="shared" si="5"/>
        <v>26502649.850000001</v>
      </c>
      <c r="G37" s="104">
        <f t="shared" si="5"/>
        <v>0</v>
      </c>
      <c r="H37" s="197">
        <f t="shared" si="5"/>
        <v>0</v>
      </c>
      <c r="I37" s="104">
        <f t="shared" si="5"/>
        <v>31</v>
      </c>
      <c r="J37" s="194">
        <f t="shared" si="5"/>
        <v>26502649.8497</v>
      </c>
      <c r="K37" s="194">
        <f t="shared" si="5"/>
        <v>18551854.809700001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31</v>
      </c>
      <c r="P37" s="194">
        <f t="shared" si="5"/>
        <v>26502649.8497</v>
      </c>
      <c r="Q37" s="197">
        <f t="shared" si="5"/>
        <v>18551854.809700001</v>
      </c>
      <c r="R37" s="104">
        <f t="shared" si="5"/>
        <v>3</v>
      </c>
      <c r="S37" s="197">
        <f t="shared" si="5"/>
        <v>3227739.03</v>
      </c>
      <c r="T37" s="104">
        <f t="shared" si="5"/>
        <v>2</v>
      </c>
      <c r="U37" s="105">
        <f t="shared" si="5"/>
        <v>2</v>
      </c>
      <c r="V37" s="194">
        <f t="shared" si="5"/>
        <v>3150444.84</v>
      </c>
      <c r="W37" s="201">
        <f t="shared" si="5"/>
        <v>2205311.38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52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52"/>
      <c r="H39" s="52"/>
      <c r="I39" s="9"/>
      <c r="J39" s="28"/>
      <c r="K39" s="28"/>
      <c r="M39" s="3"/>
      <c r="N39" s="26"/>
      <c r="O39" s="73"/>
      <c r="P39" s="26"/>
      <c r="Q39" s="26"/>
      <c r="R39" s="75"/>
      <c r="S39" s="65"/>
      <c r="T39" s="65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52"/>
      <c r="H40" s="52"/>
      <c r="I40" s="9"/>
      <c r="J40" s="28"/>
      <c r="K40" s="28"/>
      <c r="M40" s="3"/>
      <c r="N40" s="26"/>
      <c r="O40" s="73"/>
      <c r="P40" s="26"/>
      <c r="Q40" s="26"/>
      <c r="R40" s="75"/>
      <c r="S40" s="65"/>
      <c r="T40" s="65"/>
      <c r="U40" s="73"/>
      <c r="V40" s="26"/>
      <c r="W40" s="26"/>
    </row>
    <row r="41" spans="1:23" ht="24.75" customHeight="1" x14ac:dyDescent="0.35">
      <c r="B41" s="28"/>
      <c r="C41" s="56"/>
      <c r="D41" s="57"/>
      <c r="E41" s="4"/>
      <c r="F41" s="4"/>
      <c r="G41" s="32"/>
      <c r="H41" s="31"/>
      <c r="M41" s="26"/>
      <c r="N41" s="26"/>
      <c r="O41" s="73"/>
      <c r="P41" s="26"/>
      <c r="Q41" s="26"/>
      <c r="R41" s="75"/>
      <c r="S41" s="65"/>
      <c r="T41" s="65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E42" s="4"/>
      <c r="F42" s="4"/>
      <c r="G42" s="32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2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2"/>
      <c r="H44" s="31"/>
    </row>
    <row r="45" spans="1:23" ht="24.75" customHeight="1" x14ac:dyDescent="0.3">
      <c r="B45" s="28"/>
      <c r="C45" s="2"/>
      <c r="D45" s="28"/>
      <c r="E45" s="2"/>
      <c r="F45" s="2"/>
      <c r="G45" s="32"/>
      <c r="H45" s="31"/>
    </row>
    <row r="46" spans="1:23" ht="24.75" customHeight="1" x14ac:dyDescent="0.3">
      <c r="C46" s="2"/>
      <c r="D46" s="28"/>
      <c r="E46" s="2"/>
      <c r="F46" s="2"/>
      <c r="G46" s="32"/>
      <c r="H46" s="31"/>
    </row>
    <row r="47" spans="1:23" ht="27.75" customHeight="1" x14ac:dyDescent="0.3">
      <c r="C47" s="5"/>
      <c r="E47" s="4"/>
      <c r="F47" s="4"/>
      <c r="G47" s="32"/>
      <c r="H47" s="31"/>
    </row>
    <row r="48" spans="1:23" ht="21.75" customHeight="1" x14ac:dyDescent="0.3">
      <c r="C48" s="5"/>
      <c r="E48" s="4"/>
      <c r="F48" s="4"/>
      <c r="G48" s="32"/>
      <c r="H48" s="32"/>
      <c r="I48" s="9"/>
      <c r="J48" s="28"/>
      <c r="K48" s="28"/>
    </row>
    <row r="49" spans="3:13" ht="26.25" customHeight="1" x14ac:dyDescent="0.3">
      <c r="C49" s="5"/>
      <c r="E49" s="4"/>
      <c r="F49" s="4"/>
      <c r="G49" s="32"/>
      <c r="H49" s="32"/>
      <c r="I49" s="9"/>
      <c r="J49" s="28"/>
      <c r="K49" s="28"/>
      <c r="M49" s="8"/>
    </row>
    <row r="50" spans="3:13" ht="26.25" customHeight="1" x14ac:dyDescent="0.3">
      <c r="C50" s="5"/>
      <c r="E50" s="4"/>
      <c r="F50" s="4"/>
      <c r="G50" s="32"/>
      <c r="H50" s="32"/>
      <c r="I50" s="9"/>
      <c r="J50" s="28"/>
      <c r="K50" s="28"/>
    </row>
    <row r="51" spans="3:13" ht="26.25" customHeight="1" x14ac:dyDescent="0.25">
      <c r="C51" s="5"/>
      <c r="E51" s="4"/>
      <c r="F51" s="4"/>
      <c r="I51" s="9"/>
      <c r="J51" s="28"/>
      <c r="K51" s="28"/>
    </row>
    <row r="52" spans="3:13" ht="15.75" x14ac:dyDescent="0.25">
      <c r="C52" s="5"/>
      <c r="E52" s="4"/>
      <c r="F52" s="4"/>
      <c r="I52" s="9"/>
      <c r="J52" s="28"/>
      <c r="K52" s="28"/>
      <c r="M52" s="8"/>
    </row>
    <row r="53" spans="3:13" ht="15.75" x14ac:dyDescent="0.25">
      <c r="C53" s="5"/>
      <c r="E53" s="4"/>
      <c r="F53" s="4"/>
      <c r="I53" s="9"/>
      <c r="J53" s="28"/>
      <c r="K53" s="28"/>
    </row>
    <row r="54" spans="3:13" x14ac:dyDescent="0.25">
      <c r="C54" s="5"/>
      <c r="E54" s="4"/>
      <c r="F54" s="4"/>
      <c r="L54" s="7"/>
    </row>
    <row r="55" spans="3:13" x14ac:dyDescent="0.25">
      <c r="C55" s="5"/>
      <c r="E55" s="4"/>
      <c r="F55" s="4"/>
    </row>
    <row r="56" spans="3:13" x14ac:dyDescent="0.25">
      <c r="C56" s="5"/>
      <c r="E56" s="4"/>
      <c r="F56" s="4"/>
    </row>
    <row r="57" spans="3:13" x14ac:dyDescent="0.25">
      <c r="C57" s="5"/>
      <c r="E57" s="4"/>
      <c r="F57" s="4"/>
    </row>
    <row r="58" spans="3:13" x14ac:dyDescent="0.25">
      <c r="C58" s="5"/>
      <c r="E58" s="4"/>
      <c r="F58" s="4"/>
    </row>
    <row r="59" spans="3:13" x14ac:dyDescent="0.25">
      <c r="C59" s="5"/>
      <c r="E59" s="4"/>
      <c r="F59" s="4"/>
    </row>
    <row r="60" spans="3:13" x14ac:dyDescent="0.25">
      <c r="C60" s="5"/>
      <c r="E60" s="4"/>
      <c r="F60" s="4"/>
    </row>
    <row r="61" spans="3:13" x14ac:dyDescent="0.25">
      <c r="C61" s="5"/>
      <c r="E61" s="4"/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G4:H4"/>
    <mergeCell ref="C4:D4"/>
    <mergeCell ref="E4:F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1">
    <tabColor rgb="FF00B0F0"/>
  </sheetPr>
  <dimension ref="A1:W61"/>
  <sheetViews>
    <sheetView zoomScale="55" zoomScaleNormal="55" workbookViewId="0">
      <pane xSplit="2" ySplit="5" topLeftCell="E6" activePane="bottomRight" state="frozen"/>
      <selection activeCell="E17" sqref="E17"/>
      <selection pane="topRight" activeCell="E17" sqref="E17"/>
      <selection pane="bottomLeft" activeCell="E17" sqref="E17"/>
      <selection pane="bottomRight" activeCell="R21" sqref="R21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5" bestFit="1" customWidth="1"/>
    <col min="4" max="4" width="26.28515625" style="8" bestFit="1" customWidth="1"/>
    <col min="5" max="5" width="9" style="4" customWidth="1"/>
    <col min="6" max="6" width="35.5703125" style="3" customWidth="1"/>
    <col min="7" max="7" width="23.7109375" style="5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3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2">
      <c r="B1" s="77"/>
      <c r="C1" s="94"/>
      <c r="D1" s="78"/>
      <c r="E1" s="94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94"/>
      <c r="D2" s="78"/>
      <c r="E2" s="94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23</v>
      </c>
      <c r="C3" s="473"/>
      <c r="D3" s="473"/>
      <c r="E3" s="474"/>
      <c r="F3" s="474"/>
      <c r="G3" s="99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8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8</v>
      </c>
      <c r="D6" s="197">
        <f t="shared" ref="D6:W6" si="0">SUM(D7:D17)</f>
        <v>12604897.539999999</v>
      </c>
      <c r="E6" s="104">
        <f t="shared" si="0"/>
        <v>2</v>
      </c>
      <c r="F6" s="201">
        <f t="shared" si="0"/>
        <v>11750000</v>
      </c>
      <c r="G6" s="104">
        <f t="shared" si="0"/>
        <v>0</v>
      </c>
      <c r="H6" s="197">
        <f t="shared" si="0"/>
        <v>0</v>
      </c>
      <c r="I6" s="104">
        <f t="shared" si="0"/>
        <v>1</v>
      </c>
      <c r="J6" s="194">
        <f t="shared" si="0"/>
        <v>11250000</v>
      </c>
      <c r="K6" s="194">
        <f t="shared" si="0"/>
        <v>7875000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1</v>
      </c>
      <c r="P6" s="194">
        <f t="shared" si="0"/>
        <v>11250000</v>
      </c>
      <c r="Q6" s="197">
        <f t="shared" si="0"/>
        <v>7875000</v>
      </c>
      <c r="R6" s="104">
        <f t="shared" si="0"/>
        <v>1</v>
      </c>
      <c r="S6" s="197">
        <f t="shared" si="0"/>
        <v>323000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93" customFormat="1" ht="18.75" x14ac:dyDescent="0.25">
      <c r="A7" s="44"/>
      <c r="B7" s="268" t="s">
        <v>59</v>
      </c>
      <c r="C7" s="121">
        <v>5</v>
      </c>
      <c r="D7" s="199">
        <v>775119.35</v>
      </c>
      <c r="E7" s="147">
        <v>1</v>
      </c>
      <c r="F7" s="174">
        <v>500000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2</v>
      </c>
      <c r="D9" s="114">
        <v>579778.18999999994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1</v>
      </c>
      <c r="D15" s="114">
        <v>11250000</v>
      </c>
      <c r="E15" s="141">
        <v>1</v>
      </c>
      <c r="F15" s="115">
        <v>11250000</v>
      </c>
      <c r="G15" s="141">
        <v>0</v>
      </c>
      <c r="H15" s="115">
        <v>0</v>
      </c>
      <c r="I15" s="142">
        <v>1</v>
      </c>
      <c r="J15" s="111">
        <v>11250000</v>
      </c>
      <c r="K15" s="111">
        <v>7875000</v>
      </c>
      <c r="L15" s="113">
        <v>0</v>
      </c>
      <c r="M15" s="111">
        <v>0</v>
      </c>
      <c r="N15" s="114">
        <v>0</v>
      </c>
      <c r="O15" s="110">
        <v>1</v>
      </c>
      <c r="P15" s="111">
        <v>11250000</v>
      </c>
      <c r="Q15" s="111">
        <v>7875000</v>
      </c>
      <c r="R15" s="110">
        <v>1</v>
      </c>
      <c r="S15" s="115">
        <v>323000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76</v>
      </c>
      <c r="D18" s="197">
        <f t="shared" ref="D18:W18" si="1">SUM(D19:D26)</f>
        <v>44511706.689999998</v>
      </c>
      <c r="E18" s="104">
        <f t="shared" si="1"/>
        <v>50</v>
      </c>
      <c r="F18" s="201">
        <f t="shared" si="1"/>
        <v>24496384.450000003</v>
      </c>
      <c r="G18" s="104">
        <f t="shared" si="1"/>
        <v>6</v>
      </c>
      <c r="H18" s="197">
        <f t="shared" si="1"/>
        <v>5741359.3000000007</v>
      </c>
      <c r="I18" s="104">
        <f t="shared" si="1"/>
        <v>40</v>
      </c>
      <c r="J18" s="194">
        <f t="shared" si="1"/>
        <v>17841532.150000002</v>
      </c>
      <c r="K18" s="194">
        <f t="shared" si="1"/>
        <v>12489072.41</v>
      </c>
      <c r="L18" s="105">
        <f t="shared" si="1"/>
        <v>0</v>
      </c>
      <c r="M18" s="194">
        <f t="shared" si="1"/>
        <v>0</v>
      </c>
      <c r="N18" s="197">
        <f t="shared" si="1"/>
        <v>0</v>
      </c>
      <c r="O18" s="104">
        <f t="shared" si="1"/>
        <v>40</v>
      </c>
      <c r="P18" s="194">
        <f t="shared" si="1"/>
        <v>17841532.150000002</v>
      </c>
      <c r="Q18" s="197">
        <f t="shared" si="1"/>
        <v>12489072.41</v>
      </c>
      <c r="R18" s="104">
        <f t="shared" si="1"/>
        <v>3</v>
      </c>
      <c r="S18" s="197">
        <f t="shared" si="1"/>
        <v>288554.75</v>
      </c>
      <c r="T18" s="104">
        <f t="shared" si="1"/>
        <v>0</v>
      </c>
      <c r="U18" s="105">
        <f t="shared" si="1"/>
        <v>0</v>
      </c>
      <c r="V18" s="194">
        <f t="shared" si="1"/>
        <v>0</v>
      </c>
      <c r="W18" s="201">
        <f t="shared" si="1"/>
        <v>0</v>
      </c>
    </row>
    <row r="19" spans="1:23" s="43" customFormat="1" ht="18.75" x14ac:dyDescent="0.25">
      <c r="A19" s="76"/>
      <c r="B19" s="175" t="s">
        <v>69</v>
      </c>
      <c r="C19" s="121">
        <v>2</v>
      </c>
      <c r="D19" s="199">
        <v>1286913.1299999999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20</v>
      </c>
      <c r="D20" s="114">
        <v>16004386.809999999</v>
      </c>
      <c r="E20" s="141">
        <v>0</v>
      </c>
      <c r="F20" s="115">
        <v>0</v>
      </c>
      <c r="G20" s="141">
        <v>2</v>
      </c>
      <c r="H20" s="115">
        <v>3017337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54</v>
      </c>
      <c r="D21" s="114">
        <v>27220406.750000004</v>
      </c>
      <c r="E21" s="141">
        <v>50</v>
      </c>
      <c r="F21" s="115">
        <v>24496384.450000003</v>
      </c>
      <c r="G21" s="141">
        <v>4</v>
      </c>
      <c r="H21" s="115">
        <v>2724022.3000000003</v>
      </c>
      <c r="I21" s="142">
        <v>40</v>
      </c>
      <c r="J21" s="111">
        <v>17841532.150000002</v>
      </c>
      <c r="K21" s="111">
        <v>12489072.41</v>
      </c>
      <c r="L21" s="113">
        <v>0</v>
      </c>
      <c r="M21" s="111">
        <v>0</v>
      </c>
      <c r="N21" s="114">
        <v>0</v>
      </c>
      <c r="O21" s="141">
        <f>I21-L21</f>
        <v>40</v>
      </c>
      <c r="P21" s="111">
        <f>J21-M21</f>
        <v>17841532.150000002</v>
      </c>
      <c r="Q21" s="111">
        <f>K21-N21</f>
        <v>12489072.41</v>
      </c>
      <c r="R21" s="110">
        <v>3</v>
      </c>
      <c r="S21" s="115">
        <v>288554.75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25000</v>
      </c>
      <c r="K27" s="194">
        <f t="shared" si="2"/>
        <v>17500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25000</v>
      </c>
      <c r="Q27" s="197">
        <f t="shared" si="2"/>
        <v>17500</v>
      </c>
      <c r="R27" s="104">
        <f t="shared" si="2"/>
        <v>1</v>
      </c>
      <c r="S27" s="197">
        <f t="shared" si="2"/>
        <v>25000</v>
      </c>
      <c r="T27" s="104">
        <f t="shared" si="2"/>
        <v>0</v>
      </c>
      <c r="U27" s="105">
        <f t="shared" si="2"/>
        <v>0</v>
      </c>
      <c r="V27" s="194">
        <f t="shared" si="2"/>
        <v>0</v>
      </c>
      <c r="W27" s="201">
        <f t="shared" si="2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47">
        <v>0</v>
      </c>
      <c r="F28" s="174">
        <v>0</v>
      </c>
      <c r="G28" s="147">
        <v>0</v>
      </c>
      <c r="H28" s="174">
        <v>0</v>
      </c>
      <c r="I28" s="149">
        <v>0</v>
      </c>
      <c r="J28" s="173">
        <v>0</v>
      </c>
      <c r="K28" s="173">
        <v>0</v>
      </c>
      <c r="L28" s="122">
        <v>0</v>
      </c>
      <c r="M28" s="173">
        <v>0</v>
      </c>
      <c r="N28" s="199">
        <v>0</v>
      </c>
      <c r="O28" s="121">
        <v>0</v>
      </c>
      <c r="P28" s="173">
        <v>0</v>
      </c>
      <c r="Q28" s="173">
        <v>0</v>
      </c>
      <c r="R28" s="121">
        <v>0</v>
      </c>
      <c r="S28" s="174">
        <v>0</v>
      </c>
      <c r="T28" s="222">
        <v>0</v>
      </c>
      <c r="U28" s="122">
        <v>0</v>
      </c>
      <c r="V28" s="173">
        <v>0</v>
      </c>
      <c r="W28" s="174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</v>
      </c>
      <c r="K29" s="111">
        <v>17500</v>
      </c>
      <c r="L29" s="113">
        <v>0</v>
      </c>
      <c r="M29" s="111">
        <v>0</v>
      </c>
      <c r="N29" s="114">
        <v>0</v>
      </c>
      <c r="O29" s="141">
        <v>1</v>
      </c>
      <c r="P29" s="111">
        <v>25000</v>
      </c>
      <c r="Q29" s="111">
        <v>17500</v>
      </c>
      <c r="R29" s="141">
        <v>1</v>
      </c>
      <c r="S29" s="115">
        <v>25000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8</v>
      </c>
      <c r="D34" s="197">
        <f t="shared" ref="D34:W34" si="4">SUM(D35)</f>
        <v>45533827.300000004</v>
      </c>
      <c r="E34" s="104">
        <f t="shared" si="4"/>
        <v>3</v>
      </c>
      <c r="F34" s="201">
        <f t="shared" si="4"/>
        <v>24344264.350000001</v>
      </c>
      <c r="G34" s="104">
        <f t="shared" si="4"/>
        <v>0</v>
      </c>
      <c r="H34" s="197">
        <f t="shared" si="4"/>
        <v>0</v>
      </c>
      <c r="I34" s="104">
        <f t="shared" si="4"/>
        <v>3</v>
      </c>
      <c r="J34" s="194">
        <f t="shared" si="4"/>
        <v>24344264.350000001</v>
      </c>
      <c r="K34" s="194">
        <f t="shared" si="4"/>
        <v>17040985.039999999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3</v>
      </c>
      <c r="P34" s="194">
        <f t="shared" si="4"/>
        <v>24344264.350000001</v>
      </c>
      <c r="Q34" s="197">
        <f t="shared" si="4"/>
        <v>17040985.039999999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8</v>
      </c>
      <c r="D35" s="199">
        <v>45533827.300000004</v>
      </c>
      <c r="E35" s="147">
        <v>3</v>
      </c>
      <c r="F35" s="174">
        <v>24344264.350000001</v>
      </c>
      <c r="G35" s="147">
        <v>0</v>
      </c>
      <c r="H35" s="174">
        <v>0</v>
      </c>
      <c r="I35" s="149">
        <v>3</v>
      </c>
      <c r="J35" s="173">
        <v>24344264.350000001</v>
      </c>
      <c r="K35" s="173">
        <v>17040985.039999999</v>
      </c>
      <c r="L35" s="122">
        <v>0</v>
      </c>
      <c r="M35" s="173">
        <v>0</v>
      </c>
      <c r="N35" s="199">
        <v>0</v>
      </c>
      <c r="O35" s="147">
        <f>I35-L35</f>
        <v>3</v>
      </c>
      <c r="P35" s="173">
        <f>J35-M35</f>
        <v>24344264.350000001</v>
      </c>
      <c r="Q35" s="173">
        <f>K35-N35</f>
        <v>17040985.039999999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29.65" customHeight="1" thickBot="1" x14ac:dyDescent="0.3">
      <c r="A37" s="76"/>
      <c r="B37" s="267" t="s">
        <v>43</v>
      </c>
      <c r="C37" s="104">
        <f>SUM(C6,C18,C27,C31,C34)</f>
        <v>93</v>
      </c>
      <c r="D37" s="197">
        <f t="shared" ref="D37:W37" si="5">SUM(D6,D18,D27,D31,D34)</f>
        <v>102675431.53</v>
      </c>
      <c r="E37" s="104">
        <f t="shared" si="5"/>
        <v>56</v>
      </c>
      <c r="F37" s="201">
        <f t="shared" si="5"/>
        <v>60615648.800000004</v>
      </c>
      <c r="G37" s="104">
        <f t="shared" si="5"/>
        <v>6</v>
      </c>
      <c r="H37" s="197">
        <f t="shared" si="5"/>
        <v>5741359.3000000007</v>
      </c>
      <c r="I37" s="104">
        <f t="shared" si="5"/>
        <v>45</v>
      </c>
      <c r="J37" s="194">
        <f t="shared" si="5"/>
        <v>53460796.5</v>
      </c>
      <c r="K37" s="194">
        <f t="shared" si="5"/>
        <v>37422557.450000003</v>
      </c>
      <c r="L37" s="105">
        <f t="shared" si="5"/>
        <v>0</v>
      </c>
      <c r="M37" s="194">
        <f t="shared" si="5"/>
        <v>0</v>
      </c>
      <c r="N37" s="197">
        <f t="shared" si="5"/>
        <v>0</v>
      </c>
      <c r="O37" s="104">
        <f t="shared" si="5"/>
        <v>45</v>
      </c>
      <c r="P37" s="194">
        <f t="shared" si="5"/>
        <v>53460796.5</v>
      </c>
      <c r="Q37" s="197">
        <f t="shared" si="5"/>
        <v>37422557.450000003</v>
      </c>
      <c r="R37" s="104">
        <f t="shared" si="5"/>
        <v>5</v>
      </c>
      <c r="S37" s="197">
        <f t="shared" si="5"/>
        <v>636554.75</v>
      </c>
      <c r="T37" s="104">
        <f t="shared" si="5"/>
        <v>0</v>
      </c>
      <c r="U37" s="105">
        <f t="shared" si="5"/>
        <v>0</v>
      </c>
      <c r="V37" s="194">
        <f t="shared" si="5"/>
        <v>0</v>
      </c>
      <c r="W37" s="201">
        <f t="shared" si="5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63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63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63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  <c r="U40" s="73"/>
      <c r="V40" s="26"/>
      <c r="W40" s="26"/>
    </row>
    <row r="41" spans="1:23" ht="24.75" customHeight="1" x14ac:dyDescent="0.35">
      <c r="B41" s="28"/>
      <c r="C41" s="56"/>
      <c r="D41" s="57"/>
      <c r="F41" s="4"/>
      <c r="G41" s="30"/>
      <c r="H41" s="31"/>
      <c r="M41" s="26"/>
      <c r="N41" s="26"/>
      <c r="O41" s="73"/>
      <c r="P41" s="26"/>
      <c r="Q41" s="26"/>
      <c r="R41" s="73"/>
      <c r="S41" s="26"/>
      <c r="T41" s="26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F42" s="4"/>
      <c r="G42" s="30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6"/>
      <c r="E43" s="2"/>
      <c r="F43" s="2"/>
      <c r="G43" s="30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6"/>
      <c r="E44" s="2"/>
      <c r="F44" s="2"/>
      <c r="G44" s="30"/>
      <c r="H44" s="31"/>
    </row>
    <row r="45" spans="1:23" ht="24.75" customHeight="1" x14ac:dyDescent="0.3">
      <c r="B45" s="28"/>
      <c r="C45" s="2"/>
      <c r="D45" s="6"/>
      <c r="E45" s="2"/>
      <c r="F45" s="2"/>
      <c r="G45" s="30"/>
      <c r="H45" s="31"/>
    </row>
    <row r="46" spans="1:23" ht="24.75" customHeight="1" x14ac:dyDescent="0.3">
      <c r="C46" s="2"/>
      <c r="D46" s="6"/>
      <c r="E46" s="2"/>
      <c r="F46" s="2"/>
      <c r="G46" s="30"/>
      <c r="H46" s="31"/>
    </row>
    <row r="47" spans="1:23" ht="27.75" customHeight="1" x14ac:dyDescent="0.3">
      <c r="F47" s="4"/>
      <c r="G47" s="30"/>
      <c r="H47" s="31"/>
    </row>
    <row r="48" spans="1:23" ht="21.75" customHeight="1" x14ac:dyDescent="0.3">
      <c r="F48" s="4"/>
      <c r="G48" s="30"/>
      <c r="H48" s="32"/>
      <c r="I48" s="9"/>
      <c r="J48" s="28"/>
      <c r="K48" s="28"/>
    </row>
    <row r="49" spans="6:13" ht="26.25" customHeight="1" x14ac:dyDescent="0.3">
      <c r="F49" s="4"/>
      <c r="G49" s="30"/>
      <c r="H49" s="32"/>
      <c r="I49" s="9"/>
      <c r="J49" s="28"/>
      <c r="K49" s="28"/>
      <c r="M49" s="8"/>
    </row>
    <row r="50" spans="6:13" ht="26.25" customHeight="1" x14ac:dyDescent="0.3">
      <c r="F50" s="4"/>
      <c r="G50" s="30"/>
      <c r="H50" s="32"/>
      <c r="I50" s="9"/>
      <c r="J50" s="28"/>
      <c r="K50" s="28"/>
    </row>
    <row r="51" spans="6:13" ht="26.25" customHeight="1" x14ac:dyDescent="0.25">
      <c r="F51" s="4"/>
      <c r="I51" s="9"/>
      <c r="J51" s="28"/>
      <c r="K51" s="28"/>
    </row>
    <row r="52" spans="6:13" ht="15.75" x14ac:dyDescent="0.25">
      <c r="F52" s="4"/>
      <c r="I52" s="9"/>
      <c r="J52" s="28"/>
      <c r="K52" s="28"/>
      <c r="M52" s="8"/>
    </row>
    <row r="53" spans="6:13" ht="15.75" x14ac:dyDescent="0.25">
      <c r="F53" s="4"/>
      <c r="I53" s="9"/>
      <c r="J53" s="28"/>
      <c r="K53" s="28"/>
    </row>
    <row r="54" spans="6:13" x14ac:dyDescent="0.25">
      <c r="F54" s="4"/>
      <c r="L54" s="7"/>
    </row>
    <row r="55" spans="6:13" x14ac:dyDescent="0.25">
      <c r="F55" s="4"/>
    </row>
    <row r="56" spans="6:13" x14ac:dyDescent="0.25">
      <c r="F56" s="4"/>
    </row>
    <row r="57" spans="6:13" x14ac:dyDescent="0.25">
      <c r="F57" s="4"/>
    </row>
    <row r="58" spans="6:13" x14ac:dyDescent="0.25">
      <c r="F58" s="4"/>
    </row>
    <row r="59" spans="6:13" x14ac:dyDescent="0.25">
      <c r="F59" s="4"/>
    </row>
    <row r="60" spans="6:13" x14ac:dyDescent="0.25">
      <c r="F60" s="4"/>
    </row>
    <row r="61" spans="6:13" x14ac:dyDescent="0.25"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2">
    <tabColor rgb="FF00B0F0"/>
  </sheetPr>
  <dimension ref="A1:W61"/>
  <sheetViews>
    <sheetView zoomScale="50" zoomScaleNormal="50" workbookViewId="0">
      <pane xSplit="2" ySplit="5" topLeftCell="C6" activePane="bottomRight" state="frozen"/>
      <selection activeCell="E17" sqref="E17"/>
      <selection pane="topRight" activeCell="E17" sqref="E17"/>
      <selection pane="bottomLeft" activeCell="E17" sqref="E17"/>
      <selection pane="bottomRight" activeCell="T29" sqref="T29:W29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7109375" style="5" bestFit="1" customWidth="1"/>
    <col min="4" max="4" width="26.28515625" style="1" bestFit="1" customWidth="1"/>
    <col min="5" max="5" width="22.28515625" style="4" customWidth="1"/>
    <col min="6" max="6" width="27.7109375" style="3" customWidth="1"/>
    <col min="7" max="7" width="23.7109375" style="5" customWidth="1"/>
    <col min="8" max="8" width="29.7109375" style="1" customWidth="1"/>
    <col min="9" max="9" width="14.7109375" style="10" bestFit="1" customWidth="1"/>
    <col min="10" max="11" width="26.28515625" style="3" customWidth="1"/>
    <col min="12" max="12" width="34" style="3" bestFit="1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4" style="1" bestFit="1" customWidth="1"/>
    <col min="20" max="20" width="24" style="1" customWidth="1"/>
    <col min="21" max="21" width="13" style="11" customWidth="1"/>
    <col min="22" max="22" width="19.5703125" style="1" bestFit="1" customWidth="1"/>
    <col min="23" max="23" width="25.28515625" style="1" bestFit="1" customWidth="1"/>
    <col min="24" max="16384" width="9.28515625" style="1"/>
  </cols>
  <sheetData>
    <row r="1" spans="1:23" s="33" customFormat="1" ht="20.25" x14ac:dyDescent="0.2">
      <c r="B1" s="77"/>
      <c r="C1" s="94"/>
      <c r="D1" s="78"/>
      <c r="E1" s="94"/>
      <c r="F1" s="78"/>
      <c r="G1" s="471"/>
      <c r="H1" s="471"/>
      <c r="I1" s="89"/>
      <c r="O1" s="74"/>
      <c r="R1" s="74"/>
      <c r="U1" s="74"/>
    </row>
    <row r="2" spans="1:23" s="33" customFormat="1" ht="20.25" x14ac:dyDescent="0.3">
      <c r="B2" s="80"/>
      <c r="C2" s="94"/>
      <c r="D2" s="78"/>
      <c r="E2" s="94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41</v>
      </c>
      <c r="C3" s="473"/>
      <c r="D3" s="473"/>
      <c r="E3" s="474"/>
      <c r="F3" s="474"/>
      <c r="G3" s="99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1.2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43" customFormat="1" ht="75.75" thickBot="1" x14ac:dyDescent="0.3">
      <c r="A6" s="102"/>
      <c r="B6" s="267" t="s">
        <v>58</v>
      </c>
      <c r="C6" s="104">
        <f>SUM(C7:C17)</f>
        <v>1</v>
      </c>
      <c r="D6" s="197">
        <f t="shared" ref="D6:W6" si="0">SUM(D7:D17)</f>
        <v>99985.78</v>
      </c>
      <c r="E6" s="104">
        <f t="shared" si="0"/>
        <v>0</v>
      </c>
      <c r="F6" s="201">
        <f t="shared" si="0"/>
        <v>0</v>
      </c>
      <c r="G6" s="104">
        <f t="shared" si="0"/>
        <v>0</v>
      </c>
      <c r="H6" s="197">
        <f t="shared" si="0"/>
        <v>0</v>
      </c>
      <c r="I6" s="104">
        <f t="shared" si="0"/>
        <v>0</v>
      </c>
      <c r="J6" s="194">
        <f t="shared" si="0"/>
        <v>0</v>
      </c>
      <c r="K6" s="194">
        <f t="shared" si="0"/>
        <v>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0</v>
      </c>
      <c r="P6" s="194">
        <f t="shared" si="0"/>
        <v>0</v>
      </c>
      <c r="Q6" s="197">
        <f t="shared" si="0"/>
        <v>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43" customFormat="1" ht="18.75" x14ac:dyDescent="0.25">
      <c r="A7" s="44"/>
      <c r="B7" s="268" t="s">
        <v>59</v>
      </c>
      <c r="C7" s="121">
        <v>1</v>
      </c>
      <c r="D7" s="199">
        <v>99985.78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21">
        <v>0</v>
      </c>
      <c r="P7" s="173">
        <v>0</v>
      </c>
      <c r="Q7" s="173"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1">
        <v>0</v>
      </c>
      <c r="P8" s="111">
        <v>0</v>
      </c>
      <c r="Q8" s="111"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0</v>
      </c>
      <c r="D9" s="114">
        <v>0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1">
        <v>0</v>
      </c>
      <c r="P9" s="111">
        <v>0</v>
      </c>
      <c r="Q9" s="111"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10">
        <v>0</v>
      </c>
      <c r="P10" s="111">
        <v>0</v>
      </c>
      <c r="Q10" s="111"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1">
        <v>0</v>
      </c>
      <c r="P11" s="111">
        <v>0</v>
      </c>
      <c r="Q11" s="111"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1">
        <v>0</v>
      </c>
      <c r="P12" s="111">
        <v>0</v>
      </c>
      <c r="Q12" s="111"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1">
        <v>0</v>
      </c>
      <c r="P13" s="111">
        <v>0</v>
      </c>
      <c r="Q13" s="111"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1">
        <v>0</v>
      </c>
      <c r="P14" s="111">
        <v>0</v>
      </c>
      <c r="Q14" s="111"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0</v>
      </c>
      <c r="D15" s="114">
        <v>0</v>
      </c>
      <c r="E15" s="141">
        <v>0</v>
      </c>
      <c r="F15" s="115">
        <v>0</v>
      </c>
      <c r="G15" s="141">
        <v>0</v>
      </c>
      <c r="H15" s="115">
        <v>0</v>
      </c>
      <c r="I15" s="142">
        <v>0</v>
      </c>
      <c r="J15" s="111">
        <v>0</v>
      </c>
      <c r="K15" s="111">
        <v>0</v>
      </c>
      <c r="L15" s="113">
        <v>0</v>
      </c>
      <c r="M15" s="111">
        <v>0</v>
      </c>
      <c r="N15" s="114">
        <v>0</v>
      </c>
      <c r="O15" s="110">
        <v>0</v>
      </c>
      <c r="P15" s="111">
        <v>0</v>
      </c>
      <c r="Q15" s="111">
        <v>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10">
        <v>0</v>
      </c>
      <c r="P16" s="111">
        <v>0</v>
      </c>
      <c r="Q16" s="111"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17">
        <v>0</v>
      </c>
      <c r="P17" s="124">
        <v>0</v>
      </c>
      <c r="Q17" s="124"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43" customFormat="1" ht="132" thickBot="1" x14ac:dyDescent="0.3">
      <c r="A18" s="102"/>
      <c r="B18" s="267" t="s">
        <v>51</v>
      </c>
      <c r="C18" s="104">
        <f>SUM(C19:C26)</f>
        <v>54</v>
      </c>
      <c r="D18" s="197">
        <f t="shared" ref="D18:W18" si="1">SUM(D19:D26)</f>
        <v>27166147.839999992</v>
      </c>
      <c r="E18" s="104">
        <f t="shared" si="1"/>
        <v>40</v>
      </c>
      <c r="F18" s="201">
        <f t="shared" si="1"/>
        <v>24194784.809999991</v>
      </c>
      <c r="G18" s="104">
        <f t="shared" si="1"/>
        <v>0</v>
      </c>
      <c r="H18" s="197">
        <f t="shared" si="1"/>
        <v>0</v>
      </c>
      <c r="I18" s="104">
        <f t="shared" si="1"/>
        <v>40</v>
      </c>
      <c r="J18" s="194">
        <f t="shared" si="1"/>
        <v>24194784.809999999</v>
      </c>
      <c r="K18" s="194">
        <f t="shared" si="1"/>
        <v>16936349.310000002</v>
      </c>
      <c r="L18" s="105">
        <f t="shared" si="1"/>
        <v>1</v>
      </c>
      <c r="M18" s="194">
        <f t="shared" si="1"/>
        <v>105689.5</v>
      </c>
      <c r="N18" s="197">
        <f t="shared" si="1"/>
        <v>73982.649999999994</v>
      </c>
      <c r="O18" s="104">
        <f t="shared" si="1"/>
        <v>39</v>
      </c>
      <c r="P18" s="194">
        <f t="shared" si="1"/>
        <v>24089095.309999999</v>
      </c>
      <c r="Q18" s="197">
        <f t="shared" si="1"/>
        <v>16862366.66</v>
      </c>
      <c r="R18" s="104">
        <f t="shared" si="1"/>
        <v>12</v>
      </c>
      <c r="S18" s="197">
        <f t="shared" si="1"/>
        <v>3098570</v>
      </c>
      <c r="T18" s="104">
        <f t="shared" si="1"/>
        <v>2</v>
      </c>
      <c r="U18" s="105">
        <f t="shared" si="1"/>
        <v>2</v>
      </c>
      <c r="V18" s="194">
        <f t="shared" si="1"/>
        <v>550000</v>
      </c>
      <c r="W18" s="201">
        <f t="shared" si="1"/>
        <v>385000</v>
      </c>
    </row>
    <row r="19" spans="1:23" s="43" customFormat="1" ht="18.75" x14ac:dyDescent="0.25">
      <c r="A19" s="76"/>
      <c r="B19" s="175" t="s">
        <v>69</v>
      </c>
      <c r="C19" s="121">
        <v>4</v>
      </c>
      <c r="D19" s="199">
        <v>120000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10</v>
      </c>
      <c r="D20" s="114">
        <v>2851363.0300000007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39</v>
      </c>
      <c r="D21" s="114">
        <v>20647266.399999991</v>
      </c>
      <c r="E21" s="141">
        <v>39</v>
      </c>
      <c r="F21" s="115">
        <v>20647266.399999991</v>
      </c>
      <c r="G21" s="141">
        <v>0</v>
      </c>
      <c r="H21" s="115">
        <v>0</v>
      </c>
      <c r="I21" s="142">
        <v>39</v>
      </c>
      <c r="J21" s="111">
        <v>20647266.399999999</v>
      </c>
      <c r="K21" s="111">
        <v>14453086.410000002</v>
      </c>
      <c r="L21" s="113">
        <v>1</v>
      </c>
      <c r="M21" s="111">
        <v>105689.5</v>
      </c>
      <c r="N21" s="114">
        <v>73982.649999999994</v>
      </c>
      <c r="O21" s="110">
        <f>I21-L21</f>
        <v>38</v>
      </c>
      <c r="P21" s="111">
        <f>J21-M21</f>
        <v>20541576.899999999</v>
      </c>
      <c r="Q21" s="111">
        <f>K21-N21</f>
        <v>14379103.760000002</v>
      </c>
      <c r="R21" s="110">
        <v>11</v>
      </c>
      <c r="S21" s="115">
        <v>2548570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1</v>
      </c>
      <c r="D25" s="114">
        <v>3547518.41</v>
      </c>
      <c r="E25" s="141">
        <v>1</v>
      </c>
      <c r="F25" s="115">
        <v>3547518.41</v>
      </c>
      <c r="G25" s="141">
        <v>0</v>
      </c>
      <c r="H25" s="115">
        <v>0</v>
      </c>
      <c r="I25" s="142">
        <v>1</v>
      </c>
      <c r="J25" s="111">
        <v>3547518.41</v>
      </c>
      <c r="K25" s="111">
        <v>2483262.9</v>
      </c>
      <c r="L25" s="113">
        <v>0</v>
      </c>
      <c r="M25" s="111">
        <v>0</v>
      </c>
      <c r="N25" s="114">
        <v>0</v>
      </c>
      <c r="O25" s="110">
        <v>1</v>
      </c>
      <c r="P25" s="111">
        <v>3547518.41</v>
      </c>
      <c r="Q25" s="111">
        <v>2483262.9</v>
      </c>
      <c r="R25" s="110">
        <v>1</v>
      </c>
      <c r="S25" s="115">
        <v>550000</v>
      </c>
      <c r="T25" s="220">
        <v>2</v>
      </c>
      <c r="U25" s="113">
        <v>2</v>
      </c>
      <c r="V25" s="111">
        <v>550000</v>
      </c>
      <c r="W25" s="115">
        <v>385000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2">SUM(D28:D30)</f>
        <v>25000</v>
      </c>
      <c r="E27" s="104">
        <f t="shared" si="2"/>
        <v>1</v>
      </c>
      <c r="F27" s="201">
        <f t="shared" si="2"/>
        <v>25000</v>
      </c>
      <c r="G27" s="104">
        <f t="shared" si="2"/>
        <v>0</v>
      </c>
      <c r="H27" s="197">
        <f t="shared" si="2"/>
        <v>0</v>
      </c>
      <c r="I27" s="104">
        <f t="shared" si="2"/>
        <v>1</v>
      </c>
      <c r="J27" s="194">
        <f t="shared" si="2"/>
        <v>25000</v>
      </c>
      <c r="K27" s="194">
        <f t="shared" si="2"/>
        <v>17500</v>
      </c>
      <c r="L27" s="105">
        <f t="shared" si="2"/>
        <v>0</v>
      </c>
      <c r="M27" s="194">
        <f t="shared" si="2"/>
        <v>0</v>
      </c>
      <c r="N27" s="197">
        <f t="shared" si="2"/>
        <v>0</v>
      </c>
      <c r="O27" s="104">
        <f t="shared" si="2"/>
        <v>1</v>
      </c>
      <c r="P27" s="194">
        <f t="shared" si="2"/>
        <v>25000</v>
      </c>
      <c r="Q27" s="197">
        <f t="shared" si="2"/>
        <v>17500</v>
      </c>
      <c r="R27" s="104">
        <f t="shared" si="2"/>
        <v>2</v>
      </c>
      <c r="S27" s="197">
        <f t="shared" si="2"/>
        <v>25000</v>
      </c>
      <c r="T27" s="104">
        <f t="shared" si="2"/>
        <v>2</v>
      </c>
      <c r="U27" s="105">
        <f t="shared" si="2"/>
        <v>2</v>
      </c>
      <c r="V27" s="194">
        <f t="shared" si="2"/>
        <v>50000</v>
      </c>
      <c r="W27" s="201">
        <f t="shared" si="2"/>
        <v>35000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</v>
      </c>
      <c r="K29" s="111">
        <v>17500</v>
      </c>
      <c r="L29" s="113">
        <v>0</v>
      </c>
      <c r="M29" s="111">
        <v>0</v>
      </c>
      <c r="N29" s="114">
        <v>0</v>
      </c>
      <c r="O29" s="141">
        <f>I29-L29</f>
        <v>1</v>
      </c>
      <c r="P29" s="111">
        <f>J29-M29</f>
        <v>25000</v>
      </c>
      <c r="Q29" s="111">
        <f>K29-N29</f>
        <v>17500</v>
      </c>
      <c r="R29" s="141">
        <v>2</v>
      </c>
      <c r="S29" s="115">
        <v>25000</v>
      </c>
      <c r="T29" s="219">
        <v>2</v>
      </c>
      <c r="U29" s="143">
        <v>2</v>
      </c>
      <c r="V29" s="111">
        <v>50000</v>
      </c>
      <c r="W29" s="115">
        <v>35000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3">SUM(D32:D33)</f>
        <v>0</v>
      </c>
      <c r="E31" s="104">
        <f t="shared" si="3"/>
        <v>0</v>
      </c>
      <c r="F31" s="201">
        <f t="shared" si="3"/>
        <v>0</v>
      </c>
      <c r="G31" s="104">
        <f t="shared" si="3"/>
        <v>0</v>
      </c>
      <c r="H31" s="197">
        <f t="shared" si="3"/>
        <v>0</v>
      </c>
      <c r="I31" s="104">
        <f t="shared" si="3"/>
        <v>0</v>
      </c>
      <c r="J31" s="194">
        <f t="shared" si="3"/>
        <v>0</v>
      </c>
      <c r="K31" s="194">
        <f t="shared" si="3"/>
        <v>0</v>
      </c>
      <c r="L31" s="105">
        <f t="shared" si="3"/>
        <v>0</v>
      </c>
      <c r="M31" s="194">
        <f t="shared" si="3"/>
        <v>0</v>
      </c>
      <c r="N31" s="197">
        <f t="shared" si="3"/>
        <v>0</v>
      </c>
      <c r="O31" s="104">
        <f t="shared" si="3"/>
        <v>0</v>
      </c>
      <c r="P31" s="194">
        <f t="shared" si="3"/>
        <v>0</v>
      </c>
      <c r="Q31" s="197">
        <f t="shared" si="3"/>
        <v>0</v>
      </c>
      <c r="R31" s="104">
        <f t="shared" si="3"/>
        <v>0</v>
      </c>
      <c r="S31" s="197">
        <f t="shared" si="3"/>
        <v>0</v>
      </c>
      <c r="T31" s="104">
        <f t="shared" si="3"/>
        <v>0</v>
      </c>
      <c r="U31" s="105">
        <f t="shared" si="3"/>
        <v>0</v>
      </c>
      <c r="V31" s="194">
        <f t="shared" si="3"/>
        <v>0</v>
      </c>
      <c r="W31" s="201">
        <f t="shared" si="3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1</v>
      </c>
      <c r="D34" s="197">
        <f t="shared" ref="D34:W34" si="4">SUM(D35)</f>
        <v>366669.88</v>
      </c>
      <c r="E34" s="104">
        <f t="shared" si="4"/>
        <v>1</v>
      </c>
      <c r="F34" s="201">
        <f t="shared" si="4"/>
        <v>366669.88</v>
      </c>
      <c r="G34" s="104">
        <f t="shared" si="4"/>
        <v>0</v>
      </c>
      <c r="H34" s="197">
        <f t="shared" si="4"/>
        <v>0</v>
      </c>
      <c r="I34" s="104">
        <f t="shared" si="4"/>
        <v>1</v>
      </c>
      <c r="J34" s="194">
        <f t="shared" si="4"/>
        <v>366669.88</v>
      </c>
      <c r="K34" s="194">
        <f t="shared" si="4"/>
        <v>256668.91</v>
      </c>
      <c r="L34" s="105">
        <f t="shared" si="4"/>
        <v>0</v>
      </c>
      <c r="M34" s="194">
        <f t="shared" si="4"/>
        <v>0</v>
      </c>
      <c r="N34" s="197">
        <f t="shared" si="4"/>
        <v>0</v>
      </c>
      <c r="O34" s="104">
        <f t="shared" si="4"/>
        <v>1</v>
      </c>
      <c r="P34" s="194">
        <f t="shared" si="4"/>
        <v>366669.88</v>
      </c>
      <c r="Q34" s="197">
        <f t="shared" si="4"/>
        <v>256668.91</v>
      </c>
      <c r="R34" s="104">
        <f t="shared" si="4"/>
        <v>0</v>
      </c>
      <c r="S34" s="197">
        <f t="shared" si="4"/>
        <v>0</v>
      </c>
      <c r="T34" s="104">
        <f t="shared" si="4"/>
        <v>0</v>
      </c>
      <c r="U34" s="105">
        <f t="shared" si="4"/>
        <v>0</v>
      </c>
      <c r="V34" s="194">
        <f t="shared" si="4"/>
        <v>0</v>
      </c>
      <c r="W34" s="201">
        <f t="shared" si="4"/>
        <v>0</v>
      </c>
    </row>
    <row r="35" spans="1:23" ht="94.5" thickBot="1" x14ac:dyDescent="0.3">
      <c r="A35" s="76"/>
      <c r="B35" s="175" t="s">
        <v>73</v>
      </c>
      <c r="C35" s="121">
        <v>1</v>
      </c>
      <c r="D35" s="199">
        <v>366669.88</v>
      </c>
      <c r="E35" s="147">
        <v>1</v>
      </c>
      <c r="F35" s="174">
        <v>366669.88</v>
      </c>
      <c r="G35" s="147">
        <v>0</v>
      </c>
      <c r="H35" s="174">
        <v>0</v>
      </c>
      <c r="I35" s="149">
        <v>1</v>
      </c>
      <c r="J35" s="173">
        <v>366669.88</v>
      </c>
      <c r="K35" s="173">
        <v>256668.91</v>
      </c>
      <c r="L35" s="122">
        <v>0</v>
      </c>
      <c r="M35" s="173">
        <v>0</v>
      </c>
      <c r="N35" s="199">
        <v>0</v>
      </c>
      <c r="O35" s="147">
        <f>I35-L35</f>
        <v>1</v>
      </c>
      <c r="P35" s="173">
        <f>J35-M35</f>
        <v>366669.88</v>
      </c>
      <c r="Q35" s="173">
        <f>K35-N35</f>
        <v>256668.91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s="92" customFormat="1" ht="30" customHeight="1" thickBot="1" x14ac:dyDescent="0.3">
      <c r="A37" s="76"/>
      <c r="B37" s="267" t="s">
        <v>43</v>
      </c>
      <c r="C37" s="104">
        <f>SUM(C6,C18,C27,C31,C34)</f>
        <v>57</v>
      </c>
      <c r="D37" s="197">
        <f t="shared" ref="D37:W37" si="5">SUM(D6,D18,D27,D31,D34)</f>
        <v>27657803.499999993</v>
      </c>
      <c r="E37" s="104">
        <f t="shared" si="5"/>
        <v>42</v>
      </c>
      <c r="F37" s="201">
        <f t="shared" si="5"/>
        <v>24586454.68999999</v>
      </c>
      <c r="G37" s="104">
        <f t="shared" si="5"/>
        <v>0</v>
      </c>
      <c r="H37" s="197">
        <f t="shared" si="5"/>
        <v>0</v>
      </c>
      <c r="I37" s="104">
        <f t="shared" si="5"/>
        <v>42</v>
      </c>
      <c r="J37" s="194">
        <f t="shared" si="5"/>
        <v>24586454.689999998</v>
      </c>
      <c r="K37" s="194">
        <f t="shared" si="5"/>
        <v>17210518.220000003</v>
      </c>
      <c r="L37" s="105">
        <f t="shared" si="5"/>
        <v>1</v>
      </c>
      <c r="M37" s="194">
        <f t="shared" si="5"/>
        <v>105689.5</v>
      </c>
      <c r="N37" s="197">
        <f t="shared" si="5"/>
        <v>73982.649999999994</v>
      </c>
      <c r="O37" s="104">
        <f t="shared" si="5"/>
        <v>41</v>
      </c>
      <c r="P37" s="194">
        <f t="shared" si="5"/>
        <v>24480765.189999998</v>
      </c>
      <c r="Q37" s="197">
        <f t="shared" si="5"/>
        <v>17136535.57</v>
      </c>
      <c r="R37" s="104">
        <f t="shared" si="5"/>
        <v>14</v>
      </c>
      <c r="S37" s="197">
        <f t="shared" si="5"/>
        <v>3123570</v>
      </c>
      <c r="T37" s="104">
        <f t="shared" si="5"/>
        <v>4</v>
      </c>
      <c r="U37" s="105">
        <f t="shared" si="5"/>
        <v>4</v>
      </c>
      <c r="V37" s="194">
        <f t="shared" si="5"/>
        <v>600000</v>
      </c>
      <c r="W37" s="201">
        <f t="shared" si="5"/>
        <v>420000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63"/>
      <c r="H38" s="52"/>
      <c r="I38" s="9"/>
      <c r="J38" s="28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63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63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  <c r="U40" s="73"/>
      <c r="V40" s="26"/>
      <c r="W40" s="26"/>
    </row>
    <row r="41" spans="1:23" ht="24.75" customHeight="1" x14ac:dyDescent="0.35">
      <c r="B41" s="28"/>
      <c r="C41" s="56"/>
      <c r="D41" s="57"/>
      <c r="F41" s="4"/>
      <c r="G41" s="30"/>
      <c r="H41" s="31"/>
      <c r="M41" s="26"/>
      <c r="N41" s="26"/>
      <c r="O41" s="73"/>
      <c r="P41" s="26"/>
      <c r="Q41" s="26"/>
      <c r="R41" s="73"/>
      <c r="S41" s="26"/>
      <c r="T41" s="26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F42" s="4"/>
      <c r="G42" s="30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0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0"/>
      <c r="H44" s="31"/>
    </row>
    <row r="45" spans="1:23" ht="24.75" customHeight="1" x14ac:dyDescent="0.3">
      <c r="B45" s="28"/>
      <c r="C45" s="2"/>
      <c r="D45" s="28"/>
      <c r="E45" s="2"/>
      <c r="F45" s="2"/>
      <c r="G45" s="30"/>
      <c r="H45" s="31"/>
    </row>
    <row r="46" spans="1:23" ht="24.75" customHeight="1" x14ac:dyDescent="0.3">
      <c r="C46" s="2"/>
      <c r="D46" s="28"/>
      <c r="E46" s="2"/>
      <c r="F46" s="2"/>
      <c r="G46" s="30"/>
      <c r="H46" s="31"/>
    </row>
    <row r="47" spans="1:23" ht="27.75" customHeight="1" x14ac:dyDescent="0.3">
      <c r="F47" s="4"/>
      <c r="G47" s="30"/>
      <c r="H47" s="31"/>
    </row>
    <row r="48" spans="1:23" ht="21.75" customHeight="1" x14ac:dyDescent="0.3">
      <c r="F48" s="4"/>
      <c r="G48" s="30"/>
      <c r="H48" s="32"/>
      <c r="I48" s="9"/>
      <c r="J48" s="28"/>
      <c r="K48" s="28"/>
    </row>
    <row r="49" spans="6:13" ht="26.25" customHeight="1" x14ac:dyDescent="0.3">
      <c r="F49" s="4"/>
      <c r="G49" s="30"/>
      <c r="H49" s="32"/>
      <c r="I49" s="9"/>
      <c r="J49" s="28"/>
      <c r="K49" s="28"/>
      <c r="M49" s="8"/>
    </row>
    <row r="50" spans="6:13" ht="26.25" customHeight="1" x14ac:dyDescent="0.3">
      <c r="F50" s="4"/>
      <c r="G50" s="30"/>
      <c r="H50" s="32"/>
      <c r="I50" s="9"/>
      <c r="J50" s="28"/>
      <c r="K50" s="28"/>
    </row>
    <row r="51" spans="6:13" ht="26.25" customHeight="1" x14ac:dyDescent="0.25">
      <c r="F51" s="4"/>
      <c r="I51" s="9"/>
      <c r="J51" s="28"/>
      <c r="K51" s="28"/>
    </row>
    <row r="52" spans="6:13" ht="15.75" x14ac:dyDescent="0.25">
      <c r="F52" s="4"/>
      <c r="I52" s="9"/>
      <c r="J52" s="28"/>
      <c r="K52" s="28"/>
      <c r="M52" s="8"/>
    </row>
    <row r="53" spans="6:13" ht="15.75" x14ac:dyDescent="0.25">
      <c r="F53" s="4"/>
      <c r="I53" s="9"/>
      <c r="J53" s="28"/>
      <c r="K53" s="28"/>
    </row>
    <row r="54" spans="6:13" x14ac:dyDescent="0.25">
      <c r="F54" s="4"/>
      <c r="L54" s="7"/>
    </row>
    <row r="55" spans="6:13" x14ac:dyDescent="0.25">
      <c r="F55" s="4"/>
    </row>
    <row r="56" spans="6:13" x14ac:dyDescent="0.25">
      <c r="F56" s="4"/>
    </row>
    <row r="57" spans="6:13" x14ac:dyDescent="0.25">
      <c r="F57" s="4"/>
    </row>
    <row r="58" spans="6:13" x14ac:dyDescent="0.25">
      <c r="F58" s="4"/>
    </row>
    <row r="59" spans="6:13" x14ac:dyDescent="0.25">
      <c r="F59" s="4"/>
    </row>
    <row r="60" spans="6:13" x14ac:dyDescent="0.25">
      <c r="F60" s="4"/>
    </row>
    <row r="61" spans="6:13" x14ac:dyDescent="0.25"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3">
    <tabColor rgb="FF00B0F0"/>
  </sheetPr>
  <dimension ref="A1:W61"/>
  <sheetViews>
    <sheetView zoomScale="50" zoomScaleNormal="50" workbookViewId="0">
      <pane xSplit="2" ySplit="5" topLeftCell="C15" activePane="bottomRight" state="frozen"/>
      <selection activeCell="E17" sqref="E17"/>
      <selection pane="topRight" activeCell="E17" sqref="E17"/>
      <selection pane="bottomLeft" activeCell="E17" sqref="E17"/>
      <selection pane="bottomRight" activeCell="T37" sqref="T37"/>
    </sheetView>
  </sheetViews>
  <sheetFormatPr defaultColWidth="9.28515625" defaultRowHeight="15" x14ac:dyDescent="0.25"/>
  <cols>
    <col min="1" max="1" width="53.28515625" style="1" hidden="1" customWidth="1"/>
    <col min="2" max="2" width="50" style="1" customWidth="1"/>
    <col min="3" max="3" width="14.5703125" style="5" bestFit="1" customWidth="1"/>
    <col min="4" max="4" width="26.28515625" style="1" bestFit="1" customWidth="1"/>
    <col min="5" max="5" width="22.28515625" style="4" customWidth="1"/>
    <col min="6" max="6" width="27.7109375" style="3" customWidth="1"/>
    <col min="7" max="7" width="23.7109375" style="5" customWidth="1"/>
    <col min="8" max="8" width="29.7109375" style="1" customWidth="1"/>
    <col min="9" max="9" width="14.5703125" style="10" bestFit="1" customWidth="1"/>
    <col min="10" max="11" width="26.28515625" style="3" customWidth="1"/>
    <col min="12" max="12" width="19" style="3" customWidth="1"/>
    <col min="13" max="13" width="21.28515625" style="1" customWidth="1"/>
    <col min="14" max="14" width="18.42578125" style="1" customWidth="1"/>
    <col min="15" max="15" width="23.5703125" style="11" customWidth="1"/>
    <col min="16" max="17" width="23.5703125" style="1" customWidth="1"/>
    <col min="18" max="18" width="14.7109375" style="11" customWidth="1"/>
    <col min="19" max="19" width="23.7109375" style="1" bestFit="1" customWidth="1"/>
    <col min="20" max="20" width="23.7109375" style="1" customWidth="1"/>
    <col min="21" max="21" width="16" style="11" customWidth="1"/>
    <col min="22" max="22" width="19.42578125" style="1" bestFit="1" customWidth="1"/>
    <col min="23" max="23" width="25" style="1" bestFit="1" customWidth="1"/>
    <col min="24" max="16384" width="9.28515625" style="1"/>
  </cols>
  <sheetData>
    <row r="1" spans="1:23" s="33" customFormat="1" ht="20.25" x14ac:dyDescent="0.3">
      <c r="B1" s="77"/>
      <c r="C1" s="94"/>
      <c r="D1" s="78"/>
      <c r="E1" s="94"/>
      <c r="F1" s="78"/>
      <c r="G1" s="471"/>
      <c r="H1" s="471"/>
      <c r="I1" s="89"/>
      <c r="O1" s="74"/>
      <c r="P1" s="100"/>
      <c r="R1" s="74"/>
      <c r="U1" s="74"/>
    </row>
    <row r="2" spans="1:23" s="33" customFormat="1" ht="20.25" x14ac:dyDescent="0.3">
      <c r="B2" s="80"/>
      <c r="C2" s="94"/>
      <c r="D2" s="78"/>
      <c r="E2" s="94"/>
      <c r="F2" s="78"/>
      <c r="G2" s="472" t="str">
        <f xml:space="preserve"> 'Zestawienie syntetyczne'!I2</f>
        <v>Sprawozdanie miesięczne z realizacji Programu Operacyjnego "Fundusze Europejskie dla Rybactwa" 2021-2027</v>
      </c>
      <c r="H2" s="472"/>
      <c r="I2" s="476"/>
      <c r="J2" s="472"/>
      <c r="K2" s="472"/>
      <c r="L2" s="472"/>
      <c r="M2" s="472"/>
      <c r="N2" s="472"/>
      <c r="O2" s="472"/>
      <c r="P2" s="472"/>
      <c r="Q2" s="472"/>
      <c r="R2" s="74"/>
      <c r="U2" s="74"/>
    </row>
    <row r="3" spans="1:23" s="33" customFormat="1" ht="54" customHeight="1" thickBot="1" x14ac:dyDescent="0.4">
      <c r="B3" s="81" t="s">
        <v>24</v>
      </c>
      <c r="C3" s="473"/>
      <c r="D3" s="473"/>
      <c r="E3" s="474"/>
      <c r="F3" s="474"/>
      <c r="G3" s="99"/>
      <c r="H3" s="82"/>
      <c r="I3" s="90"/>
      <c r="J3" s="84" t="s">
        <v>0</v>
      </c>
      <c r="K3" s="85">
        <f>'Zestawienie syntetyczne'!N3</f>
        <v>45596</v>
      </c>
      <c r="L3" s="475"/>
      <c r="M3" s="475"/>
      <c r="N3" s="475"/>
      <c r="O3" s="91"/>
      <c r="P3" s="82"/>
      <c r="Q3" s="82"/>
      <c r="R3" s="74"/>
      <c r="U3" s="74"/>
    </row>
    <row r="4" spans="1:23" s="41" customFormat="1" ht="42.75" customHeight="1" x14ac:dyDescent="0.25">
      <c r="A4" s="458"/>
      <c r="B4" s="464" t="s">
        <v>1</v>
      </c>
      <c r="C4" s="462" t="s">
        <v>2</v>
      </c>
      <c r="D4" s="461"/>
      <c r="E4" s="466" t="s">
        <v>80</v>
      </c>
      <c r="F4" s="467"/>
      <c r="G4" s="462" t="s">
        <v>3</v>
      </c>
      <c r="H4" s="463"/>
      <c r="I4" s="459" t="s">
        <v>4</v>
      </c>
      <c r="J4" s="460"/>
      <c r="K4" s="460"/>
      <c r="L4" s="460"/>
      <c r="M4" s="460"/>
      <c r="N4" s="461"/>
      <c r="O4" s="462" t="s">
        <v>5</v>
      </c>
      <c r="P4" s="460"/>
      <c r="Q4" s="460"/>
      <c r="R4" s="462" t="s">
        <v>6</v>
      </c>
      <c r="S4" s="463"/>
      <c r="T4" s="468" t="s">
        <v>7</v>
      </c>
      <c r="U4" s="469"/>
      <c r="V4" s="469"/>
      <c r="W4" s="470"/>
    </row>
    <row r="5" spans="1:23" s="43" customFormat="1" ht="86.25" customHeight="1" thickBot="1" x14ac:dyDescent="0.3">
      <c r="A5" s="458"/>
      <c r="B5" s="465"/>
      <c r="C5" s="256" t="s">
        <v>8</v>
      </c>
      <c r="D5" s="257" t="s">
        <v>9</v>
      </c>
      <c r="E5" s="256" t="s">
        <v>8</v>
      </c>
      <c r="F5" s="258" t="s">
        <v>9</v>
      </c>
      <c r="G5" s="259" t="s">
        <v>16</v>
      </c>
      <c r="H5" s="258" t="s">
        <v>76</v>
      </c>
      <c r="I5" s="260" t="s">
        <v>8</v>
      </c>
      <c r="J5" s="261" t="s">
        <v>12</v>
      </c>
      <c r="K5" s="261" t="s">
        <v>10</v>
      </c>
      <c r="L5" s="261" t="s">
        <v>13</v>
      </c>
      <c r="M5" s="261" t="s">
        <v>14</v>
      </c>
      <c r="N5" s="257" t="s">
        <v>10</v>
      </c>
      <c r="O5" s="262" t="s">
        <v>8</v>
      </c>
      <c r="P5" s="261" t="s">
        <v>12</v>
      </c>
      <c r="Q5" s="261" t="s">
        <v>10</v>
      </c>
      <c r="R5" s="262" t="s">
        <v>15</v>
      </c>
      <c r="S5" s="258" t="s">
        <v>9</v>
      </c>
      <c r="T5" s="263" t="s">
        <v>83</v>
      </c>
      <c r="U5" s="264" t="s">
        <v>77</v>
      </c>
      <c r="V5" s="265" t="s">
        <v>12</v>
      </c>
      <c r="W5" s="266" t="s">
        <v>10</v>
      </c>
    </row>
    <row r="6" spans="1:23" s="93" customFormat="1" ht="75.75" thickBot="1" x14ac:dyDescent="0.3">
      <c r="A6" s="102"/>
      <c r="B6" s="267" t="s">
        <v>58</v>
      </c>
      <c r="C6" s="104">
        <f>SUM(C7:C17)</f>
        <v>4</v>
      </c>
      <c r="D6" s="197">
        <f t="shared" ref="D6:W6" si="0">SUM(D7:D17)</f>
        <v>1684904.79</v>
      </c>
      <c r="E6" s="104">
        <f t="shared" si="0"/>
        <v>1</v>
      </c>
      <c r="F6" s="201">
        <f t="shared" si="0"/>
        <v>1205000</v>
      </c>
      <c r="G6" s="104">
        <f t="shared" si="0"/>
        <v>0</v>
      </c>
      <c r="H6" s="197">
        <f t="shared" si="0"/>
        <v>0</v>
      </c>
      <c r="I6" s="104">
        <f t="shared" si="0"/>
        <v>1</v>
      </c>
      <c r="J6" s="194">
        <f t="shared" si="0"/>
        <v>1205000</v>
      </c>
      <c r="K6" s="194">
        <f t="shared" si="0"/>
        <v>843500</v>
      </c>
      <c r="L6" s="105">
        <f t="shared" si="0"/>
        <v>0</v>
      </c>
      <c r="M6" s="194">
        <f t="shared" si="0"/>
        <v>0</v>
      </c>
      <c r="N6" s="197">
        <f t="shared" si="0"/>
        <v>0</v>
      </c>
      <c r="O6" s="104">
        <f t="shared" si="0"/>
        <v>1</v>
      </c>
      <c r="P6" s="194">
        <f t="shared" si="0"/>
        <v>1205000</v>
      </c>
      <c r="Q6" s="197">
        <f t="shared" si="0"/>
        <v>843500</v>
      </c>
      <c r="R6" s="104">
        <f t="shared" si="0"/>
        <v>0</v>
      </c>
      <c r="S6" s="197">
        <f t="shared" si="0"/>
        <v>0</v>
      </c>
      <c r="T6" s="104">
        <f t="shared" si="0"/>
        <v>0</v>
      </c>
      <c r="U6" s="105">
        <f t="shared" si="0"/>
        <v>0</v>
      </c>
      <c r="V6" s="194">
        <f t="shared" si="0"/>
        <v>0</v>
      </c>
      <c r="W6" s="201">
        <f t="shared" si="0"/>
        <v>0</v>
      </c>
    </row>
    <row r="7" spans="1:23" s="93" customFormat="1" ht="18.75" x14ac:dyDescent="0.25">
      <c r="A7" s="44"/>
      <c r="B7" s="268" t="s">
        <v>59</v>
      </c>
      <c r="C7" s="121">
        <v>2</v>
      </c>
      <c r="D7" s="199">
        <v>134351.79</v>
      </c>
      <c r="E7" s="147">
        <v>0</v>
      </c>
      <c r="F7" s="174">
        <v>0</v>
      </c>
      <c r="G7" s="147">
        <v>0</v>
      </c>
      <c r="H7" s="174">
        <v>0</v>
      </c>
      <c r="I7" s="149">
        <v>0</v>
      </c>
      <c r="J7" s="173">
        <v>0</v>
      </c>
      <c r="K7" s="173">
        <v>0</v>
      </c>
      <c r="L7" s="122">
        <v>0</v>
      </c>
      <c r="M7" s="173">
        <v>0</v>
      </c>
      <c r="N7" s="199">
        <v>0</v>
      </c>
      <c r="O7" s="147">
        <f>I7-L7</f>
        <v>0</v>
      </c>
      <c r="P7" s="173">
        <f>J7-M7</f>
        <v>0</v>
      </c>
      <c r="Q7" s="173">
        <f>K7-N7</f>
        <v>0</v>
      </c>
      <c r="R7" s="121">
        <v>0</v>
      </c>
      <c r="S7" s="174">
        <v>0</v>
      </c>
      <c r="T7" s="222">
        <v>0</v>
      </c>
      <c r="U7" s="122">
        <v>0</v>
      </c>
      <c r="V7" s="173">
        <v>0</v>
      </c>
      <c r="W7" s="174">
        <v>0</v>
      </c>
    </row>
    <row r="8" spans="1:23" ht="18.75" x14ac:dyDescent="0.25">
      <c r="A8" s="44"/>
      <c r="B8" s="170" t="s">
        <v>60</v>
      </c>
      <c r="C8" s="110">
        <v>0</v>
      </c>
      <c r="D8" s="114">
        <v>0</v>
      </c>
      <c r="E8" s="141">
        <v>0</v>
      </c>
      <c r="F8" s="115">
        <v>0</v>
      </c>
      <c r="G8" s="141">
        <v>0</v>
      </c>
      <c r="H8" s="115">
        <v>0</v>
      </c>
      <c r="I8" s="142">
        <v>0</v>
      </c>
      <c r="J8" s="111">
        <v>0</v>
      </c>
      <c r="K8" s="111">
        <v>0</v>
      </c>
      <c r="L8" s="113">
        <v>0</v>
      </c>
      <c r="M8" s="111">
        <v>0</v>
      </c>
      <c r="N8" s="114">
        <v>0</v>
      </c>
      <c r="O8" s="147">
        <f t="shared" ref="O8:O17" si="1">I8-L8</f>
        <v>0</v>
      </c>
      <c r="P8" s="173">
        <f t="shared" ref="P8:P17" si="2">J8-M8</f>
        <v>0</v>
      </c>
      <c r="Q8" s="173">
        <f t="shared" ref="Q8:Q17" si="3">K8-N8</f>
        <v>0</v>
      </c>
      <c r="R8" s="141">
        <v>0</v>
      </c>
      <c r="S8" s="115">
        <v>0</v>
      </c>
      <c r="T8" s="219">
        <v>0</v>
      </c>
      <c r="U8" s="143">
        <v>0</v>
      </c>
      <c r="V8" s="111">
        <v>0</v>
      </c>
      <c r="W8" s="115">
        <v>0</v>
      </c>
    </row>
    <row r="9" spans="1:23" ht="37.5" x14ac:dyDescent="0.25">
      <c r="A9" s="44"/>
      <c r="B9" s="170" t="s">
        <v>61</v>
      </c>
      <c r="C9" s="110">
        <v>1</v>
      </c>
      <c r="D9" s="114">
        <v>345553</v>
      </c>
      <c r="E9" s="141">
        <v>0</v>
      </c>
      <c r="F9" s="115">
        <v>0</v>
      </c>
      <c r="G9" s="141">
        <v>0</v>
      </c>
      <c r="H9" s="115">
        <v>0</v>
      </c>
      <c r="I9" s="142">
        <v>0</v>
      </c>
      <c r="J9" s="111">
        <v>0</v>
      </c>
      <c r="K9" s="111">
        <v>0</v>
      </c>
      <c r="L9" s="113">
        <v>0</v>
      </c>
      <c r="M9" s="111">
        <v>0</v>
      </c>
      <c r="N9" s="114">
        <v>0</v>
      </c>
      <c r="O9" s="147">
        <f t="shared" si="1"/>
        <v>0</v>
      </c>
      <c r="P9" s="173">
        <f t="shared" si="2"/>
        <v>0</v>
      </c>
      <c r="Q9" s="173">
        <f t="shared" si="3"/>
        <v>0</v>
      </c>
      <c r="R9" s="141">
        <v>0</v>
      </c>
      <c r="S9" s="115">
        <v>0</v>
      </c>
      <c r="T9" s="219">
        <v>0</v>
      </c>
      <c r="U9" s="143">
        <v>0</v>
      </c>
      <c r="V9" s="111">
        <v>0</v>
      </c>
      <c r="W9" s="115">
        <v>0</v>
      </c>
    </row>
    <row r="10" spans="1:23" ht="37.5" x14ac:dyDescent="0.25">
      <c r="A10" s="44"/>
      <c r="B10" s="170" t="s">
        <v>62</v>
      </c>
      <c r="C10" s="110">
        <v>0</v>
      </c>
      <c r="D10" s="114">
        <v>0</v>
      </c>
      <c r="E10" s="141">
        <v>0</v>
      </c>
      <c r="F10" s="115">
        <v>0</v>
      </c>
      <c r="G10" s="141">
        <v>0</v>
      </c>
      <c r="H10" s="115">
        <v>0</v>
      </c>
      <c r="I10" s="142">
        <v>0</v>
      </c>
      <c r="J10" s="111">
        <v>0</v>
      </c>
      <c r="K10" s="111">
        <v>0</v>
      </c>
      <c r="L10" s="113">
        <v>0</v>
      </c>
      <c r="M10" s="111">
        <v>0</v>
      </c>
      <c r="N10" s="114">
        <v>0</v>
      </c>
      <c r="O10" s="147">
        <f t="shared" si="1"/>
        <v>0</v>
      </c>
      <c r="P10" s="173">
        <f t="shared" si="2"/>
        <v>0</v>
      </c>
      <c r="Q10" s="173">
        <f t="shared" si="3"/>
        <v>0</v>
      </c>
      <c r="R10" s="110">
        <v>0</v>
      </c>
      <c r="S10" s="115">
        <v>0</v>
      </c>
      <c r="T10" s="220">
        <v>0</v>
      </c>
      <c r="U10" s="113">
        <v>0</v>
      </c>
      <c r="V10" s="111">
        <v>0</v>
      </c>
      <c r="W10" s="115">
        <v>0</v>
      </c>
    </row>
    <row r="11" spans="1:23" ht="18.75" x14ac:dyDescent="0.25">
      <c r="A11" s="44"/>
      <c r="B11" s="170" t="s">
        <v>63</v>
      </c>
      <c r="C11" s="110">
        <v>0</v>
      </c>
      <c r="D11" s="114">
        <v>0</v>
      </c>
      <c r="E11" s="141">
        <v>0</v>
      </c>
      <c r="F11" s="115">
        <v>0</v>
      </c>
      <c r="G11" s="141">
        <v>0</v>
      </c>
      <c r="H11" s="115">
        <v>0</v>
      </c>
      <c r="I11" s="142">
        <v>0</v>
      </c>
      <c r="J11" s="111">
        <v>0</v>
      </c>
      <c r="K11" s="111">
        <v>0</v>
      </c>
      <c r="L11" s="113">
        <v>0</v>
      </c>
      <c r="M11" s="111">
        <v>0</v>
      </c>
      <c r="N11" s="114">
        <v>0</v>
      </c>
      <c r="O11" s="147">
        <f t="shared" si="1"/>
        <v>0</v>
      </c>
      <c r="P11" s="173">
        <f t="shared" si="2"/>
        <v>0</v>
      </c>
      <c r="Q11" s="173">
        <f t="shared" si="3"/>
        <v>0</v>
      </c>
      <c r="R11" s="141">
        <v>0</v>
      </c>
      <c r="S11" s="115">
        <v>0</v>
      </c>
      <c r="T11" s="219">
        <v>0</v>
      </c>
      <c r="U11" s="143">
        <v>0</v>
      </c>
      <c r="V11" s="111">
        <v>0</v>
      </c>
      <c r="W11" s="115">
        <v>0</v>
      </c>
    </row>
    <row r="12" spans="1:23" ht="37.5" x14ac:dyDescent="0.25">
      <c r="A12" s="44"/>
      <c r="B12" s="170" t="s">
        <v>71</v>
      </c>
      <c r="C12" s="110">
        <v>0</v>
      </c>
      <c r="D12" s="114">
        <v>0</v>
      </c>
      <c r="E12" s="141">
        <v>0</v>
      </c>
      <c r="F12" s="115">
        <v>0</v>
      </c>
      <c r="G12" s="141">
        <v>0</v>
      </c>
      <c r="H12" s="115">
        <v>0</v>
      </c>
      <c r="I12" s="142">
        <v>0</v>
      </c>
      <c r="J12" s="111">
        <v>0</v>
      </c>
      <c r="K12" s="111">
        <v>0</v>
      </c>
      <c r="L12" s="113">
        <v>0</v>
      </c>
      <c r="M12" s="111">
        <v>0</v>
      </c>
      <c r="N12" s="114">
        <v>0</v>
      </c>
      <c r="O12" s="147">
        <f t="shared" si="1"/>
        <v>0</v>
      </c>
      <c r="P12" s="173">
        <f t="shared" si="2"/>
        <v>0</v>
      </c>
      <c r="Q12" s="173">
        <f t="shared" si="3"/>
        <v>0</v>
      </c>
      <c r="R12" s="141">
        <v>0</v>
      </c>
      <c r="S12" s="115">
        <v>0</v>
      </c>
      <c r="T12" s="219">
        <v>0</v>
      </c>
      <c r="U12" s="143">
        <v>0</v>
      </c>
      <c r="V12" s="111">
        <v>0</v>
      </c>
      <c r="W12" s="115">
        <v>0</v>
      </c>
    </row>
    <row r="13" spans="1:23" ht="37.5" x14ac:dyDescent="0.25">
      <c r="A13" s="44"/>
      <c r="B13" s="170" t="s">
        <v>64</v>
      </c>
      <c r="C13" s="110">
        <v>0</v>
      </c>
      <c r="D13" s="114">
        <v>0</v>
      </c>
      <c r="E13" s="141">
        <v>0</v>
      </c>
      <c r="F13" s="115">
        <v>0</v>
      </c>
      <c r="G13" s="141">
        <v>0</v>
      </c>
      <c r="H13" s="115">
        <v>0</v>
      </c>
      <c r="I13" s="142">
        <v>0</v>
      </c>
      <c r="J13" s="111">
        <v>0</v>
      </c>
      <c r="K13" s="111">
        <v>0</v>
      </c>
      <c r="L13" s="113">
        <v>0</v>
      </c>
      <c r="M13" s="111">
        <v>0</v>
      </c>
      <c r="N13" s="114">
        <v>0</v>
      </c>
      <c r="O13" s="147">
        <f t="shared" si="1"/>
        <v>0</v>
      </c>
      <c r="P13" s="173">
        <f t="shared" si="2"/>
        <v>0</v>
      </c>
      <c r="Q13" s="173">
        <f t="shared" si="3"/>
        <v>0</v>
      </c>
      <c r="R13" s="141">
        <v>0</v>
      </c>
      <c r="S13" s="115">
        <v>0</v>
      </c>
      <c r="T13" s="219">
        <v>0</v>
      </c>
      <c r="U13" s="143">
        <v>0</v>
      </c>
      <c r="V13" s="111">
        <v>0</v>
      </c>
      <c r="W13" s="115">
        <v>0</v>
      </c>
    </row>
    <row r="14" spans="1:23" ht="37.5" x14ac:dyDescent="0.25">
      <c r="A14" s="44"/>
      <c r="B14" s="170" t="s">
        <v>65</v>
      </c>
      <c r="C14" s="110">
        <v>0</v>
      </c>
      <c r="D14" s="114">
        <v>0</v>
      </c>
      <c r="E14" s="141">
        <v>0</v>
      </c>
      <c r="F14" s="115">
        <v>0</v>
      </c>
      <c r="G14" s="141">
        <v>0</v>
      </c>
      <c r="H14" s="115">
        <v>0</v>
      </c>
      <c r="I14" s="142">
        <v>0</v>
      </c>
      <c r="J14" s="111">
        <v>0</v>
      </c>
      <c r="K14" s="111">
        <v>0</v>
      </c>
      <c r="L14" s="113">
        <v>0</v>
      </c>
      <c r="M14" s="111">
        <v>0</v>
      </c>
      <c r="N14" s="114">
        <v>0</v>
      </c>
      <c r="O14" s="147">
        <f t="shared" si="1"/>
        <v>0</v>
      </c>
      <c r="P14" s="173">
        <f t="shared" si="2"/>
        <v>0</v>
      </c>
      <c r="Q14" s="173">
        <f t="shared" si="3"/>
        <v>0</v>
      </c>
      <c r="R14" s="141">
        <v>0</v>
      </c>
      <c r="S14" s="115">
        <v>0</v>
      </c>
      <c r="T14" s="219">
        <v>0</v>
      </c>
      <c r="U14" s="143">
        <v>0</v>
      </c>
      <c r="V14" s="111">
        <v>0</v>
      </c>
      <c r="W14" s="115">
        <v>0</v>
      </c>
    </row>
    <row r="15" spans="1:23" ht="37.5" x14ac:dyDescent="0.25">
      <c r="A15" s="44"/>
      <c r="B15" s="170" t="s">
        <v>66</v>
      </c>
      <c r="C15" s="110">
        <v>1</v>
      </c>
      <c r="D15" s="114">
        <v>1205000</v>
      </c>
      <c r="E15" s="141">
        <v>1</v>
      </c>
      <c r="F15" s="115">
        <v>1205000</v>
      </c>
      <c r="G15" s="141">
        <v>0</v>
      </c>
      <c r="H15" s="115">
        <v>0</v>
      </c>
      <c r="I15" s="142">
        <v>1</v>
      </c>
      <c r="J15" s="111">
        <v>1205000</v>
      </c>
      <c r="K15" s="111">
        <v>843500</v>
      </c>
      <c r="L15" s="113">
        <v>0</v>
      </c>
      <c r="M15" s="111">
        <v>0</v>
      </c>
      <c r="N15" s="114">
        <v>0</v>
      </c>
      <c r="O15" s="147">
        <f t="shared" si="1"/>
        <v>1</v>
      </c>
      <c r="P15" s="173">
        <f t="shared" si="2"/>
        <v>1205000</v>
      </c>
      <c r="Q15" s="173">
        <f t="shared" si="3"/>
        <v>843500</v>
      </c>
      <c r="R15" s="110">
        <v>0</v>
      </c>
      <c r="S15" s="115">
        <v>0</v>
      </c>
      <c r="T15" s="220">
        <v>0</v>
      </c>
      <c r="U15" s="113">
        <v>0</v>
      </c>
      <c r="V15" s="111">
        <v>0</v>
      </c>
      <c r="W15" s="115">
        <v>0</v>
      </c>
    </row>
    <row r="16" spans="1:23" ht="37.5" x14ac:dyDescent="0.25">
      <c r="A16" s="44"/>
      <c r="B16" s="170" t="s">
        <v>67</v>
      </c>
      <c r="C16" s="110">
        <v>0</v>
      </c>
      <c r="D16" s="114">
        <v>0</v>
      </c>
      <c r="E16" s="141">
        <v>0</v>
      </c>
      <c r="F16" s="115">
        <v>0</v>
      </c>
      <c r="G16" s="141">
        <v>0</v>
      </c>
      <c r="H16" s="115">
        <v>0</v>
      </c>
      <c r="I16" s="142">
        <v>0</v>
      </c>
      <c r="J16" s="111">
        <v>0</v>
      </c>
      <c r="K16" s="111">
        <v>0</v>
      </c>
      <c r="L16" s="113">
        <v>0</v>
      </c>
      <c r="M16" s="111">
        <v>0</v>
      </c>
      <c r="N16" s="114">
        <v>0</v>
      </c>
      <c r="O16" s="147">
        <f t="shared" si="1"/>
        <v>0</v>
      </c>
      <c r="P16" s="173">
        <f t="shared" si="2"/>
        <v>0</v>
      </c>
      <c r="Q16" s="173">
        <f t="shared" si="3"/>
        <v>0</v>
      </c>
      <c r="R16" s="110">
        <v>0</v>
      </c>
      <c r="S16" s="115">
        <v>0</v>
      </c>
      <c r="T16" s="220">
        <v>0</v>
      </c>
      <c r="U16" s="113">
        <v>0</v>
      </c>
      <c r="V16" s="111">
        <v>0</v>
      </c>
      <c r="W16" s="115">
        <v>0</v>
      </c>
    </row>
    <row r="17" spans="1:23" ht="57" thickBot="1" x14ac:dyDescent="0.3">
      <c r="A17" s="44"/>
      <c r="B17" s="176" t="s">
        <v>68</v>
      </c>
      <c r="C17" s="117">
        <v>0</v>
      </c>
      <c r="D17" s="125">
        <v>0</v>
      </c>
      <c r="E17" s="144">
        <v>0</v>
      </c>
      <c r="F17" s="126">
        <v>0</v>
      </c>
      <c r="G17" s="144">
        <v>0</v>
      </c>
      <c r="H17" s="126">
        <v>0</v>
      </c>
      <c r="I17" s="146">
        <v>0</v>
      </c>
      <c r="J17" s="124">
        <v>0</v>
      </c>
      <c r="K17" s="124">
        <v>0</v>
      </c>
      <c r="L17" s="118">
        <v>0</v>
      </c>
      <c r="M17" s="124">
        <v>0</v>
      </c>
      <c r="N17" s="125">
        <v>0</v>
      </c>
      <c r="O17" s="147">
        <f t="shared" si="1"/>
        <v>0</v>
      </c>
      <c r="P17" s="173">
        <f t="shared" si="2"/>
        <v>0</v>
      </c>
      <c r="Q17" s="173">
        <f t="shared" si="3"/>
        <v>0</v>
      </c>
      <c r="R17" s="117">
        <v>0</v>
      </c>
      <c r="S17" s="126">
        <v>0</v>
      </c>
      <c r="T17" s="221">
        <v>0</v>
      </c>
      <c r="U17" s="118">
        <v>0</v>
      </c>
      <c r="V17" s="124">
        <v>0</v>
      </c>
      <c r="W17" s="126">
        <v>0</v>
      </c>
    </row>
    <row r="18" spans="1:23" s="92" customFormat="1" ht="132" thickBot="1" x14ac:dyDescent="0.3">
      <c r="A18" s="76"/>
      <c r="B18" s="267" t="s">
        <v>51</v>
      </c>
      <c r="C18" s="104">
        <f>SUM(C19:C26)</f>
        <v>44</v>
      </c>
      <c r="D18" s="197">
        <f t="shared" ref="D18:W18" si="4">SUM(D19:D26)</f>
        <v>30529518.600000001</v>
      </c>
      <c r="E18" s="104">
        <f t="shared" si="4"/>
        <v>31</v>
      </c>
      <c r="F18" s="201">
        <f t="shared" si="4"/>
        <v>22738612.800000001</v>
      </c>
      <c r="G18" s="104">
        <f t="shared" si="4"/>
        <v>0</v>
      </c>
      <c r="H18" s="197">
        <f t="shared" si="4"/>
        <v>0</v>
      </c>
      <c r="I18" s="104">
        <f t="shared" si="4"/>
        <v>31</v>
      </c>
      <c r="J18" s="194">
        <f t="shared" si="4"/>
        <v>22738612.800000001</v>
      </c>
      <c r="K18" s="194">
        <f t="shared" si="4"/>
        <v>15917028.700000003</v>
      </c>
      <c r="L18" s="105">
        <f t="shared" si="4"/>
        <v>0</v>
      </c>
      <c r="M18" s="194">
        <f t="shared" si="4"/>
        <v>0</v>
      </c>
      <c r="N18" s="197">
        <f t="shared" si="4"/>
        <v>0</v>
      </c>
      <c r="O18" s="104">
        <f t="shared" si="4"/>
        <v>31</v>
      </c>
      <c r="P18" s="194">
        <f t="shared" si="4"/>
        <v>22738612.800000001</v>
      </c>
      <c r="Q18" s="197">
        <f t="shared" si="4"/>
        <v>15917028.700000003</v>
      </c>
      <c r="R18" s="104">
        <f t="shared" si="4"/>
        <v>10</v>
      </c>
      <c r="S18" s="197">
        <f t="shared" si="4"/>
        <v>2253231.36</v>
      </c>
      <c r="T18" s="104">
        <f t="shared" si="4"/>
        <v>0</v>
      </c>
      <c r="U18" s="105">
        <f t="shared" si="4"/>
        <v>0</v>
      </c>
      <c r="V18" s="194">
        <f t="shared" si="4"/>
        <v>0</v>
      </c>
      <c r="W18" s="201">
        <f t="shared" si="4"/>
        <v>0</v>
      </c>
    </row>
    <row r="19" spans="1:23" s="43" customFormat="1" ht="18.75" x14ac:dyDescent="0.25">
      <c r="A19" s="76"/>
      <c r="B19" s="175" t="s">
        <v>69</v>
      </c>
      <c r="C19" s="121">
        <v>0</v>
      </c>
      <c r="D19" s="199">
        <v>0</v>
      </c>
      <c r="E19" s="147">
        <v>0</v>
      </c>
      <c r="F19" s="174">
        <v>0</v>
      </c>
      <c r="G19" s="147">
        <v>0</v>
      </c>
      <c r="H19" s="174">
        <v>0</v>
      </c>
      <c r="I19" s="149">
        <v>0</v>
      </c>
      <c r="J19" s="173">
        <v>0</v>
      </c>
      <c r="K19" s="173">
        <v>0</v>
      </c>
      <c r="L19" s="122">
        <v>0</v>
      </c>
      <c r="M19" s="173">
        <v>0</v>
      </c>
      <c r="N19" s="199">
        <v>0</v>
      </c>
      <c r="O19" s="121">
        <v>0</v>
      </c>
      <c r="P19" s="173">
        <v>0</v>
      </c>
      <c r="Q19" s="173">
        <v>0</v>
      </c>
      <c r="R19" s="121">
        <v>0</v>
      </c>
      <c r="S19" s="174">
        <v>0</v>
      </c>
      <c r="T19" s="222">
        <v>0</v>
      </c>
      <c r="U19" s="122">
        <v>0</v>
      </c>
      <c r="V19" s="173">
        <v>0</v>
      </c>
      <c r="W19" s="174">
        <v>0</v>
      </c>
    </row>
    <row r="20" spans="1:23" ht="37.5" x14ac:dyDescent="0.25">
      <c r="A20" s="76"/>
      <c r="B20" s="170" t="s">
        <v>70</v>
      </c>
      <c r="C20" s="110">
        <v>13</v>
      </c>
      <c r="D20" s="114">
        <v>7790905.7999999998</v>
      </c>
      <c r="E20" s="141">
        <v>0</v>
      </c>
      <c r="F20" s="115">
        <v>0</v>
      </c>
      <c r="G20" s="141">
        <v>0</v>
      </c>
      <c r="H20" s="115">
        <v>0</v>
      </c>
      <c r="I20" s="142">
        <v>0</v>
      </c>
      <c r="J20" s="111">
        <v>0</v>
      </c>
      <c r="K20" s="111">
        <v>0</v>
      </c>
      <c r="L20" s="113">
        <v>0</v>
      </c>
      <c r="M20" s="111">
        <v>0</v>
      </c>
      <c r="N20" s="114">
        <v>0</v>
      </c>
      <c r="O20" s="110">
        <v>0</v>
      </c>
      <c r="P20" s="111">
        <v>0</v>
      </c>
      <c r="Q20" s="111">
        <v>0</v>
      </c>
      <c r="R20" s="110">
        <v>0</v>
      </c>
      <c r="S20" s="115">
        <v>0</v>
      </c>
      <c r="T20" s="220">
        <v>0</v>
      </c>
      <c r="U20" s="113">
        <v>0</v>
      </c>
      <c r="V20" s="111">
        <v>0</v>
      </c>
      <c r="W20" s="115">
        <v>0</v>
      </c>
    </row>
    <row r="21" spans="1:23" ht="18.75" x14ac:dyDescent="0.25">
      <c r="A21" s="76"/>
      <c r="B21" s="170" t="s">
        <v>57</v>
      </c>
      <c r="C21" s="110">
        <v>31</v>
      </c>
      <c r="D21" s="114">
        <v>22738612.800000001</v>
      </c>
      <c r="E21" s="141">
        <v>31</v>
      </c>
      <c r="F21" s="115">
        <v>22738612.800000001</v>
      </c>
      <c r="G21" s="141">
        <v>0</v>
      </c>
      <c r="H21" s="115">
        <v>0</v>
      </c>
      <c r="I21" s="142">
        <v>31</v>
      </c>
      <c r="J21" s="111">
        <v>22738612.800000001</v>
      </c>
      <c r="K21" s="111">
        <v>15917028.700000003</v>
      </c>
      <c r="L21" s="113">
        <v>0</v>
      </c>
      <c r="M21" s="111">
        <v>0</v>
      </c>
      <c r="N21" s="114">
        <v>0</v>
      </c>
      <c r="O21" s="141">
        <f>I21-L21</f>
        <v>31</v>
      </c>
      <c r="P21" s="111">
        <f>J21-M21</f>
        <v>22738612.800000001</v>
      </c>
      <c r="Q21" s="111">
        <f>K21-N21</f>
        <v>15917028.700000003</v>
      </c>
      <c r="R21" s="110">
        <v>10</v>
      </c>
      <c r="S21" s="115">
        <v>2253231.36</v>
      </c>
      <c r="T21" s="220">
        <v>0</v>
      </c>
      <c r="U21" s="113">
        <v>0</v>
      </c>
      <c r="V21" s="111">
        <v>0</v>
      </c>
      <c r="W21" s="115">
        <v>0</v>
      </c>
    </row>
    <row r="22" spans="1:23" ht="18.75" x14ac:dyDescent="0.25">
      <c r="A22" s="76"/>
      <c r="B22" s="170" t="s">
        <v>56</v>
      </c>
      <c r="C22" s="110">
        <v>0</v>
      </c>
      <c r="D22" s="114">
        <v>0</v>
      </c>
      <c r="E22" s="141">
        <v>0</v>
      </c>
      <c r="F22" s="115">
        <v>0</v>
      </c>
      <c r="G22" s="141">
        <v>0</v>
      </c>
      <c r="H22" s="115">
        <v>0</v>
      </c>
      <c r="I22" s="142">
        <v>0</v>
      </c>
      <c r="J22" s="111">
        <v>0</v>
      </c>
      <c r="K22" s="111">
        <v>0</v>
      </c>
      <c r="L22" s="113">
        <v>0</v>
      </c>
      <c r="M22" s="111">
        <v>0</v>
      </c>
      <c r="N22" s="114">
        <v>0</v>
      </c>
      <c r="O22" s="110">
        <v>0</v>
      </c>
      <c r="P22" s="111">
        <v>0</v>
      </c>
      <c r="Q22" s="111">
        <v>0</v>
      </c>
      <c r="R22" s="110">
        <v>0</v>
      </c>
      <c r="S22" s="115">
        <v>0</v>
      </c>
      <c r="T22" s="220">
        <v>0</v>
      </c>
      <c r="U22" s="113">
        <v>0</v>
      </c>
      <c r="V22" s="111">
        <v>0</v>
      </c>
      <c r="W22" s="115">
        <v>0</v>
      </c>
    </row>
    <row r="23" spans="1:23" ht="18.75" x14ac:dyDescent="0.25">
      <c r="A23" s="76"/>
      <c r="B23" s="170" t="s">
        <v>55</v>
      </c>
      <c r="C23" s="110">
        <v>0</v>
      </c>
      <c r="D23" s="114">
        <v>0</v>
      </c>
      <c r="E23" s="141">
        <v>0</v>
      </c>
      <c r="F23" s="115">
        <v>0</v>
      </c>
      <c r="G23" s="141">
        <v>0</v>
      </c>
      <c r="H23" s="115">
        <v>0</v>
      </c>
      <c r="I23" s="142">
        <v>0</v>
      </c>
      <c r="J23" s="111">
        <v>0</v>
      </c>
      <c r="K23" s="111">
        <v>0</v>
      </c>
      <c r="L23" s="113">
        <v>0</v>
      </c>
      <c r="M23" s="111">
        <v>0</v>
      </c>
      <c r="N23" s="114">
        <v>0</v>
      </c>
      <c r="O23" s="110">
        <v>0</v>
      </c>
      <c r="P23" s="111">
        <v>0</v>
      </c>
      <c r="Q23" s="111">
        <v>0</v>
      </c>
      <c r="R23" s="110">
        <v>0</v>
      </c>
      <c r="S23" s="115">
        <v>0</v>
      </c>
      <c r="T23" s="220">
        <v>0</v>
      </c>
      <c r="U23" s="113">
        <v>0</v>
      </c>
      <c r="V23" s="111">
        <v>0</v>
      </c>
      <c r="W23" s="115">
        <v>0</v>
      </c>
    </row>
    <row r="24" spans="1:23" ht="37.5" x14ac:dyDescent="0.25">
      <c r="A24" s="76"/>
      <c r="B24" s="170" t="s">
        <v>54</v>
      </c>
      <c r="C24" s="110">
        <v>0</v>
      </c>
      <c r="D24" s="114">
        <v>0</v>
      </c>
      <c r="E24" s="141">
        <v>0</v>
      </c>
      <c r="F24" s="115">
        <v>0</v>
      </c>
      <c r="G24" s="141">
        <v>0</v>
      </c>
      <c r="H24" s="115">
        <v>0</v>
      </c>
      <c r="I24" s="142">
        <v>0</v>
      </c>
      <c r="J24" s="111">
        <v>0</v>
      </c>
      <c r="K24" s="111">
        <v>0</v>
      </c>
      <c r="L24" s="113">
        <v>0</v>
      </c>
      <c r="M24" s="111">
        <v>0</v>
      </c>
      <c r="N24" s="114">
        <v>0</v>
      </c>
      <c r="O24" s="110">
        <v>0</v>
      </c>
      <c r="P24" s="111">
        <v>0</v>
      </c>
      <c r="Q24" s="111">
        <v>0</v>
      </c>
      <c r="R24" s="110">
        <v>0</v>
      </c>
      <c r="S24" s="115">
        <v>0</v>
      </c>
      <c r="T24" s="220">
        <v>0</v>
      </c>
      <c r="U24" s="113">
        <v>0</v>
      </c>
      <c r="V24" s="111">
        <v>0</v>
      </c>
      <c r="W24" s="115">
        <v>0</v>
      </c>
    </row>
    <row r="25" spans="1:23" ht="18.75" x14ac:dyDescent="0.25">
      <c r="A25" s="76"/>
      <c r="B25" s="170" t="s">
        <v>53</v>
      </c>
      <c r="C25" s="110">
        <v>0</v>
      </c>
      <c r="D25" s="114">
        <v>0</v>
      </c>
      <c r="E25" s="141">
        <v>0</v>
      </c>
      <c r="F25" s="115">
        <v>0</v>
      </c>
      <c r="G25" s="141">
        <v>0</v>
      </c>
      <c r="H25" s="115">
        <v>0</v>
      </c>
      <c r="I25" s="142">
        <v>0</v>
      </c>
      <c r="J25" s="111">
        <v>0</v>
      </c>
      <c r="K25" s="111">
        <v>0</v>
      </c>
      <c r="L25" s="113">
        <v>0</v>
      </c>
      <c r="M25" s="111">
        <v>0</v>
      </c>
      <c r="N25" s="114">
        <v>0</v>
      </c>
      <c r="O25" s="110">
        <v>0</v>
      </c>
      <c r="P25" s="111">
        <v>0</v>
      </c>
      <c r="Q25" s="111">
        <v>0</v>
      </c>
      <c r="R25" s="110">
        <v>0</v>
      </c>
      <c r="S25" s="115">
        <v>0</v>
      </c>
      <c r="T25" s="220">
        <v>0</v>
      </c>
      <c r="U25" s="113">
        <v>0</v>
      </c>
      <c r="V25" s="111">
        <v>0</v>
      </c>
      <c r="W25" s="115">
        <v>0</v>
      </c>
    </row>
    <row r="26" spans="1:23" ht="19.5" thickBot="1" x14ac:dyDescent="0.3">
      <c r="A26" s="76"/>
      <c r="B26" s="176" t="s">
        <v>52</v>
      </c>
      <c r="C26" s="117">
        <v>0</v>
      </c>
      <c r="D26" s="125">
        <v>0</v>
      </c>
      <c r="E26" s="144">
        <v>0</v>
      </c>
      <c r="F26" s="126">
        <v>0</v>
      </c>
      <c r="G26" s="144">
        <v>0</v>
      </c>
      <c r="H26" s="126">
        <v>0</v>
      </c>
      <c r="I26" s="146">
        <v>0</v>
      </c>
      <c r="J26" s="124">
        <v>0</v>
      </c>
      <c r="K26" s="124">
        <v>0</v>
      </c>
      <c r="L26" s="118">
        <v>0</v>
      </c>
      <c r="M26" s="124">
        <v>0</v>
      </c>
      <c r="N26" s="125">
        <v>0</v>
      </c>
      <c r="O26" s="144">
        <v>0</v>
      </c>
      <c r="P26" s="124">
        <v>0</v>
      </c>
      <c r="Q26" s="124">
        <v>0</v>
      </c>
      <c r="R26" s="144">
        <v>0</v>
      </c>
      <c r="S26" s="126">
        <v>0</v>
      </c>
      <c r="T26" s="223">
        <v>0</v>
      </c>
      <c r="U26" s="145">
        <v>0</v>
      </c>
      <c r="V26" s="124">
        <v>0</v>
      </c>
      <c r="W26" s="126">
        <v>0</v>
      </c>
    </row>
    <row r="27" spans="1:23" s="92" customFormat="1" ht="113.25" thickBot="1" x14ac:dyDescent="0.3">
      <c r="A27" s="76"/>
      <c r="B27" s="267" t="s">
        <v>50</v>
      </c>
      <c r="C27" s="104">
        <f>SUM(C28:C30)</f>
        <v>1</v>
      </c>
      <c r="D27" s="197">
        <f t="shared" ref="D27:W27" si="5">SUM(D28:D30)</f>
        <v>25000</v>
      </c>
      <c r="E27" s="104">
        <f t="shared" si="5"/>
        <v>1</v>
      </c>
      <c r="F27" s="201">
        <f t="shared" si="5"/>
        <v>25000</v>
      </c>
      <c r="G27" s="104">
        <f t="shared" si="5"/>
        <v>0</v>
      </c>
      <c r="H27" s="197">
        <f t="shared" si="5"/>
        <v>0</v>
      </c>
      <c r="I27" s="104">
        <f t="shared" si="5"/>
        <v>1</v>
      </c>
      <c r="J27" s="194">
        <f t="shared" si="5"/>
        <v>25000.0003</v>
      </c>
      <c r="K27" s="194">
        <f t="shared" si="5"/>
        <v>17500.0003</v>
      </c>
      <c r="L27" s="105">
        <f t="shared" si="5"/>
        <v>0</v>
      </c>
      <c r="M27" s="194">
        <f t="shared" si="5"/>
        <v>0</v>
      </c>
      <c r="N27" s="197">
        <f t="shared" si="5"/>
        <v>0</v>
      </c>
      <c r="O27" s="104">
        <f t="shared" si="5"/>
        <v>1</v>
      </c>
      <c r="P27" s="194">
        <f t="shared" si="5"/>
        <v>25000.0003</v>
      </c>
      <c r="Q27" s="197">
        <f t="shared" si="5"/>
        <v>17500.0003</v>
      </c>
      <c r="R27" s="104">
        <f t="shared" si="5"/>
        <v>1</v>
      </c>
      <c r="S27" s="197">
        <f t="shared" si="5"/>
        <v>25000</v>
      </c>
      <c r="T27" s="104">
        <f t="shared" si="5"/>
        <v>0</v>
      </c>
      <c r="U27" s="105">
        <f t="shared" si="5"/>
        <v>0</v>
      </c>
      <c r="V27" s="194">
        <f t="shared" si="5"/>
        <v>0</v>
      </c>
      <c r="W27" s="201">
        <f t="shared" si="5"/>
        <v>0</v>
      </c>
    </row>
    <row r="28" spans="1:23" s="92" customFormat="1" ht="37.5" x14ac:dyDescent="0.25">
      <c r="A28" s="76"/>
      <c r="B28" s="175" t="s">
        <v>49</v>
      </c>
      <c r="C28" s="107">
        <v>0</v>
      </c>
      <c r="D28" s="198">
        <v>0</v>
      </c>
      <c r="E28" s="130">
        <v>0</v>
      </c>
      <c r="F28" s="202">
        <v>0</v>
      </c>
      <c r="G28" s="130">
        <v>0</v>
      </c>
      <c r="H28" s="202">
        <v>0</v>
      </c>
      <c r="I28" s="132">
        <v>0</v>
      </c>
      <c r="J28" s="195">
        <v>0</v>
      </c>
      <c r="K28" s="195">
        <v>0</v>
      </c>
      <c r="L28" s="108">
        <v>0</v>
      </c>
      <c r="M28" s="195">
        <v>0</v>
      </c>
      <c r="N28" s="198">
        <v>0</v>
      </c>
      <c r="O28" s="107">
        <v>0</v>
      </c>
      <c r="P28" s="195">
        <v>0</v>
      </c>
      <c r="Q28" s="195">
        <v>0</v>
      </c>
      <c r="R28" s="107">
        <v>0</v>
      </c>
      <c r="S28" s="202">
        <v>0</v>
      </c>
      <c r="T28" s="218">
        <v>0</v>
      </c>
      <c r="U28" s="108">
        <v>0</v>
      </c>
      <c r="V28" s="195">
        <v>0</v>
      </c>
      <c r="W28" s="202">
        <v>0</v>
      </c>
    </row>
    <row r="29" spans="1:23" ht="18.75" x14ac:dyDescent="0.25">
      <c r="A29" s="76"/>
      <c r="B29" s="170" t="s">
        <v>48</v>
      </c>
      <c r="C29" s="110">
        <v>1</v>
      </c>
      <c r="D29" s="114">
        <v>25000</v>
      </c>
      <c r="E29" s="141">
        <v>1</v>
      </c>
      <c r="F29" s="115">
        <v>25000</v>
      </c>
      <c r="G29" s="141">
        <v>0</v>
      </c>
      <c r="H29" s="115">
        <v>0</v>
      </c>
      <c r="I29" s="142">
        <v>1</v>
      </c>
      <c r="J29" s="111">
        <v>25000.0003</v>
      </c>
      <c r="K29" s="111">
        <v>17500.0003</v>
      </c>
      <c r="L29" s="113">
        <v>0</v>
      </c>
      <c r="M29" s="111">
        <v>0</v>
      </c>
      <c r="N29" s="114">
        <v>0</v>
      </c>
      <c r="O29" s="141">
        <v>1</v>
      </c>
      <c r="P29" s="111">
        <v>25000.0003</v>
      </c>
      <c r="Q29" s="111">
        <v>17500.0003</v>
      </c>
      <c r="R29" s="141">
        <v>1</v>
      </c>
      <c r="S29" s="115">
        <v>25000</v>
      </c>
      <c r="T29" s="219">
        <v>0</v>
      </c>
      <c r="U29" s="143">
        <v>0</v>
      </c>
      <c r="V29" s="111">
        <v>0</v>
      </c>
      <c r="W29" s="115">
        <v>0</v>
      </c>
    </row>
    <row r="30" spans="1:23" ht="38.25" thickBot="1" x14ac:dyDescent="0.3">
      <c r="A30" s="76"/>
      <c r="B30" s="176" t="s">
        <v>47</v>
      </c>
      <c r="C30" s="117">
        <v>0</v>
      </c>
      <c r="D30" s="125">
        <v>0</v>
      </c>
      <c r="E30" s="144">
        <v>0</v>
      </c>
      <c r="F30" s="126">
        <v>0</v>
      </c>
      <c r="G30" s="144">
        <v>0</v>
      </c>
      <c r="H30" s="126">
        <v>0</v>
      </c>
      <c r="I30" s="146">
        <v>0</v>
      </c>
      <c r="J30" s="124">
        <v>0</v>
      </c>
      <c r="K30" s="124">
        <v>0</v>
      </c>
      <c r="L30" s="118">
        <v>0</v>
      </c>
      <c r="M30" s="124">
        <v>0</v>
      </c>
      <c r="N30" s="125">
        <v>0</v>
      </c>
      <c r="O30" s="144">
        <v>0</v>
      </c>
      <c r="P30" s="124">
        <v>0</v>
      </c>
      <c r="Q30" s="124">
        <v>0</v>
      </c>
      <c r="R30" s="144">
        <v>0</v>
      </c>
      <c r="S30" s="126">
        <v>0</v>
      </c>
      <c r="T30" s="223">
        <v>0</v>
      </c>
      <c r="U30" s="145">
        <v>0</v>
      </c>
      <c r="V30" s="124">
        <v>0</v>
      </c>
      <c r="W30" s="126">
        <v>0</v>
      </c>
    </row>
    <row r="31" spans="1:23" ht="132" thickBot="1" x14ac:dyDescent="0.3">
      <c r="A31" s="76"/>
      <c r="B31" s="267" t="s">
        <v>44</v>
      </c>
      <c r="C31" s="104">
        <f>SUM(C32:C33)</f>
        <v>0</v>
      </c>
      <c r="D31" s="197">
        <f t="shared" ref="D31:W31" si="6">SUM(D32:D33)</f>
        <v>0</v>
      </c>
      <c r="E31" s="104">
        <f t="shared" si="6"/>
        <v>0</v>
      </c>
      <c r="F31" s="201">
        <f t="shared" si="6"/>
        <v>0</v>
      </c>
      <c r="G31" s="104">
        <f t="shared" si="6"/>
        <v>0</v>
      </c>
      <c r="H31" s="197">
        <f t="shared" si="6"/>
        <v>0</v>
      </c>
      <c r="I31" s="104">
        <f t="shared" si="6"/>
        <v>0</v>
      </c>
      <c r="J31" s="194">
        <f t="shared" si="6"/>
        <v>0</v>
      </c>
      <c r="K31" s="194">
        <f t="shared" si="6"/>
        <v>0</v>
      </c>
      <c r="L31" s="105">
        <f t="shared" si="6"/>
        <v>0</v>
      </c>
      <c r="M31" s="194">
        <f t="shared" si="6"/>
        <v>0</v>
      </c>
      <c r="N31" s="197">
        <f t="shared" si="6"/>
        <v>0</v>
      </c>
      <c r="O31" s="104">
        <f t="shared" si="6"/>
        <v>0</v>
      </c>
      <c r="P31" s="194">
        <f t="shared" si="6"/>
        <v>0</v>
      </c>
      <c r="Q31" s="197">
        <f t="shared" si="6"/>
        <v>0</v>
      </c>
      <c r="R31" s="104">
        <f t="shared" si="6"/>
        <v>0</v>
      </c>
      <c r="S31" s="197">
        <f t="shared" si="6"/>
        <v>0</v>
      </c>
      <c r="T31" s="104">
        <f t="shared" si="6"/>
        <v>0</v>
      </c>
      <c r="U31" s="105">
        <f t="shared" si="6"/>
        <v>0</v>
      </c>
      <c r="V31" s="194">
        <f t="shared" si="6"/>
        <v>0</v>
      </c>
      <c r="W31" s="201">
        <f t="shared" si="6"/>
        <v>0</v>
      </c>
    </row>
    <row r="32" spans="1:23" ht="18.75" x14ac:dyDescent="0.25">
      <c r="A32" s="76"/>
      <c r="B32" s="175" t="s">
        <v>46</v>
      </c>
      <c r="C32" s="121">
        <v>0</v>
      </c>
      <c r="D32" s="199">
        <v>0</v>
      </c>
      <c r="E32" s="147">
        <v>0</v>
      </c>
      <c r="F32" s="174">
        <v>0</v>
      </c>
      <c r="G32" s="147">
        <v>0</v>
      </c>
      <c r="H32" s="174">
        <v>0</v>
      </c>
      <c r="I32" s="149">
        <v>0</v>
      </c>
      <c r="J32" s="173">
        <v>0</v>
      </c>
      <c r="K32" s="173">
        <v>0</v>
      </c>
      <c r="L32" s="122">
        <v>0</v>
      </c>
      <c r="M32" s="173">
        <v>0</v>
      </c>
      <c r="N32" s="199">
        <v>0</v>
      </c>
      <c r="O32" s="121">
        <v>0</v>
      </c>
      <c r="P32" s="173">
        <v>0</v>
      </c>
      <c r="Q32" s="173">
        <v>0</v>
      </c>
      <c r="R32" s="121">
        <v>0</v>
      </c>
      <c r="S32" s="174">
        <v>0</v>
      </c>
      <c r="T32" s="222">
        <v>0</v>
      </c>
      <c r="U32" s="122">
        <v>0</v>
      </c>
      <c r="V32" s="173">
        <v>0</v>
      </c>
      <c r="W32" s="174">
        <v>0</v>
      </c>
    </row>
    <row r="33" spans="1:23" ht="82.5" customHeight="1" thickBot="1" x14ac:dyDescent="0.3">
      <c r="A33" s="76"/>
      <c r="B33" s="176" t="s">
        <v>45</v>
      </c>
      <c r="C33" s="117">
        <v>0</v>
      </c>
      <c r="D33" s="125">
        <v>0</v>
      </c>
      <c r="E33" s="144">
        <v>0</v>
      </c>
      <c r="F33" s="126">
        <v>0</v>
      </c>
      <c r="G33" s="144">
        <v>0</v>
      </c>
      <c r="H33" s="126">
        <v>0</v>
      </c>
      <c r="I33" s="146">
        <v>0</v>
      </c>
      <c r="J33" s="124">
        <v>0</v>
      </c>
      <c r="K33" s="124">
        <v>0</v>
      </c>
      <c r="L33" s="118">
        <v>0</v>
      </c>
      <c r="M33" s="124">
        <v>0</v>
      </c>
      <c r="N33" s="125">
        <v>0</v>
      </c>
      <c r="O33" s="117">
        <v>0</v>
      </c>
      <c r="P33" s="124">
        <v>0</v>
      </c>
      <c r="Q33" s="124">
        <v>0</v>
      </c>
      <c r="R33" s="117">
        <v>0</v>
      </c>
      <c r="S33" s="126">
        <v>0</v>
      </c>
      <c r="T33" s="221">
        <v>0</v>
      </c>
      <c r="U33" s="118">
        <v>0</v>
      </c>
      <c r="V33" s="124">
        <v>0</v>
      </c>
      <c r="W33" s="126">
        <v>0</v>
      </c>
    </row>
    <row r="34" spans="1:23" s="92" customFormat="1" ht="48" customHeight="1" thickBot="1" x14ac:dyDescent="0.3">
      <c r="A34" s="76"/>
      <c r="B34" s="267" t="s">
        <v>40</v>
      </c>
      <c r="C34" s="104">
        <f>SUM(C35)</f>
        <v>0</v>
      </c>
      <c r="D34" s="197">
        <f t="shared" ref="D34:W34" si="7">SUM(D35)</f>
        <v>0</v>
      </c>
      <c r="E34" s="104">
        <f t="shared" si="7"/>
        <v>0</v>
      </c>
      <c r="F34" s="201">
        <f t="shared" si="7"/>
        <v>0</v>
      </c>
      <c r="G34" s="104">
        <f t="shared" si="7"/>
        <v>0</v>
      </c>
      <c r="H34" s="197">
        <f t="shared" si="7"/>
        <v>0</v>
      </c>
      <c r="I34" s="104">
        <f t="shared" si="7"/>
        <v>0</v>
      </c>
      <c r="J34" s="194">
        <f t="shared" si="7"/>
        <v>0</v>
      </c>
      <c r="K34" s="194">
        <f t="shared" si="7"/>
        <v>0</v>
      </c>
      <c r="L34" s="105">
        <f t="shared" si="7"/>
        <v>0</v>
      </c>
      <c r="M34" s="194">
        <f t="shared" si="7"/>
        <v>0</v>
      </c>
      <c r="N34" s="197">
        <f t="shared" si="7"/>
        <v>0</v>
      </c>
      <c r="O34" s="104">
        <f t="shared" si="7"/>
        <v>0</v>
      </c>
      <c r="P34" s="194">
        <f t="shared" si="7"/>
        <v>0</v>
      </c>
      <c r="Q34" s="197">
        <f t="shared" si="7"/>
        <v>0</v>
      </c>
      <c r="R34" s="104">
        <f t="shared" si="7"/>
        <v>0</v>
      </c>
      <c r="S34" s="197">
        <f t="shared" si="7"/>
        <v>0</v>
      </c>
      <c r="T34" s="104">
        <f t="shared" si="7"/>
        <v>0</v>
      </c>
      <c r="U34" s="105">
        <f t="shared" si="7"/>
        <v>0</v>
      </c>
      <c r="V34" s="194">
        <f t="shared" si="7"/>
        <v>0</v>
      </c>
      <c r="W34" s="201">
        <f t="shared" si="7"/>
        <v>0</v>
      </c>
    </row>
    <row r="35" spans="1:23" ht="94.5" thickBot="1" x14ac:dyDescent="0.3">
      <c r="A35" s="76"/>
      <c r="B35" s="175" t="s">
        <v>73</v>
      </c>
      <c r="C35" s="121">
        <v>0</v>
      </c>
      <c r="D35" s="199">
        <v>0</v>
      </c>
      <c r="E35" s="147">
        <v>0</v>
      </c>
      <c r="F35" s="174">
        <v>0</v>
      </c>
      <c r="G35" s="147">
        <v>0</v>
      </c>
      <c r="H35" s="174">
        <v>0</v>
      </c>
      <c r="I35" s="149">
        <v>0</v>
      </c>
      <c r="J35" s="173">
        <v>0</v>
      </c>
      <c r="K35" s="173">
        <v>0</v>
      </c>
      <c r="L35" s="122">
        <v>0</v>
      </c>
      <c r="M35" s="173">
        <v>0</v>
      </c>
      <c r="N35" s="199">
        <v>0</v>
      </c>
      <c r="O35" s="147">
        <v>0</v>
      </c>
      <c r="P35" s="173">
        <v>0</v>
      </c>
      <c r="Q35" s="173">
        <v>0</v>
      </c>
      <c r="R35" s="147">
        <v>0</v>
      </c>
      <c r="S35" s="174">
        <v>0</v>
      </c>
      <c r="T35" s="247">
        <v>0</v>
      </c>
      <c r="U35" s="148">
        <v>0</v>
      </c>
      <c r="V35" s="173">
        <v>0</v>
      </c>
      <c r="W35" s="174">
        <v>0</v>
      </c>
    </row>
    <row r="36" spans="1:23" ht="54.4" hidden="1" customHeight="1" thickBot="1" x14ac:dyDescent="0.3">
      <c r="A36" s="76"/>
      <c r="B36" s="193" t="s">
        <v>82</v>
      </c>
      <c r="C36" s="134">
        <v>0</v>
      </c>
      <c r="D36" s="138">
        <v>0</v>
      </c>
      <c r="E36" s="153">
        <v>0</v>
      </c>
      <c r="F36" s="139">
        <v>0</v>
      </c>
      <c r="G36" s="153">
        <v>0</v>
      </c>
      <c r="H36" s="139">
        <v>0</v>
      </c>
      <c r="I36" s="154">
        <v>0</v>
      </c>
      <c r="J36" s="135">
        <v>0</v>
      </c>
      <c r="K36" s="135">
        <v>0</v>
      </c>
      <c r="L36" s="137">
        <v>0</v>
      </c>
      <c r="M36" s="135">
        <v>0</v>
      </c>
      <c r="N36" s="138">
        <v>0</v>
      </c>
      <c r="O36" s="153">
        <v>0</v>
      </c>
      <c r="P36" s="135">
        <v>0</v>
      </c>
      <c r="Q36" s="135">
        <v>0</v>
      </c>
      <c r="R36" s="153">
        <v>0</v>
      </c>
      <c r="S36" s="139">
        <v>0</v>
      </c>
      <c r="T36" s="224">
        <v>0</v>
      </c>
      <c r="U36" s="155">
        <v>0</v>
      </c>
      <c r="V36" s="135">
        <v>0</v>
      </c>
      <c r="W36" s="139">
        <v>0</v>
      </c>
    </row>
    <row r="37" spans="1:23" ht="29.65" customHeight="1" thickBot="1" x14ac:dyDescent="0.3">
      <c r="A37" s="76"/>
      <c r="B37" s="267" t="s">
        <v>43</v>
      </c>
      <c r="C37" s="104">
        <f>SUM(C6,C18,C27,C31,C34)</f>
        <v>49</v>
      </c>
      <c r="D37" s="197">
        <f t="shared" ref="D37:W37" si="8">SUM(D6,D18,D27,D31,D34)</f>
        <v>32239423.390000001</v>
      </c>
      <c r="E37" s="104">
        <f t="shared" si="8"/>
        <v>33</v>
      </c>
      <c r="F37" s="201">
        <f t="shared" si="8"/>
        <v>23968612.800000001</v>
      </c>
      <c r="G37" s="104">
        <f t="shared" si="8"/>
        <v>0</v>
      </c>
      <c r="H37" s="197">
        <f t="shared" si="8"/>
        <v>0</v>
      </c>
      <c r="I37" s="104">
        <f t="shared" si="8"/>
        <v>33</v>
      </c>
      <c r="J37" s="194">
        <f t="shared" si="8"/>
        <v>23968612.800300002</v>
      </c>
      <c r="K37" s="194">
        <f t="shared" si="8"/>
        <v>16778028.700300004</v>
      </c>
      <c r="L37" s="105">
        <f t="shared" si="8"/>
        <v>0</v>
      </c>
      <c r="M37" s="194">
        <f t="shared" si="8"/>
        <v>0</v>
      </c>
      <c r="N37" s="197">
        <f t="shared" si="8"/>
        <v>0</v>
      </c>
      <c r="O37" s="104">
        <f t="shared" si="8"/>
        <v>33</v>
      </c>
      <c r="P37" s="194">
        <f t="shared" si="8"/>
        <v>23968612.800300002</v>
      </c>
      <c r="Q37" s="197">
        <f t="shared" si="8"/>
        <v>16778028.700300004</v>
      </c>
      <c r="R37" s="104">
        <f t="shared" si="8"/>
        <v>11</v>
      </c>
      <c r="S37" s="197">
        <f t="shared" si="8"/>
        <v>2278231.36</v>
      </c>
      <c r="T37" s="104">
        <f t="shared" si="8"/>
        <v>0</v>
      </c>
      <c r="U37" s="105">
        <f t="shared" si="8"/>
        <v>0</v>
      </c>
      <c r="V37" s="194">
        <f t="shared" si="8"/>
        <v>0</v>
      </c>
      <c r="W37" s="201">
        <f t="shared" si="8"/>
        <v>0</v>
      </c>
    </row>
    <row r="38" spans="1:23" ht="31.5" customHeight="1" x14ac:dyDescent="0.25">
      <c r="A38" s="76"/>
      <c r="B38" s="50" t="str">
        <f>'Zestawienie syntetyczne'!A38</f>
        <v>Wartości dla wniosków oraz umów są przypisywane do Województwa, w którym znajduje się siedziba wnioskodawcy, natomiast zrealizowane płatności agregowane są zgodnie z dekretacją na Zleceniu Płatności.</v>
      </c>
      <c r="C38" s="2"/>
      <c r="D38" s="6"/>
      <c r="E38" s="2"/>
      <c r="F38" s="2"/>
      <c r="G38" s="63"/>
      <c r="H38" s="52"/>
      <c r="I38" s="9"/>
      <c r="J38" s="6"/>
      <c r="K38" s="28"/>
      <c r="M38" s="3"/>
      <c r="N38" s="26"/>
      <c r="O38" s="73"/>
      <c r="P38" s="26"/>
      <c r="Q38" s="26"/>
      <c r="R38" s="73"/>
      <c r="S38" s="3"/>
      <c r="T38" s="3"/>
      <c r="U38" s="73"/>
      <c r="V38" s="26"/>
      <c r="W38" s="26"/>
    </row>
    <row r="39" spans="1:23" ht="31.5" customHeight="1" x14ac:dyDescent="0.25">
      <c r="A39" s="76"/>
      <c r="B39" s="28" t="str">
        <f>'Zestawienie syntetyczne'!A39</f>
        <v>Żródło danych: raporty z baz danych wygenerowano z CST2021-SR z dnia 12.11.2024 oraz Informacja o realizacji Programu Fundusze Europejskie dla Rybactwa na lata  2021-2027 sporządzona przez DK</v>
      </c>
      <c r="C39" s="2"/>
      <c r="D39" s="6"/>
      <c r="E39" s="2"/>
      <c r="F39" s="2"/>
      <c r="G39" s="63"/>
      <c r="H39" s="52"/>
      <c r="I39" s="9"/>
      <c r="J39" s="28"/>
      <c r="K39" s="28"/>
      <c r="M39" s="3"/>
      <c r="N39" s="26"/>
      <c r="O39" s="73"/>
      <c r="P39" s="26"/>
      <c r="Q39" s="26"/>
      <c r="R39" s="73"/>
      <c r="S39" s="3"/>
      <c r="T39" s="3"/>
      <c r="U39" s="73"/>
      <c r="V39" s="26"/>
      <c r="W39" s="26"/>
    </row>
    <row r="40" spans="1:23" ht="31.5" customHeight="1" x14ac:dyDescent="0.25">
      <c r="A40" s="76"/>
      <c r="B40" s="28"/>
      <c r="C40" s="2"/>
      <c r="D40" s="6"/>
      <c r="E40" s="2"/>
      <c r="F40" s="2"/>
      <c r="G40" s="63"/>
      <c r="H40" s="52"/>
      <c r="I40" s="9"/>
      <c r="J40" s="28"/>
      <c r="K40" s="28"/>
      <c r="M40" s="3"/>
      <c r="N40" s="26"/>
      <c r="O40" s="73"/>
      <c r="P40" s="26"/>
      <c r="Q40" s="26"/>
      <c r="R40" s="73"/>
      <c r="S40" s="3"/>
      <c r="T40" s="3"/>
      <c r="U40" s="73"/>
      <c r="V40" s="26"/>
      <c r="W40" s="26"/>
    </row>
    <row r="41" spans="1:23" ht="24.75" customHeight="1" x14ac:dyDescent="0.35">
      <c r="B41" s="28"/>
      <c r="C41" s="56"/>
      <c r="D41" s="57"/>
      <c r="F41" s="4"/>
      <c r="G41" s="30"/>
      <c r="H41" s="31"/>
      <c r="M41" s="26"/>
      <c r="N41" s="26"/>
      <c r="O41" s="73"/>
      <c r="P41" s="26"/>
      <c r="Q41" s="26"/>
      <c r="R41" s="73"/>
      <c r="S41" s="26"/>
      <c r="T41" s="26"/>
      <c r="U41" s="73"/>
      <c r="V41" s="26"/>
      <c r="W41" s="26"/>
    </row>
    <row r="42" spans="1:23" ht="24.75" customHeight="1" x14ac:dyDescent="0.35">
      <c r="B42" s="28" t="str">
        <f>'Zestawienie syntetyczne'!A42</f>
        <v xml:space="preserve">Sporządził: Piotr Bartuszek Główny Specjalista, Wydział Sprawozdawczości Instrumentów Rolnych i Rybackich </v>
      </c>
      <c r="C42" s="56"/>
      <c r="D42" s="57"/>
      <c r="F42" s="4"/>
      <c r="G42" s="30"/>
      <c r="H42" s="31"/>
      <c r="M42" s="26"/>
      <c r="N42" s="26"/>
      <c r="O42" s="73"/>
      <c r="P42" s="26"/>
      <c r="Q42" s="26"/>
      <c r="R42" s="73"/>
      <c r="S42" s="26"/>
      <c r="T42" s="26"/>
      <c r="U42" s="73"/>
      <c r="V42" s="26"/>
      <c r="W42" s="26"/>
    </row>
    <row r="43" spans="1:23" ht="24.75" customHeight="1" x14ac:dyDescent="0.3">
      <c r="B43" s="28" t="str">
        <f>'Zestawienie syntetyczne'!A43</f>
        <v xml:space="preserve">Sprawdził: Tomasz Sikora - Naczelnik,Wydział Sprawozdawczości Instrumentów Rolnych i Rybackich </v>
      </c>
      <c r="C43" s="2"/>
      <c r="D43" s="28"/>
      <c r="E43" s="2"/>
      <c r="F43" s="2"/>
      <c r="G43" s="30"/>
      <c r="H43" s="31"/>
    </row>
    <row r="44" spans="1:23" ht="24.75" customHeight="1" x14ac:dyDescent="0.3">
      <c r="B44" s="28" t="str">
        <f>'Zestawienie syntetyczne'!A44</f>
        <v>Zatwierdził: Marcin Bereziński,  p.o. Zastępcy Dyrektora Departamentu Analiz i Sprawozdawczości</v>
      </c>
      <c r="C44" s="2"/>
      <c r="D44" s="28"/>
      <c r="E44" s="2"/>
      <c r="F44" s="2"/>
      <c r="G44" s="30"/>
      <c r="H44" s="31"/>
    </row>
    <row r="45" spans="1:23" ht="24.75" customHeight="1" x14ac:dyDescent="0.3">
      <c r="B45" s="28"/>
      <c r="C45" s="2"/>
      <c r="D45" s="28"/>
      <c r="E45" s="2"/>
      <c r="F45" s="2"/>
      <c r="G45" s="30"/>
      <c r="H45" s="31"/>
    </row>
    <row r="46" spans="1:23" ht="24.75" customHeight="1" x14ac:dyDescent="0.3">
      <c r="C46" s="2"/>
      <c r="D46" s="28"/>
      <c r="E46" s="2"/>
      <c r="F46" s="2"/>
      <c r="G46" s="30"/>
      <c r="H46" s="31"/>
    </row>
    <row r="47" spans="1:23" ht="27.75" customHeight="1" x14ac:dyDescent="0.3">
      <c r="F47" s="4"/>
      <c r="G47" s="30"/>
      <c r="H47" s="31"/>
    </row>
    <row r="48" spans="1:23" ht="21.75" customHeight="1" x14ac:dyDescent="0.3">
      <c r="F48" s="4"/>
      <c r="G48" s="30"/>
      <c r="H48" s="32"/>
      <c r="I48" s="9"/>
      <c r="J48" s="28"/>
      <c r="K48" s="28"/>
    </row>
    <row r="49" spans="6:13" ht="26.25" customHeight="1" x14ac:dyDescent="0.3">
      <c r="F49" s="4"/>
      <c r="G49" s="30"/>
      <c r="H49" s="32"/>
      <c r="I49" s="9"/>
      <c r="J49" s="28"/>
      <c r="K49" s="28"/>
      <c r="M49" s="8"/>
    </row>
    <row r="50" spans="6:13" ht="26.25" customHeight="1" x14ac:dyDescent="0.3">
      <c r="F50" s="4"/>
      <c r="G50" s="30"/>
      <c r="H50" s="32"/>
      <c r="I50" s="9"/>
      <c r="J50" s="28"/>
      <c r="K50" s="28"/>
    </row>
    <row r="51" spans="6:13" ht="26.25" customHeight="1" x14ac:dyDescent="0.25">
      <c r="F51" s="4"/>
      <c r="I51" s="9"/>
      <c r="J51" s="28"/>
      <c r="K51" s="28"/>
    </row>
    <row r="52" spans="6:13" ht="15.75" x14ac:dyDescent="0.25">
      <c r="F52" s="4"/>
      <c r="I52" s="9"/>
      <c r="J52" s="28"/>
      <c r="K52" s="28"/>
      <c r="M52" s="8"/>
    </row>
    <row r="53" spans="6:13" ht="15.75" x14ac:dyDescent="0.25">
      <c r="F53" s="4"/>
      <c r="I53" s="9"/>
      <c r="J53" s="28"/>
      <c r="K53" s="28"/>
    </row>
    <row r="54" spans="6:13" x14ac:dyDescent="0.25">
      <c r="F54" s="4"/>
      <c r="L54" s="7"/>
    </row>
    <row r="55" spans="6:13" x14ac:dyDescent="0.25">
      <c r="F55" s="4"/>
    </row>
    <row r="56" spans="6:13" x14ac:dyDescent="0.25">
      <c r="F56" s="4"/>
    </row>
    <row r="57" spans="6:13" x14ac:dyDescent="0.25">
      <c r="F57" s="4"/>
    </row>
    <row r="58" spans="6:13" x14ac:dyDescent="0.25">
      <c r="F58" s="4"/>
    </row>
    <row r="59" spans="6:13" x14ac:dyDescent="0.25">
      <c r="F59" s="4"/>
    </row>
    <row r="60" spans="6:13" x14ac:dyDescent="0.25">
      <c r="F60" s="4"/>
    </row>
    <row r="61" spans="6:13" x14ac:dyDescent="0.25">
      <c r="F61" s="4"/>
    </row>
  </sheetData>
  <mergeCells count="14">
    <mergeCell ref="T4:W4"/>
    <mergeCell ref="G1:H1"/>
    <mergeCell ref="G2:Q2"/>
    <mergeCell ref="C3:D3"/>
    <mergeCell ref="E3:F3"/>
    <mergeCell ref="L3:N3"/>
    <mergeCell ref="A4:A5"/>
    <mergeCell ref="I4:N4"/>
    <mergeCell ref="O4:Q4"/>
    <mergeCell ref="R4:S4"/>
    <mergeCell ref="B4:B5"/>
    <mergeCell ref="C4:D4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FF0E309-11AF-4A40-916A-C1AD82AB35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1</vt:i4>
      </vt:variant>
    </vt:vector>
  </HeadingPairs>
  <TitlesOfParts>
    <vt:vector size="37" baseType="lpstr"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  <vt:lpstr>Centrala</vt:lpstr>
      <vt:lpstr>Zestawienie syntetyczne</vt:lpstr>
      <vt:lpstr>Kraj_poddziałania</vt:lpstr>
      <vt:lpstr>Centrala_poddziałania</vt:lpstr>
      <vt:lpstr>OR01</vt:lpstr>
      <vt:lpstr>OR02</vt:lpstr>
      <vt:lpstr>OR03</vt:lpstr>
      <vt:lpstr>OR04</vt:lpstr>
      <vt:lpstr>OR05</vt:lpstr>
      <vt:lpstr>OR06</vt:lpstr>
      <vt:lpstr>OR07</vt:lpstr>
      <vt:lpstr>OR08</vt:lpstr>
      <vt:lpstr>OR09</vt:lpstr>
      <vt:lpstr>OR10</vt:lpstr>
      <vt:lpstr>OR11</vt:lpstr>
      <vt:lpstr>OR12</vt:lpstr>
      <vt:lpstr>OR13</vt:lpstr>
      <vt:lpstr>OR14</vt:lpstr>
      <vt:lpstr>OR15</vt:lpstr>
      <vt:lpstr>OR16</vt:lpstr>
      <vt:lpstr>'Zestawienie syntetyczne'!Obszar_wydruku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Bartuszek Piotr</cp:lastModifiedBy>
  <cp:lastPrinted>2018-10-12T10:39:12Z</cp:lastPrinted>
  <dcterms:created xsi:type="dcterms:W3CDTF">2017-01-27T15:14:34Z</dcterms:created>
  <dcterms:modified xsi:type="dcterms:W3CDTF">2024-11-18T06:32:44Z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126103d2-a612-4943-b4f5-e921cf9e04b2</vt:lpwstr>
  </property>
  <property fmtid="{D5CDD505-2E9C-101B-9397-08002B2CF9AE}" pid="3" name="bjSaver">
    <vt:lpwstr>lOmTBhGAXQfl/qGxRdAcQCfLMI1xigbd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