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AT\Desktop\"/>
    </mc:Choice>
  </mc:AlternateContent>
  <xr:revisionPtr revIDLastSave="0" documentId="8_{82164871-78B5-4791-9BA2-B067F1ADF2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iltry, ezy, butelki, wialki" sheetId="1" r:id="rId1"/>
    <sheet name="ZapFiltry" sheetId="20" state="hidden" r:id="rId2"/>
    <sheet name="ZapDez" sheetId="21" state="hidden" r:id="rId3"/>
    <sheet name="ZapSter" sheetId="22" state="hidden" r:id="rId4"/>
    <sheet name="ZapWzorzec" sheetId="23" state="hidden" r:id="rId5"/>
    <sheet name="Zapwymaz" sheetId="24" state="hidden" r:id="rId6"/>
    <sheet name="Zaprękawice" sheetId="25" state="hidden" r:id="rId7"/>
    <sheet name="Zapzmywar" sheetId="26" state="hidden" r:id="rId8"/>
    <sheet name="Zapkorki" sheetId="27" state="hidden" r:id="rId9"/>
    <sheet name="ZapGC" sheetId="28" state="hidden" r:id="rId10"/>
    <sheet name="ZapRO" sheetId="29" state="hidden" r:id="rId11"/>
    <sheet name="Zapspręż" sheetId="30" state="hidden" r:id="rId12"/>
    <sheet name="Zaporganizmy" sheetId="31" state="hidden" r:id="rId13"/>
    <sheet name="Zapszkło" sheetId="32" state="hidden" r:id="rId14"/>
  </sheets>
  <externalReferences>
    <externalReference r:id="rId15"/>
  </externalReferences>
  <definedNames>
    <definedName name="_xlnm._FilterDatabase" localSheetId="0" hidden="1">'Filtry, ezy, butelki, wialki'!$A$3:$J$9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>'Filtry, ezy, butelki, wialki'!$B:$B</definedName>
    <definedName name="Filtrynr">'Filtry, ezy, butelki, wialki'!$A:$A</definedName>
    <definedName name="Filtrywop">'Filtry, ezy, butelki, wialki'!$E:$E</definedName>
    <definedName name="GCnazwa">#REF!</definedName>
    <definedName name="GCnr">#REF!</definedName>
    <definedName name="GCwop">#REF!</definedName>
    <definedName name="Korkinazwa">#REF!</definedName>
    <definedName name="Korkinr">#REF!</definedName>
    <definedName name="Korkiwop">#REF!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#REF!</definedName>
    <definedName name="Wymaznr">#REF!</definedName>
    <definedName name="Wymazwop">#REF!</definedName>
    <definedName name="Wzorzecnazwa">#REF!</definedName>
    <definedName name="Wzorzecnr">#REF!</definedName>
    <definedName name="Wzorzecwop">#REF!</definedName>
    <definedName name="Zmywarnazwa">#REF!</definedName>
    <definedName name="Zmywarnr">#REF!</definedName>
    <definedName name="Zmywarw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1" l="1"/>
  <c r="I5" i="1" s="1"/>
  <c r="G6" i="1"/>
  <c r="I6" i="1" s="1"/>
  <c r="G7" i="1"/>
  <c r="I7" i="1" s="1"/>
  <c r="G8" i="1"/>
  <c r="I8" i="1" s="1"/>
  <c r="G9" i="1"/>
  <c r="I9" i="1" s="1"/>
  <c r="G10" i="1"/>
  <c r="I1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4" i="1"/>
  <c r="I4" i="1" s="1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  <c r="G31" i="1" l="1"/>
  <c r="I3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<sst xmlns="http://schemas.openxmlformats.org/spreadsheetml/2006/main" count="556" uniqueCount="135">
  <si>
    <t>Lp.</t>
  </si>
  <si>
    <t>Nazwa towaru i jego dokładny opis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</si>
  <si>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</si>
  <si>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</si>
  <si>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</si>
  <si>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</si>
  <si>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</si>
  <si>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</si>
  <si>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</si>
  <si>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</si>
  <si>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</si>
  <si>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r>
      <rPr>
        <b/>
        <sz val="10"/>
        <rFont val="Arial"/>
        <family val="2"/>
        <charset val="238"/>
      </rPr>
      <t xml:space="preserve">Woreczki do stomachera
</t>
    </r>
    <r>
      <rPr>
        <sz val="10"/>
        <rFont val="Arial"/>
        <family val="2"/>
        <charset val="238"/>
      </rPr>
      <t>Sterylne
Pojemnść 400 ml
Model „L” z filtrem na całej powierzchni
Wykonane z PE
Wymiary 190 x 300 mm
Pakowane po 50 szt.
Dostarczyć z certyfikatem jakości
Termin przydatności: min. 2 lata od daty dostawy</t>
    </r>
  </si>
  <si>
    <t>1 op. = 50 szt.</t>
  </si>
  <si>
    <r>
      <rPr>
        <b/>
        <sz val="10"/>
        <rFont val="Arial"/>
        <family val="2"/>
        <charset val="238"/>
      </rPr>
      <t>Woreczki do pobierania próbek żywnośc</t>
    </r>
    <r>
      <rPr>
        <sz val="10"/>
        <rFont val="Arial"/>
        <family val="2"/>
        <charset val="238"/>
      </rPr>
      <t>i
Sterylne
Pojemność 1650 ml
Z zamknięciem typu Twirl’em, standardowe z polem do opisu
Wykonane z PE
Wymiary 178 x 305 mm 
Pakowane po 250 szt.
Dostarczyć z certyfikatem jakości potwierdzającym sterylność i zgodność z Rozporządzeniem MZ z dnia 17.04.2007 r. w sprawie pobierania i przechowywania próbek żywności
Termin przydatności: minimum 2 lata od daty dostawy</t>
    </r>
  </si>
  <si>
    <t>1 op. = 250 szt.</t>
  </si>
  <si>
    <t>1 op. = 20 szt.</t>
  </si>
  <si>
    <r>
      <rPr>
        <b/>
        <sz val="10"/>
        <rFont val="Arial"/>
        <family val="2"/>
        <charset val="238"/>
      </rPr>
      <t xml:space="preserve">Ezy mikrobiologiczne jednorazowego użytku
</t>
    </r>
    <r>
      <rPr>
        <sz val="10"/>
        <rFont val="Arial"/>
        <family val="2"/>
        <charset val="238"/>
      </rPr>
      <t>Sterylne
Wykonane z PS
Pojemność oczka 10 µl
Zakończenie – igła innokulacyjna
Pakowane po 20 szt. w worek foliowy z zamknięciem strunowym
Dostarczyć z certyfikatem jakości 
Okres ważności min. 2 lata od daty dostawy
Wszystkie opakowania w jednej dostawie z tej samej serii</t>
    </r>
  </si>
  <si>
    <t>L-Bakt. – 20
12.11.24</t>
  </si>
  <si>
    <r>
      <rPr>
        <b/>
        <sz val="10"/>
        <rFont val="Arial"/>
        <family val="2"/>
        <charset val="238"/>
      </rPr>
      <t xml:space="preserve">Ezy mikrobiologiczne jednorazowego użytku
</t>
    </r>
    <r>
      <rPr>
        <sz val="10"/>
        <rFont val="Arial"/>
        <family val="2"/>
        <charset val="238"/>
      </rPr>
      <t>Sterylne
Wykonane z PS, zielone
Pojemność oczka 1 µl
Zakończenie – igła innokulacyjna
Pakowane po 20 szt. w worek foliowy z zamknięciem strunowym
Dostarczyć z certyfikatem jakości
Termin przydatności: min. 2 lata od daty dostawy
Wszystkie opakowania w jednej dostawie z tej samej serii</t>
    </r>
  </si>
  <si>
    <r>
      <rPr>
        <b/>
        <sz val="10"/>
        <rFont val="Arial"/>
        <family val="2"/>
        <charset val="238"/>
      </rPr>
      <t>Butelki jednorazowego użytku do pobierania próbek mikrobiologicznych wody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  </r>
  </si>
  <si>
    <t xml:space="preserve"> 1 op. = 120 szt.</t>
  </si>
  <si>
    <t>OL-K (M) –  7</t>
  </si>
  <si>
    <t>11.07.24 - 3 op.
20.09.2024 - 3 op.</t>
  </si>
  <si>
    <t xml:space="preserve"> 1 op. = 100 szt.</t>
  </si>
  <si>
    <r>
      <rPr>
        <b/>
        <sz val="10"/>
        <rFont val="Arial"/>
        <family val="2"/>
        <charset val="238"/>
      </rPr>
      <t xml:space="preserve">Naczynia na odczynniki dedykowane dla pipet wielokanałowych
</t>
    </r>
    <r>
      <rPr>
        <sz val="10"/>
        <rFont val="Arial"/>
        <family val="2"/>
        <charset val="238"/>
      </rPr>
      <t>Sterylne
Wykonane z PS
Pojemność 25 ml 
Pakowane pojedyńczo
Dostarczyć z certyfikatem jakości 
Termin przydatności: min. 2 lata od daty dostawy
Wszystkie opakowania w jednej dostawie z tej samej serii</t>
    </r>
  </si>
  <si>
    <t>1 op. = 100 szt.</t>
  </si>
  <si>
    <r>
      <rPr>
        <b/>
        <sz val="10"/>
        <rFont val="Arial"/>
        <family val="2"/>
        <charset val="238"/>
      </rPr>
      <t>Filtry strzykawkow</t>
    </r>
    <r>
      <rPr>
        <sz val="10"/>
        <rFont val="Arial"/>
        <family val="2"/>
        <charset val="238"/>
      </rPr>
      <t>e
Sterylne
Wielkość porów 0,22 μm
Średnica 13 mm
Dostarczyć z certyfikatem jakości
Termin przydatności: min. 3 lata od daty dostawy</t>
    </r>
  </si>
  <si>
    <t>OL-PP – 1</t>
  </si>
  <si>
    <t>OL-Ż (GC) – 2</t>
  </si>
  <si>
    <r>
      <rPr>
        <b/>
        <sz val="10"/>
        <rFont val="Arial"/>
        <family val="2"/>
        <charset val="238"/>
      </rPr>
      <t>Płytki Petriego</t>
    </r>
    <r>
      <rPr>
        <sz val="10"/>
        <rFont val="Arial"/>
        <family val="2"/>
        <charset val="238"/>
      </rPr>
      <t xml:space="preserve">
Sterylne
Wykonane z PS
Średnica 90 mm
Przezroczyste
Z wentylacją
Pakowane w rękaw foliowy po 15-20 szt.
Na rękawie oznaczona data ważności i nr serii
Dostarczyć z certyfikatem jakości 
Termin przydatności: min. 2 lata od daty dostawy
Wszystkie opakowania w jednej dostawie z tej samej serii</t>
    </r>
  </si>
  <si>
    <t>1 op. = 480 płytek</t>
  </si>
  <si>
    <r>
      <rPr>
        <b/>
        <sz val="10"/>
        <rFont val="Arial"/>
        <family val="2"/>
        <charset val="238"/>
      </rPr>
      <t xml:space="preserve">Głaszczki typu L </t>
    </r>
    <r>
      <rPr>
        <sz val="10"/>
        <rFont val="Arial"/>
        <family val="2"/>
        <charset val="238"/>
      </rPr>
      <t xml:space="preserve">
Sterylne
Wykonane z PS w kolorze białym
Z zakręconą końcówką
Pakowane po 5 szt. w worek foliowy z zamknięciem strunowym
Dostarczyć z certyfikatem jakości
Termin przydatności: min. 2 lata od daty zakupu
Wszystkie opakowania w jednej dostawie z tej samej serii</t>
    </r>
  </si>
  <si>
    <t>1 op. = 5 szt.</t>
  </si>
  <si>
    <t>1 op. = 1000 szt.</t>
  </si>
  <si>
    <r>
      <rPr>
        <b/>
        <sz val="10"/>
        <rFont val="Arial"/>
        <family val="2"/>
        <charset val="238"/>
      </rPr>
      <t>Końcówki Finntip Flex 1000 do pipety
elektronicznej Finnpipette NOVUS</t>
    </r>
    <r>
      <rPr>
        <sz val="10"/>
        <rFont val="Arial"/>
        <family val="2"/>
        <charset val="238"/>
      </rPr>
      <t xml:space="preserve">
Niesterylne
Wykonane z PP
Autoklawowalne w 121°C
Pojemność (100÷1000)µl
Długość 8,7 cm
Bezbarwne
Pakowane luzem w worku po 1000 szt.</t>
    </r>
  </si>
  <si>
    <r>
      <rPr>
        <b/>
        <sz val="10"/>
        <rFont val="Arial"/>
        <family val="2"/>
        <charset val="238"/>
      </rPr>
      <t xml:space="preserve">Końcówki do pipety automatycznej HTL </t>
    </r>
    <r>
      <rPr>
        <sz val="10"/>
        <rFont val="Arial"/>
        <family val="2"/>
        <charset val="238"/>
      </rPr>
      <t xml:space="preserve">
Niesterylne
Pojemność (1÷200)µl
Bezbarwne
Pakowane luzem w worku po 1000 szt.</t>
    </r>
  </si>
  <si>
    <t>OL-Ż (AAS) – 1</t>
  </si>
  <si>
    <r>
      <rPr>
        <b/>
        <sz val="10"/>
        <rFont val="Arial"/>
        <family val="2"/>
        <charset val="238"/>
      </rPr>
      <t xml:space="preserve">Końcówki typu Eppendorf, klasa "SUPERIOR"
</t>
    </r>
    <r>
      <rPr>
        <sz val="10"/>
        <rFont val="Arial"/>
        <family val="2"/>
        <charset val="238"/>
      </rPr>
      <t>Niesterylne
Autoklawowalne w 121°C
Pojemność 200 µl
Wykonane z PP
Żółte
Pakowane luzem w worku po 1000 szt.</t>
    </r>
  </si>
  <si>
    <t xml:space="preserve">OL-ChZZ – 20 </t>
  </si>
  <si>
    <t>L-Bakt. – 5
16.09.24</t>
  </si>
  <si>
    <t>L-Bakt. – 5
02.10.24</t>
  </si>
  <si>
    <t>1 op. = 500 szt.</t>
  </si>
  <si>
    <r>
      <rPr>
        <b/>
        <sz val="10"/>
        <rFont val="Arial"/>
        <family val="2"/>
        <charset val="238"/>
      </rPr>
      <t xml:space="preserve">Końcówki do pipety automatycznej Sartorius Pikus
</t>
    </r>
    <r>
      <rPr>
        <sz val="10"/>
        <rFont val="Arial"/>
        <family val="2"/>
        <charset val="238"/>
      </rPr>
      <t>Niesterylne
Bez filtra
Pojemność (100÷5000)µl
Długość 15 cm
Bezbarwne
Pakowane luzem w worku po 100 szt.</t>
    </r>
  </si>
  <si>
    <r>
      <rPr>
        <b/>
        <sz val="10"/>
        <rFont val="Arial"/>
        <family val="2"/>
        <charset val="238"/>
      </rPr>
      <t xml:space="preserve">Worki do sterylizacji w autoklawie
</t>
    </r>
    <r>
      <rPr>
        <sz val="10"/>
        <rFont val="Arial"/>
        <family val="2"/>
        <charset val="238"/>
      </rPr>
      <t>Niesterylne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Wykonane z PP
Odporność termiczna do 134°C
Pojemność 9000 ml</t>
    </r>
  </si>
  <si>
    <t>Membrany do przystawki VP 100</t>
  </si>
  <si>
    <r>
      <t xml:space="preserve">Jednorazowe kuwety spektrofotometryczne
</t>
    </r>
    <r>
      <rPr>
        <sz val="10"/>
        <rFont val="Arial"/>
        <family val="2"/>
        <charset val="238"/>
      </rPr>
      <t>Typ makro
Wykonane z PS
Pojemność (2,5÷4,5)ml
Wymiary kuwety: (12,5 x 12,5 x 45)mm
2 polerowane ścianki
Droga optyczna 10 mm</t>
    </r>
  </si>
  <si>
    <t>OL-Ż (M) – 1</t>
  </si>
  <si>
    <r>
      <t xml:space="preserve">Pokrywki do kuwet spektrofotometrycznych z kwadratowym otworem o wymiarach (10 x 10)mm
</t>
    </r>
    <r>
      <rPr>
        <sz val="10"/>
        <rFont val="Arial"/>
        <family val="2"/>
        <charset val="238"/>
      </rPr>
      <t>Wykonane z PP
Autoklawowalne w 121°C
Bezbarwne</t>
    </r>
  </si>
  <si>
    <t>Nabój gazowy do palnika ręcznego Flameboy</t>
  </si>
  <si>
    <t>1 op. = 6 szt.</t>
  </si>
  <si>
    <t>OL-PP – 2</t>
  </si>
  <si>
    <r>
      <t xml:space="preserve">Pipety Pasteura
</t>
    </r>
    <r>
      <rPr>
        <sz val="10"/>
        <rFont val="Arial"/>
        <family val="2"/>
        <charset val="238"/>
      </rPr>
      <t>Sterylne
Pojemność (3÷5)ml 
Pakowane pojedyńczo
Dostarczyć z certyfikatem jakości
Termin przydatności: min. 2 lata od daty dostawy</t>
    </r>
  </si>
  <si>
    <t>OL-ChZZ – 1</t>
  </si>
  <si>
    <r>
      <t xml:space="preserve">Jednorazowe łyżky do pobierania próbek żywności
</t>
    </r>
    <r>
      <rPr>
        <sz val="10"/>
        <rFont val="Arial"/>
        <family val="2"/>
        <charset val="238"/>
      </rPr>
      <t>Sterylne
Pojemność 10 ml
Długość 170 mm
Wykonane z PS
Białe
Pakowane pojedyńczo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Dostarczyć z certyfikatem jakości
Termin przydatności: min. 18 miesięcy od daty dostawy</t>
    </r>
  </si>
  <si>
    <r>
      <t xml:space="preserve">Wymazówki z drewna z wacikiem bawełnianym, bez podłoża
</t>
    </r>
    <r>
      <rPr>
        <sz val="10"/>
        <color rgb="FF000000"/>
        <rFont val="Arial"/>
        <family val="2"/>
        <charset val="238"/>
      </rPr>
      <t>Sterylne
Średnica główki 4,0 - 5,5 mm
Długość 150 mm
Pakowane pojedyńczo
Dostarczyć z certyfikatem jakości
Termin przydatności: min. 18 miesięcy od daty dostawy</t>
    </r>
  </si>
  <si>
    <r>
      <t xml:space="preserve">Szpatułki PP, smartSPATULAS
</t>
    </r>
    <r>
      <rPr>
        <sz val="10"/>
        <color rgb="FF000000"/>
        <rFont val="Arial"/>
        <family val="2"/>
        <charset val="238"/>
      </rPr>
      <t>Sterylne, do probówek o pj. 15/1,5/2,0 ml
Kolor neutralny, antystatyczne,
Długość 210 mm
Dostarczyć z certyfikatem jakości
Termin przydatności: min. 18 miesięcy od daty dostawy</t>
    </r>
  </si>
  <si>
    <r>
      <rPr>
        <b/>
        <sz val="10"/>
        <rFont val="Arial"/>
        <family val="2"/>
        <charset val="238"/>
      </rPr>
      <t>Kwadratowe szablony do pobierania próbek wymazów z wystandaryzowanej powierzchni 100 cm</t>
    </r>
    <r>
      <rPr>
        <b/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
Sterylne
Wymiary szablonu (10 x 10)cm
Pakowane po 5 szt.
Dostarczyć z certyfikatem jakości
Termin przydatności: min. 2 lata od daty dostawy</t>
    </r>
  </si>
  <si>
    <t>OL-Ż (M) – 10</t>
  </si>
  <si>
    <r>
      <t xml:space="preserve">Korki do probówek o średnicy 16 mm
</t>
    </r>
    <r>
      <rPr>
        <sz val="10"/>
        <rFont val="Arial"/>
        <family val="2"/>
        <charset val="238"/>
      </rPr>
      <t>Niesterylne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Autoklawowalne w 121°C
Wykonane z PP</t>
    </r>
  </si>
  <si>
    <t>OL-ChZZ – 50</t>
  </si>
  <si>
    <r>
      <t xml:space="preserve">Korki silikonowe
</t>
    </r>
    <r>
      <rPr>
        <sz val="10"/>
        <rFont val="Arial"/>
        <family val="2"/>
        <charset val="238"/>
      </rPr>
      <t>Niesterylne
Autoklawowalne w 121°C
Średnica dolna 10,5 mm
Średnica górna 14,5 mm
Wysokość 20 mm</t>
    </r>
  </si>
  <si>
    <t xml:space="preserve">OL-ChZZ – 1 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</si>
  <si>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</si>
  <si>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</si>
  <si>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</si>
  <si>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</si>
  <si>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</si>
  <si>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</si>
  <si>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</si>
  <si>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</si>
  <si>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</si>
  <si>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</si>
  <si>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</si>
  <si>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</si>
  <si>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</si>
  <si>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</si>
  <si>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</si>
  <si>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</si>
  <si>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</si>
  <si>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</si>
  <si>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</si>
  <si>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</si>
  <si>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</si>
  <si>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</si>
  <si>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</si>
  <si>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</si>
  <si>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</si>
  <si>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</si>
  <si>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</si>
  <si>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</si>
  <si>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</si>
  <si>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</si>
  <si>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</si>
  <si>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</si>
  <si>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</si>
  <si>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</si>
  <si>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</si>
  <si>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</si>
  <si>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</si>
  <si>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</si>
  <si>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</si>
  <si>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>OL-K (M) – 1</t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</si>
  <si>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</si>
  <si>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</si>
  <si>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</si>
  <si>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</si>
  <si>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Płyn myjący do zmywarki typu Miele PG 8583 AE-WW-AD-LD 
Termin przydatności: min. 1 rok od daty dostawy</t>
  </si>
  <si>
    <t>Korki celulozowe Typ 11</t>
  </si>
  <si>
    <t>Korki celulozowe Typ 12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</si>
  <si>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</si>
  <si>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</si>
  <si>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</si>
  <si>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</si>
  <si>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</si>
  <si>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</si>
  <si>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</si>
  <si>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</si>
  <si>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</si>
  <si>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t>08.08.24 - 5op. (OL-K)
L-Bakt - 8    16.09.24
OL-Ż - 28.10.24 10op
L-Bakt-8 31.10.24</t>
  </si>
  <si>
    <t xml:space="preserve">OL-K - 10.09.2024
L-Bakt-8 22.10.24
</t>
  </si>
  <si>
    <t>OL-Ż (AAS) – 2</t>
  </si>
  <si>
    <t>OL-Ż (M) – 20
OL-ChZZ – 500 
OL-PP – 12</t>
  </si>
  <si>
    <t>OL-Ż (AAS) – 5</t>
  </si>
  <si>
    <t xml:space="preserve">Materiały pomocnicze – Filtry, sączki, ezy, woreczki, butelki, wialki, lejki, pytki Petriego, końcówki do pipet, głaszczki, worki do sterylizacji, naboje do palników, korki                                                                                                                  </t>
  </si>
  <si>
    <r>
      <rPr>
        <b/>
        <sz val="10"/>
        <rFont val="Arial"/>
        <family val="2"/>
        <charset val="238"/>
      </rPr>
      <t>Końcówki do pipety automatycznej
Eppendorf Reference i HTL</t>
    </r>
    <r>
      <rPr>
        <sz val="10"/>
        <rFont val="Arial"/>
        <family val="2"/>
        <charset val="238"/>
      </rPr>
      <t xml:space="preserve">
Niesterylne
Pojemność (100÷1000)µl
Niebieskie
Pakowane luzem w worku po 500 szt.</t>
    </r>
  </si>
  <si>
    <t xml:space="preserve">OL-K (M) – 10
OL-Ż (M) – 20
OL-ChZZ – 30 </t>
  </si>
  <si>
    <t>OL-Ż (M) – 60</t>
  </si>
  <si>
    <t>OL-Ż (M) – 150
OL-PP – 12</t>
  </si>
  <si>
    <t>OL-Ż (M) – 350</t>
  </si>
  <si>
    <t>OL-Ż (M) – 3</t>
  </si>
  <si>
    <t>OL-Ż (M) – 6</t>
  </si>
  <si>
    <r>
      <rPr>
        <b/>
        <sz val="10"/>
        <rFont val="Arial"/>
        <family val="2"/>
        <charset val="238"/>
      </rPr>
      <t>Filtry strzykawkowe</t>
    </r>
    <r>
      <rPr>
        <sz val="10"/>
        <rFont val="Arial"/>
        <family val="2"/>
        <charset val="238"/>
      </rPr>
      <t xml:space="preserve">
Niesterylne
Wielkość porów 0,45 μm
Średnica 13 mm
Wykonane z regenerowanej celulozy
Dostarczyć z certyfikatem jakości </t>
    </r>
  </si>
  <si>
    <t>OL-Ż (M) – 2
NS-BŻ - 1</t>
  </si>
  <si>
    <t>Załącznik nr 1 - akcesoria laboratoryjne</t>
  </si>
  <si>
    <t xml:space="preserve"> Producent
i
nr katalogowy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</si>
</sst>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00000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Arial"/>
      <family val="2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13">
    <xf numFmtId="0" fontId="0" fillId="0" borderId="0" xfId="0"/>
    <xf numFmtId="0" fontId="1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14" fontId="15" fillId="0" borderId="0" xfId="0" applyNumberFormat="1" applyFont="1" applyAlignment="1" applyProtection="1">
      <alignment horizontal="right" vertical="center" wrapText="1"/>
      <protection locked="0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6" fillId="0" borderId="0" xfId="0" applyFont="1" applyAlignment="1">
      <alignment vertical="top"/>
    </xf>
    <xf numFmtId="0" fontId="6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0" fontId="1" fillId="0" borderId="12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15" xfId="0" applyFont="1" applyBorder="1" applyAlignment="1" applyProtection="1">
      <alignment horizontal="center" vertical="top" wrapText="1"/>
      <protection locked="0"/>
    </xf>
    <xf numFmtId="0" fontId="15" fillId="0" borderId="0" xfId="0" applyFont="1" applyAlignment="1" applyProtection="1">
      <alignment horizontal="right" vertical="center" wrapText="1"/>
      <protection locked="0"/>
    </xf>
    <xf numFmtId="0" fontId="15" fillId="0" borderId="5" xfId="0" applyFont="1" applyBorder="1" applyAlignment="1">
      <alignment vertical="top" wrapText="1"/>
    </xf>
    <xf numFmtId="0" fontId="16" fillId="0" borderId="1" xfId="0" applyFont="1" applyBorder="1" applyAlignment="1">
      <alignment horizontal="center" vertical="center" wrapText="1"/>
    </xf>
    <xf numFmtId="0" fontId="1" fillId="0" borderId="15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vertical="top" wrapText="1"/>
      <protection hidden="1"/>
    </xf>
    <xf numFmtId="0" fontId="1" fillId="0" borderId="15" xfId="0" applyFont="1" applyBorder="1" applyAlignment="1" applyProtection="1">
      <alignment vertical="top" wrapText="1"/>
      <protection hidden="1"/>
    </xf>
    <xf numFmtId="0" fontId="19" fillId="0" borderId="3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1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8" fillId="0" borderId="0" xfId="249" applyAlignment="1">
      <alignment vertical="center"/>
    </xf>
    <xf numFmtId="0" fontId="6" fillId="0" borderId="1" xfId="0" applyFont="1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2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/>
    </xf>
    <xf numFmtId="10" fontId="6" fillId="0" borderId="5" xfId="0" applyNumberFormat="1" applyFont="1" applyBorder="1" applyAlignment="1">
      <alignment horizontal="center" vertical="center" wrapText="1"/>
    </xf>
    <xf numFmtId="10" fontId="6" fillId="2" borderId="1" xfId="0" applyNumberFormat="1" applyFont="1" applyFill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164" fontId="7" fillId="0" borderId="0" xfId="0" applyNumberFormat="1" applyFont="1"/>
    <xf numFmtId="0" fontId="22" fillId="0" borderId="0" xfId="0" applyFont="1" applyAlignment="1">
      <alignment horizontal="center" vertical="center"/>
    </xf>
    <xf numFmtId="0" fontId="23" fillId="0" borderId="0" xfId="0" applyFont="1"/>
    <xf numFmtId="0" fontId="12" fillId="0" borderId="2" xfId="0" applyFont="1" applyBorder="1" applyAlignment="1">
      <alignment horizontal="right" vertical="center"/>
    </xf>
    <xf numFmtId="0" fontId="12" fillId="0" borderId="0" xfId="0" applyFont="1" applyAlignment="1">
      <alignment horizontal="justify" vertical="top" wrapText="1"/>
    </xf>
    <xf numFmtId="0" fontId="12" fillId="0" borderId="0" xfId="0" applyFont="1" applyAlignment="1">
      <alignment horizontal="justify" vertical="top"/>
    </xf>
    <xf numFmtId="0" fontId="15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16" fillId="0" borderId="3" xfId="0" applyFont="1" applyBorder="1" applyAlignment="1">
      <alignment horizontal="center" vertical="center"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7" fillId="0" borderId="14" xfId="0" applyFont="1" applyBorder="1" applyAlignment="1">
      <alignment horizontal="center" vertical="top" wrapText="1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5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hidden="1"/>
    </xf>
    <xf numFmtId="0" fontId="1" fillId="0" borderId="6" xfId="0" applyFont="1" applyBorder="1" applyAlignment="1" applyProtection="1">
      <alignment horizontal="center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center" vertical="top" wrapText="1"/>
    </xf>
    <xf numFmtId="0" fontId="16" fillId="0" borderId="16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0" fontId="15" fillId="0" borderId="8" xfId="0" applyFont="1" applyBorder="1" applyAlignment="1" applyProtection="1">
      <alignment horizontal="left" vertical="top" wrapText="1"/>
      <protection locked="0"/>
    </xf>
    <xf numFmtId="0" fontId="15" fillId="0" borderId="9" xfId="0" applyFont="1" applyBorder="1" applyAlignment="1" applyProtection="1">
      <alignment horizontal="left" vertical="top" wrapText="1"/>
      <protection locked="0"/>
    </xf>
    <xf numFmtId="0" fontId="15" fillId="0" borderId="7" xfId="0" applyFont="1" applyBorder="1" applyAlignment="1" applyProtection="1">
      <alignment horizontal="left" vertical="top" wrapText="1"/>
      <protection locked="0"/>
    </xf>
    <xf numFmtId="0" fontId="18" fillId="0" borderId="1" xfId="0" applyFont="1" applyBorder="1" applyAlignment="1">
      <alignment horizontal="center" vertical="top" wrapText="1"/>
    </xf>
    <xf numFmtId="0" fontId="18" fillId="0" borderId="0" xfId="0" applyFont="1" applyAlignment="1" applyProtection="1">
      <alignment horizontal="left" vertical="top" wrapText="1"/>
      <protection locked="0"/>
    </xf>
  </cellXfs>
  <cellStyles count="250">
    <cellStyle name="Hiperłącze" xfId="29" builtinId="8" hidden="1"/>
    <cellStyle name="Hiperłącze" xfId="231" builtinId="8" hidden="1"/>
    <cellStyle name="Hiperłącze" xfId="125" builtinId="8" hidden="1"/>
    <cellStyle name="Hiperłącze" xfId="61" builtinId="8" hidden="1"/>
    <cellStyle name="Hiperłącze" xfId="87" builtinId="8" hidden="1"/>
    <cellStyle name="Hiperłącze" xfId="211" builtinId="8" hidden="1"/>
    <cellStyle name="Hiperłącze" xfId="171" builtinId="8" hidden="1"/>
    <cellStyle name="Hiperłącze" xfId="1" builtinId="8" hidden="1"/>
    <cellStyle name="Hiperłącze" xfId="57" builtinId="8" hidden="1"/>
    <cellStyle name="Hiperłącze" xfId="237" builtinId="8" hidden="1"/>
    <cellStyle name="Hiperłącze" xfId="101" builtinId="8" hidden="1"/>
    <cellStyle name="Hiperłącze" xfId="157" builtinId="8" hidden="1"/>
    <cellStyle name="Hiperłącze" xfId="109" builtinId="8" hidden="1"/>
    <cellStyle name="Hiperłącze" xfId="159" builtinId="8" hidden="1"/>
    <cellStyle name="Hiperłącze" xfId="227" builtinId="8" hidden="1"/>
    <cellStyle name="Hiperłącze" xfId="213" builtinId="8" hidden="1"/>
    <cellStyle name="Hiperłącze" xfId="81" builtinId="8" hidden="1"/>
    <cellStyle name="Hiperłącze" xfId="103" builtinId="8" hidden="1"/>
    <cellStyle name="Hiperłącze" xfId="147" builtinId="8" hidden="1"/>
    <cellStyle name="Hiperłącze" xfId="191" builtinId="8" hidden="1"/>
    <cellStyle name="Hiperłącze" xfId="73" builtinId="8" hidden="1"/>
    <cellStyle name="Hiperłącze" xfId="37" builtinId="8" hidden="1"/>
    <cellStyle name="Hiperłącze" xfId="137" builtinId="8" hidden="1"/>
    <cellStyle name="Hiperłącze" xfId="241" builtinId="8" hidden="1"/>
    <cellStyle name="Hiperłącze" xfId="27" builtinId="8" hidden="1"/>
    <cellStyle name="Hiperłącze" xfId="199" builtinId="8" hidden="1"/>
    <cellStyle name="Hiperłącze" xfId="179" builtinId="8" hidden="1"/>
    <cellStyle name="Hiperłącze" xfId="245" builtinId="8" hidden="1"/>
    <cellStyle name="Hiperłącze" xfId="91" builtinId="8" hidden="1"/>
    <cellStyle name="Hiperłącze" xfId="89" builtinId="8" hidden="1"/>
    <cellStyle name="Hiperłącze" xfId="31" builtinId="8" hidden="1"/>
    <cellStyle name="Hiperłącze" xfId="119" builtinId="8" hidden="1"/>
    <cellStyle name="Hiperłącze" xfId="39" builtinId="8" hidden="1"/>
    <cellStyle name="Hiperłącze" xfId="11" builtinId="8" hidden="1"/>
    <cellStyle name="Hiperłącze" xfId="189" builtinId="8" hidden="1"/>
    <cellStyle name="Hiperłącze" xfId="185" builtinId="8" hidden="1"/>
    <cellStyle name="Hiperłącze" xfId="143" builtinId="8" hidden="1"/>
    <cellStyle name="Hiperłącze" xfId="183" builtinId="8" hidden="1"/>
    <cellStyle name="Hiperłącze" xfId="17" builtinId="8" hidden="1"/>
    <cellStyle name="Hiperłącze" xfId="235" builtinId="8" hidden="1"/>
    <cellStyle name="Hiperłącze" xfId="127" builtinId="8" hidden="1"/>
    <cellStyle name="Hiperłącze" xfId="51" builtinId="8" hidden="1"/>
    <cellStyle name="Hiperłącze" xfId="7" builtinId="8" hidden="1"/>
    <cellStyle name="Hiperłącze" xfId="93" builtinId="8" hidden="1"/>
    <cellStyle name="Hiperłącze" xfId="79" builtinId="8" hidden="1"/>
    <cellStyle name="Hiperłącze" xfId="63" builtinId="8" hidden="1"/>
    <cellStyle name="Hiperłącze" xfId="67" builtinId="8" hidden="1"/>
    <cellStyle name="Hiperłącze" xfId="175" builtinId="8" hidden="1"/>
    <cellStyle name="Hiperłącze" xfId="47" builtinId="8" hidden="1"/>
    <cellStyle name="Hiperłącze" xfId="19" builtinId="8" hidden="1"/>
    <cellStyle name="Hiperłącze" xfId="215" builtinId="8" hidden="1"/>
    <cellStyle name="Hiperłącze" xfId="233" builtinId="8" hidden="1"/>
    <cellStyle name="Hiperłącze" xfId="129" builtinId="8" hidden="1"/>
    <cellStyle name="Hiperłącze" xfId="121" builtinId="8" hidden="1"/>
    <cellStyle name="Hiperłącze" xfId="131" builtinId="8" hidden="1"/>
    <cellStyle name="Hiperłącze" xfId="217" builtinId="8" hidden="1"/>
    <cellStyle name="Hiperłącze" xfId="169" builtinId="8" hidden="1"/>
    <cellStyle name="Hiperłącze" xfId="117" builtinId="8" hidden="1"/>
    <cellStyle name="Hiperłącze" xfId="205" builtinId="8" hidden="1"/>
    <cellStyle name="Hiperłącze" xfId="25" builtinId="8" hidden="1"/>
    <cellStyle name="Hiperłącze" xfId="221" builtinId="8" hidden="1"/>
    <cellStyle name="Hiperłącze" xfId="53" builtinId="8" hidden="1"/>
    <cellStyle name="Hiperłącze" xfId="71" builtinId="8" hidden="1"/>
    <cellStyle name="Hiperłącze" xfId="223" builtinId="8" hidden="1"/>
    <cellStyle name="Hiperłącze" xfId="225" builtinId="8" hidden="1"/>
    <cellStyle name="Hiperłącze" xfId="229" builtinId="8" hidden="1"/>
    <cellStyle name="Hiperłącze" xfId="113" builtinId="8" hidden="1"/>
    <cellStyle name="Hiperłącze" xfId="141" builtinId="8" hidden="1"/>
    <cellStyle name="Hiperłącze" xfId="151" builtinId="8" hidden="1"/>
    <cellStyle name="Hiperłącze" xfId="23" builtinId="8" hidden="1"/>
    <cellStyle name="Hiperłącze" xfId="165" builtinId="8" hidden="1"/>
    <cellStyle name="Hiperłącze" xfId="207" builtinId="8" hidden="1"/>
    <cellStyle name="Hiperłącze" xfId="145" builtinId="8" hidden="1"/>
    <cellStyle name="Hiperłącze" xfId="135" builtinId="8" hidden="1"/>
    <cellStyle name="Hiperłącze" xfId="45" builtinId="8" hidden="1"/>
    <cellStyle name="Hiperłącze" xfId="161" builtinId="8" hidden="1"/>
    <cellStyle name="Hiperłącze" xfId="105" builtinId="8" hidden="1"/>
    <cellStyle name="Hiperłącze" xfId="5" builtinId="8" hidden="1"/>
    <cellStyle name="Hiperłącze" xfId="107" builtinId="8" hidden="1"/>
    <cellStyle name="Hiperłącze" xfId="115" builtinId="8" hidden="1"/>
    <cellStyle name="Hiperłącze" xfId="133" builtinId="8" hidden="1"/>
    <cellStyle name="Hiperłącze" xfId="35" builtinId="8" hidden="1"/>
    <cellStyle name="Hiperłącze" xfId="153" builtinId="8" hidden="1"/>
    <cellStyle name="Hiperłącze" xfId="77" builtinId="8" hidden="1"/>
    <cellStyle name="Hiperłącze" xfId="209" builtinId="8" hidden="1"/>
    <cellStyle name="Hiperłącze" xfId="3" builtinId="8" hidden="1"/>
    <cellStyle name="Hiperłącze" xfId="9" builtinId="8" hidden="1"/>
    <cellStyle name="Hiperłącze" xfId="243" builtinId="8" hidden="1"/>
    <cellStyle name="Hiperłącze" xfId="33" builtinId="8" hidden="1"/>
    <cellStyle name="Hiperłącze" xfId="239" builtinId="8" hidden="1"/>
    <cellStyle name="Hiperłącze" xfId="41" builtinId="8" hidden="1"/>
    <cellStyle name="Hiperłącze" xfId="123" builtinId="8" hidden="1"/>
    <cellStyle name="Hiperłącze" xfId="203" builtinId="8" hidden="1"/>
    <cellStyle name="Hiperłącze" xfId="197" builtinId="8" hidden="1"/>
    <cellStyle name="Hiperłącze" xfId="167" builtinId="8" hidden="1"/>
    <cellStyle name="Hiperłącze" xfId="139" builtinId="8" hidden="1"/>
    <cellStyle name="Hiperłącze" xfId="49" builtinId="8" hidden="1"/>
    <cellStyle name="Hiperłącze" xfId="83" builtinId="8" hidden="1"/>
    <cellStyle name="Hiperłącze" xfId="111" builtinId="8" hidden="1"/>
    <cellStyle name="Hiperłącze" xfId="21" builtinId="8" hidden="1"/>
    <cellStyle name="Hiperłącze" xfId="43" builtinId="8" hidden="1"/>
    <cellStyle name="Hiperłącze" xfId="65" builtinId="8" hidden="1"/>
    <cellStyle name="Hiperłącze" xfId="201" builtinId="8" hidden="1"/>
    <cellStyle name="Hiperłącze" xfId="149" builtinId="8" hidden="1"/>
    <cellStyle name="Hiperłącze" xfId="97" builtinId="8" hidden="1"/>
    <cellStyle name="Hiperłącze" xfId="69" builtinId="8" hidden="1"/>
    <cellStyle name="Hiperłącze" xfId="59" builtinId="8" hidden="1"/>
    <cellStyle name="Hiperłącze" xfId="95" builtinId="8" hidden="1"/>
    <cellStyle name="Hiperłącze" xfId="173" builtinId="8" hidden="1"/>
    <cellStyle name="Hiperłącze" xfId="15" builtinId="8" hidden="1"/>
    <cellStyle name="Hiperłącze" xfId="193" builtinId="8" hidden="1"/>
    <cellStyle name="Hiperłącze" xfId="181" builtinId="8" hidden="1"/>
    <cellStyle name="Hiperłącze" xfId="177" builtinId="8" hidden="1"/>
    <cellStyle name="Hiperłącze" xfId="163" builtinId="8" hidden="1"/>
    <cellStyle name="Hiperłącze" xfId="13" builtinId="8" hidden="1"/>
    <cellStyle name="Hiperłącze" xfId="75" builtinId="8" hidden="1"/>
    <cellStyle name="Hiperłącze" xfId="55" builtinId="8" hidden="1"/>
    <cellStyle name="Hiperłącze" xfId="247" builtinId="8" hidden="1"/>
    <cellStyle name="Hiperłącze" xfId="99" builtinId="8" hidden="1"/>
    <cellStyle name="Hiperłącze" xfId="219" builtinId="8" hidden="1"/>
    <cellStyle name="Hiperłącze" xfId="155" builtinId="8" hidden="1"/>
    <cellStyle name="Hiperłącze" xfId="187" builtinId="8" hidden="1"/>
    <cellStyle name="Hiperłącze" xfId="85" builtinId="8" hidden="1"/>
    <cellStyle name="Hiperłącze" xfId="195" builtinId="8" hidden="1"/>
    <cellStyle name="Hiperłącze" xfId="249" builtinId="8"/>
    <cellStyle name="Normalny" xfId="0" builtinId="0"/>
    <cellStyle name="Odwiedzone hiperłącze" xfId="26" builtinId="9" hidden="1"/>
    <cellStyle name="Odwiedzone hiperłącze" xfId="204" builtinId="9" hidden="1"/>
    <cellStyle name="Odwiedzone hiperłącze" xfId="74" builtinId="9" hidden="1"/>
    <cellStyle name="Odwiedzone hiperłącze" xfId="178" builtinId="9" hidden="1"/>
    <cellStyle name="Odwiedzone hiperłącze" xfId="216" builtinId="9" hidden="1"/>
    <cellStyle name="Odwiedzone hiperłącze" xfId="16" builtinId="9" hidden="1"/>
    <cellStyle name="Odwiedzone hiperłącze" xfId="34" builtinId="9" hidden="1"/>
    <cellStyle name="Odwiedzone hiperłącze" xfId="242" builtinId="9" hidden="1"/>
    <cellStyle name="Odwiedzone hiperłącze" xfId="70" builtinId="9" hidden="1"/>
    <cellStyle name="Odwiedzone hiperłącze" xfId="10" builtinId="9" hidden="1"/>
    <cellStyle name="Odwiedzone hiperłącze" xfId="244" builtinId="9" hidden="1"/>
    <cellStyle name="Odwiedzone hiperłącze" xfId="140" builtinId="9" hidden="1"/>
    <cellStyle name="Odwiedzone hiperłącze" xfId="38" builtinId="9" hidden="1"/>
    <cellStyle name="Odwiedzone hiperłącze" xfId="248" builtinId="9" hidden="1"/>
    <cellStyle name="Odwiedzone hiperłącze" xfId="82" builtinId="9" hidden="1"/>
    <cellStyle name="Odwiedzone hiperłącze" xfId="212" builtinId="9" hidden="1"/>
    <cellStyle name="Odwiedzone hiperłącze" xfId="236" builtinId="9" hidden="1"/>
    <cellStyle name="Odwiedzone hiperłącze" xfId="116" builtinId="9" hidden="1"/>
    <cellStyle name="Odwiedzone hiperłącze" xfId="224" builtinId="9" hidden="1"/>
    <cellStyle name="Odwiedzone hiperłącze" xfId="44" builtinId="9" hidden="1"/>
    <cellStyle name="Odwiedzone hiperłącze" xfId="148" builtinId="9" hidden="1"/>
    <cellStyle name="Odwiedzone hiperłącze" xfId="196" builtinId="9" hidden="1"/>
    <cellStyle name="Odwiedzone hiperłącze" xfId="150" builtinId="9" hidden="1"/>
    <cellStyle name="Odwiedzone hiperłącze" xfId="88" builtinId="9" hidden="1"/>
    <cellStyle name="Odwiedzone hiperłącze" xfId="28" builtinId="9" hidden="1"/>
    <cellStyle name="Odwiedzone hiperłącze" xfId="4" builtinId="9" hidden="1"/>
    <cellStyle name="Odwiedzone hiperłącze" xfId="80" builtinId="9" hidden="1"/>
    <cellStyle name="Odwiedzone hiperłącze" xfId="120" builtinId="9" hidden="1"/>
    <cellStyle name="Odwiedzone hiperłącze" xfId="166" builtinId="9" hidden="1"/>
    <cellStyle name="Odwiedzone hiperłącze" xfId="218" builtinId="9" hidden="1"/>
    <cellStyle name="Odwiedzone hiperłącze" xfId="152" builtinId="9" hidden="1"/>
    <cellStyle name="Odwiedzone hiperłącze" xfId="8" builtinId="9" hidden="1"/>
    <cellStyle name="Odwiedzone hiperłącze" xfId="126" builtinId="9" hidden="1"/>
    <cellStyle name="Odwiedzone hiperłącze" xfId="92" builtinId="9" hidden="1"/>
    <cellStyle name="Odwiedzone hiperłącze" xfId="94" builtinId="9" hidden="1"/>
    <cellStyle name="Odwiedzone hiperłącze" xfId="174" builtinId="9" hidden="1"/>
    <cellStyle name="Odwiedzone hiperłącze" xfId="190" builtinId="9" hidden="1"/>
    <cellStyle name="Odwiedzone hiperłącze" xfId="58" builtinId="9" hidden="1"/>
    <cellStyle name="Odwiedzone hiperłącze" xfId="184" builtinId="9" hidden="1"/>
    <cellStyle name="Odwiedzone hiperłącze" xfId="240" builtinId="9" hidden="1"/>
    <cellStyle name="Odwiedzone hiperłącze" xfId="76" builtinId="9" hidden="1"/>
    <cellStyle name="Odwiedzone hiperłącze" xfId="198" builtinId="9" hidden="1"/>
    <cellStyle name="Odwiedzone hiperłącze" xfId="138" builtinId="9" hidden="1"/>
    <cellStyle name="Odwiedzone hiperłącze" xfId="46" builtinId="9" hidden="1"/>
    <cellStyle name="Odwiedzone hiperłącze" xfId="60" builtinId="9" hidden="1"/>
    <cellStyle name="Odwiedzone hiperłącze" xfId="188" builtinId="9" hidden="1"/>
    <cellStyle name="Odwiedzone hiperłącze" xfId="64" builtinId="9" hidden="1"/>
    <cellStyle name="Odwiedzone hiperłącze" xfId="162" builtinId="9" hidden="1"/>
    <cellStyle name="Odwiedzone hiperłącze" xfId="42" builtinId="9" hidden="1"/>
    <cellStyle name="Odwiedzone hiperłącze" xfId="12" builtinId="9" hidden="1"/>
    <cellStyle name="Odwiedzone hiperłącze" xfId="210" builtinId="9" hidden="1"/>
    <cellStyle name="Odwiedzone hiperłącze" xfId="132" builtinId="9" hidden="1"/>
    <cellStyle name="Odwiedzone hiperłącze" xfId="160" builtinId="9" hidden="1"/>
    <cellStyle name="Odwiedzone hiperłącze" xfId="108" builtinId="9" hidden="1"/>
    <cellStyle name="Odwiedzone hiperłącze" xfId="106" builtinId="9" hidden="1"/>
    <cellStyle name="Odwiedzone hiperłącze" xfId="144" builtinId="9" hidden="1"/>
    <cellStyle name="Odwiedzone hiperłącze" xfId="68" builtinId="9" hidden="1"/>
    <cellStyle name="Odwiedzone hiperłącze" xfId="122" builtinId="9" hidden="1"/>
    <cellStyle name="Odwiedzone hiperłącze" xfId="110" builtinId="9" hidden="1"/>
    <cellStyle name="Odwiedzone hiperłącze" xfId="90" builtinId="9" hidden="1"/>
    <cellStyle name="Odwiedzone hiperłącze" xfId="36" builtinId="9" hidden="1"/>
    <cellStyle name="Odwiedzone hiperłącze" xfId="14" builtinId="9" hidden="1"/>
    <cellStyle name="Odwiedzone hiperłącze" xfId="130" builtinId="9" hidden="1"/>
    <cellStyle name="Odwiedzone hiperłącze" xfId="154" builtinId="9" hidden="1"/>
    <cellStyle name="Odwiedzone hiperłącze" xfId="62" builtinId="9" hidden="1"/>
    <cellStyle name="Odwiedzone hiperłącze" xfId="54" builtinId="9" hidden="1"/>
    <cellStyle name="Odwiedzone hiperłącze" xfId="202" builtinId="9" hidden="1"/>
    <cellStyle name="Odwiedzone hiperłącze" xfId="232" builtinId="9" hidden="1"/>
    <cellStyle name="Odwiedzone hiperłącze" xfId="20" builtinId="9" hidden="1"/>
    <cellStyle name="Odwiedzone hiperłącze" xfId="124" builtinId="9" hidden="1"/>
    <cellStyle name="Odwiedzone hiperłącze" xfId="208" builtinId="9" hidden="1"/>
    <cellStyle name="Odwiedzone hiperłącze" xfId="170" builtinId="9" hidden="1"/>
    <cellStyle name="Odwiedzone hiperłącze" xfId="2" builtinId="9" hidden="1"/>
    <cellStyle name="Odwiedzone hiperłącze" xfId="192" builtinId="9" hidden="1"/>
    <cellStyle name="Odwiedzone hiperłącze" xfId="134" builtinId="9" hidden="1"/>
    <cellStyle name="Odwiedzone hiperłącze" xfId="32" builtinId="9" hidden="1"/>
    <cellStyle name="Odwiedzone hiperłącze" xfId="6" builtinId="9" hidden="1"/>
    <cellStyle name="Odwiedzone hiperłącze" xfId="136" builtinId="9" hidden="1"/>
    <cellStyle name="Odwiedzone hiperłącze" xfId="206" builtinId="9" hidden="1"/>
    <cellStyle name="Odwiedzone hiperłącze" xfId="176" builtinId="9" hidden="1"/>
    <cellStyle name="Odwiedzone hiperłącze" xfId="182" builtinId="9" hidden="1"/>
    <cellStyle name="Odwiedzone hiperłącze" xfId="158" builtinId="9" hidden="1"/>
    <cellStyle name="Odwiedzone hiperłącze" xfId="146" builtinId="9" hidden="1"/>
    <cellStyle name="Odwiedzone hiperłącze" xfId="98" builtinId="9" hidden="1"/>
    <cellStyle name="Odwiedzone hiperłącze" xfId="48" builtinId="9" hidden="1"/>
    <cellStyle name="Odwiedzone hiperłącze" xfId="22" builtinId="9" hidden="1"/>
    <cellStyle name="Odwiedzone hiperłącze" xfId="226" builtinId="9" hidden="1"/>
    <cellStyle name="Odwiedzone hiperłącze" xfId="56" builtinId="9" hidden="1"/>
    <cellStyle name="Odwiedzone hiperłącze" xfId="114" builtinId="9" hidden="1"/>
    <cellStyle name="Odwiedzone hiperłącze" xfId="156" builtinId="9" hidden="1"/>
    <cellStyle name="Odwiedzone hiperłącze" xfId="118" builtinId="9" hidden="1"/>
    <cellStyle name="Odwiedzone hiperłącze" xfId="222" builtinId="9" hidden="1"/>
    <cellStyle name="Odwiedzone hiperłącze" xfId="172" builtinId="9" hidden="1"/>
    <cellStyle name="Odwiedzone hiperłącze" xfId="228" builtinId="9" hidden="1"/>
    <cellStyle name="Odwiedzone hiperłącze" xfId="220" builtinId="9" hidden="1"/>
    <cellStyle name="Odwiedzone hiperłącze" xfId="194" builtinId="9" hidden="1"/>
    <cellStyle name="Odwiedzone hiperłącze" xfId="112" builtinId="9" hidden="1"/>
    <cellStyle name="Odwiedzone hiperłącze" xfId="230" builtinId="9" hidden="1"/>
    <cellStyle name="Odwiedzone hiperłącze" xfId="40" builtinId="9" hidden="1"/>
    <cellStyle name="Odwiedzone hiperłącze" xfId="180" builtinId="9" hidden="1"/>
    <cellStyle name="Odwiedzone hiperłącze" xfId="246" builtinId="9" hidden="1"/>
    <cellStyle name="Odwiedzone hiperłącze" xfId="168" builtinId="9" hidden="1"/>
    <cellStyle name="Odwiedzone hiperłącze" xfId="84" builtinId="9" hidden="1"/>
    <cellStyle name="Odwiedzone hiperłącze" xfId="104" builtinId="9" hidden="1"/>
    <cellStyle name="Odwiedzone hiperłącze" xfId="186" builtinId="9" hidden="1"/>
    <cellStyle name="Odwiedzone hiperłącze" xfId="78" builtinId="9" hidden="1"/>
    <cellStyle name="Odwiedzone hiperłącze" xfId="96" builtinId="9" hidden="1"/>
    <cellStyle name="Odwiedzone hiperłącze" xfId="18" builtinId="9" hidden="1"/>
    <cellStyle name="Odwiedzone hiperłącze" xfId="86" builtinId="9" hidden="1"/>
    <cellStyle name="Odwiedzone hiperłącze" xfId="50" builtinId="9" hidden="1"/>
    <cellStyle name="Odwiedzone hiperłącze" xfId="72" builtinId="9" hidden="1"/>
    <cellStyle name="Odwiedzone hiperłącze" xfId="66" builtinId="9" hidden="1"/>
    <cellStyle name="Odwiedzone hiperłącze" xfId="128" builtinId="9" hidden="1"/>
    <cellStyle name="Odwiedzone hiperłącze" xfId="234" builtinId="9" hidden="1"/>
    <cellStyle name="Odwiedzone hiperłącze" xfId="214" builtinId="9" hidden="1"/>
    <cellStyle name="Odwiedzone hiperłącze" xfId="100" builtinId="9" hidden="1"/>
    <cellStyle name="Odwiedzone hiperłącze" xfId="200" builtinId="9" hidden="1"/>
    <cellStyle name="Odwiedzone hiperłącze" xfId="238" builtinId="9" hidden="1"/>
    <cellStyle name="Odwiedzone hiperłącze" xfId="102" builtinId="9" hidden="1"/>
    <cellStyle name="Odwiedzone hiperłącze" xfId="164" builtinId="9" hidden="1"/>
    <cellStyle name="Odwiedzone hiperłącze" xfId="52" builtinId="9" hidden="1"/>
    <cellStyle name="Odwiedzone hiperłącze" xfId="24" builtinId="9" hidden="1"/>
    <cellStyle name="Odwiedzone hiperłącze" xfId="30" builtinId="9" hidden="1"/>
    <cellStyle name="Odwiedzone hiperłącze" xfId="142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0"/>
  <sheetViews>
    <sheetView tabSelected="1" zoomScaleNormal="100" zoomScalePageLayoutView="150" workbookViewId="0">
      <selection activeCell="H21" sqref="H21"/>
    </sheetView>
  </sheetViews>
  <sheetFormatPr defaultColWidth="8.88671875" defaultRowHeight="13.2" x14ac:dyDescent="0.25"/>
  <cols>
    <col min="1" max="1" width="4.88671875" style="19" customWidth="1"/>
    <col min="2" max="2" width="41.109375" style="20" customWidth="1"/>
    <col min="3" max="3" width="13.88671875" style="19" customWidth="1"/>
    <col min="4" max="4" width="10.88671875" style="19" customWidth="1"/>
    <col min="5" max="5" width="15.109375" style="19" customWidth="1"/>
    <col min="6" max="6" width="10.33203125" style="19" customWidth="1"/>
    <col min="7" max="7" width="12.88671875" style="19" customWidth="1"/>
    <col min="8" max="8" width="7.109375" style="19" customWidth="1"/>
    <col min="9" max="9" width="10.88671875" style="19" bestFit="1" customWidth="1"/>
    <col min="10" max="10" width="17.88671875" style="20" customWidth="1"/>
    <col min="11" max="12" width="20.6640625" style="25" hidden="1" customWidth="1"/>
    <col min="13" max="16384" width="8.88671875" style="7"/>
  </cols>
  <sheetData>
    <row r="1" spans="1:12" s="6" customFormat="1" ht="31.2" customHeight="1" x14ac:dyDescent="0.3">
      <c r="A1" s="71" t="s">
        <v>123</v>
      </c>
      <c r="B1" s="72"/>
      <c r="C1" s="72"/>
      <c r="D1" s="72"/>
      <c r="E1" s="72"/>
      <c r="F1" s="72"/>
      <c r="G1" s="72"/>
      <c r="H1" s="72"/>
      <c r="I1" s="72"/>
      <c r="J1" s="72"/>
      <c r="K1" s="25"/>
      <c r="L1" s="25"/>
    </row>
    <row r="2" spans="1:12" s="69" customFormat="1" ht="15.6" x14ac:dyDescent="0.25">
      <c r="A2" s="70" t="s">
        <v>133</v>
      </c>
      <c r="B2" s="70"/>
      <c r="C2" s="70"/>
      <c r="D2" s="70"/>
      <c r="E2" s="70"/>
      <c r="F2" s="70"/>
      <c r="G2" s="70"/>
      <c r="H2" s="70"/>
      <c r="I2" s="70"/>
      <c r="J2" s="70"/>
      <c r="K2" s="68"/>
      <c r="L2" s="68"/>
    </row>
    <row r="3" spans="1:12" ht="79.2" x14ac:dyDescent="0.25">
      <c r="A3" s="8" t="s">
        <v>0</v>
      </c>
      <c r="B3" s="9" t="s">
        <v>1</v>
      </c>
      <c r="C3" s="9" t="s">
        <v>134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7</v>
      </c>
      <c r="J3" s="9" t="s">
        <v>8</v>
      </c>
      <c r="K3" s="10" t="s">
        <v>9</v>
      </c>
      <c r="L3" s="10" t="s">
        <v>10</v>
      </c>
    </row>
    <row r="4" spans="1:12" s="14" customFormat="1" ht="122.4" customHeight="1" x14ac:dyDescent="0.3">
      <c r="A4" s="11">
        <v>1</v>
      </c>
      <c r="B4" s="12" t="s">
        <v>11</v>
      </c>
      <c r="C4" s="13"/>
      <c r="D4" s="13">
        <v>60</v>
      </c>
      <c r="E4" s="13" t="s">
        <v>12</v>
      </c>
      <c r="F4" s="54"/>
      <c r="G4" s="54">
        <f>D4*F4</f>
        <v>0</v>
      </c>
      <c r="H4" s="58"/>
      <c r="I4" s="54">
        <f>G4*(1+H4)</f>
        <v>0</v>
      </c>
      <c r="J4" s="49" t="s">
        <v>126</v>
      </c>
      <c r="K4" s="26"/>
      <c r="L4" s="26"/>
    </row>
    <row r="5" spans="1:12" s="14" customFormat="1" ht="199.95" customHeight="1" x14ac:dyDescent="0.3">
      <c r="A5" s="11">
        <v>2</v>
      </c>
      <c r="B5" s="12" t="s">
        <v>13</v>
      </c>
      <c r="C5" s="15"/>
      <c r="D5" s="13">
        <v>3</v>
      </c>
      <c r="E5" s="13" t="s">
        <v>14</v>
      </c>
      <c r="F5" s="54"/>
      <c r="G5" s="54">
        <f t="shared" ref="G5:G30" si="0">D5*F5</f>
        <v>0</v>
      </c>
      <c r="H5" s="58"/>
      <c r="I5" s="54">
        <f t="shared" ref="I5:I30" si="1">G5*(1+H5)</f>
        <v>0</v>
      </c>
      <c r="J5" s="49" t="s">
        <v>132</v>
      </c>
      <c r="K5" s="26"/>
      <c r="L5" s="26"/>
    </row>
    <row r="6" spans="1:12" s="14" customFormat="1" ht="163.95" customHeight="1" x14ac:dyDescent="0.3">
      <c r="A6" s="11">
        <v>3</v>
      </c>
      <c r="B6" s="12" t="s">
        <v>16</v>
      </c>
      <c r="C6" s="13"/>
      <c r="D6" s="13">
        <v>532</v>
      </c>
      <c r="E6" s="13" t="s">
        <v>15</v>
      </c>
      <c r="F6" s="54"/>
      <c r="G6" s="54">
        <f t="shared" si="0"/>
        <v>0</v>
      </c>
      <c r="H6" s="58"/>
      <c r="I6" s="54">
        <f t="shared" si="1"/>
        <v>0</v>
      </c>
      <c r="J6" s="49" t="s">
        <v>121</v>
      </c>
      <c r="K6" s="30" t="s">
        <v>17</v>
      </c>
      <c r="L6" s="26"/>
    </row>
    <row r="7" spans="1:12" s="14" customFormat="1" ht="166.2" customHeight="1" x14ac:dyDescent="0.3">
      <c r="A7" s="11">
        <v>4</v>
      </c>
      <c r="B7" s="12" t="s">
        <v>18</v>
      </c>
      <c r="C7" s="13"/>
      <c r="D7" s="13">
        <v>162</v>
      </c>
      <c r="E7" s="13" t="s">
        <v>15</v>
      </c>
      <c r="F7" s="54"/>
      <c r="G7" s="54">
        <f t="shared" si="0"/>
        <v>0</v>
      </c>
      <c r="H7" s="58"/>
      <c r="I7" s="54">
        <f t="shared" si="1"/>
        <v>0</v>
      </c>
      <c r="J7" s="49" t="s">
        <v>127</v>
      </c>
      <c r="K7" s="26"/>
      <c r="L7" s="26"/>
    </row>
    <row r="8" spans="1:12" s="14" customFormat="1" ht="202.2" customHeight="1" x14ac:dyDescent="0.3">
      <c r="A8" s="11">
        <v>5</v>
      </c>
      <c r="B8" s="12" t="s">
        <v>19</v>
      </c>
      <c r="C8" s="13"/>
      <c r="D8" s="13">
        <v>7</v>
      </c>
      <c r="E8" s="13" t="s">
        <v>20</v>
      </c>
      <c r="F8" s="54"/>
      <c r="G8" s="54">
        <f t="shared" si="0"/>
        <v>0</v>
      </c>
      <c r="H8" s="58"/>
      <c r="I8" s="54">
        <f t="shared" si="1"/>
        <v>0</v>
      </c>
      <c r="J8" s="49" t="s">
        <v>21</v>
      </c>
      <c r="K8" s="30" t="s">
        <v>22</v>
      </c>
      <c r="L8" s="31">
        <v>45523</v>
      </c>
    </row>
    <row r="9" spans="1:12" s="14" customFormat="1" ht="135.6" customHeight="1" x14ac:dyDescent="0.3">
      <c r="A9" s="11">
        <v>6</v>
      </c>
      <c r="B9" s="12" t="s">
        <v>24</v>
      </c>
      <c r="C9" s="13"/>
      <c r="D9" s="13">
        <v>1</v>
      </c>
      <c r="E9" s="13" t="s">
        <v>23</v>
      </c>
      <c r="F9" s="54"/>
      <c r="G9" s="54">
        <f t="shared" si="0"/>
        <v>0</v>
      </c>
      <c r="H9" s="58"/>
      <c r="I9" s="54">
        <f t="shared" si="1"/>
        <v>0</v>
      </c>
      <c r="J9" s="49" t="s">
        <v>101</v>
      </c>
      <c r="K9" s="26"/>
      <c r="L9" s="26"/>
    </row>
    <row r="10" spans="1:12" s="14" customFormat="1" ht="92.4" x14ac:dyDescent="0.3">
      <c r="A10" s="11">
        <v>7</v>
      </c>
      <c r="B10" s="12" t="s">
        <v>26</v>
      </c>
      <c r="C10" s="15"/>
      <c r="D10" s="13">
        <v>1</v>
      </c>
      <c r="E10" s="13" t="s">
        <v>25</v>
      </c>
      <c r="F10" s="55"/>
      <c r="G10" s="54">
        <f t="shared" si="0"/>
        <v>0</v>
      </c>
      <c r="H10" s="59"/>
      <c r="I10" s="54">
        <f t="shared" si="1"/>
        <v>0</v>
      </c>
      <c r="J10" s="50" t="s">
        <v>27</v>
      </c>
      <c r="K10" s="26"/>
      <c r="L10" s="26"/>
    </row>
    <row r="11" spans="1:12" s="14" customFormat="1" ht="79.2" x14ac:dyDescent="0.3">
      <c r="A11" s="11">
        <v>8</v>
      </c>
      <c r="B11" s="12" t="s">
        <v>131</v>
      </c>
      <c r="C11" s="15"/>
      <c r="D11" s="13">
        <v>2</v>
      </c>
      <c r="E11" s="13" t="s">
        <v>25</v>
      </c>
      <c r="F11" s="55"/>
      <c r="G11" s="54">
        <f t="shared" si="0"/>
        <v>0</v>
      </c>
      <c r="H11" s="59"/>
      <c r="I11" s="54">
        <f t="shared" si="1"/>
        <v>0</v>
      </c>
      <c r="J11" s="50" t="s">
        <v>28</v>
      </c>
      <c r="K11" s="31">
        <v>45509</v>
      </c>
      <c r="L11" s="31">
        <v>45545</v>
      </c>
    </row>
    <row r="12" spans="1:12" s="14" customFormat="1" ht="163.19999999999999" customHeight="1" x14ac:dyDescent="0.3">
      <c r="A12" s="11">
        <v>9</v>
      </c>
      <c r="B12" s="12" t="s">
        <v>29</v>
      </c>
      <c r="C12" s="16"/>
      <c r="D12" s="13">
        <v>60</v>
      </c>
      <c r="E12" s="13" t="s">
        <v>30</v>
      </c>
      <c r="F12" s="54"/>
      <c r="G12" s="54">
        <f t="shared" si="0"/>
        <v>0</v>
      </c>
      <c r="H12" s="58"/>
      <c r="I12" s="54">
        <f t="shared" si="1"/>
        <v>0</v>
      </c>
      <c r="J12" s="49" t="s">
        <v>125</v>
      </c>
      <c r="K12" s="30" t="s">
        <v>118</v>
      </c>
      <c r="L12" s="30" t="s">
        <v>119</v>
      </c>
    </row>
    <row r="13" spans="1:12" s="14" customFormat="1" ht="134.4" customHeight="1" x14ac:dyDescent="0.3">
      <c r="A13" s="11">
        <v>10</v>
      </c>
      <c r="B13" s="12" t="s">
        <v>31</v>
      </c>
      <c r="C13" s="16"/>
      <c r="D13" s="13">
        <v>350</v>
      </c>
      <c r="E13" s="13" t="s">
        <v>32</v>
      </c>
      <c r="F13" s="54"/>
      <c r="G13" s="54">
        <f t="shared" si="0"/>
        <v>0</v>
      </c>
      <c r="H13" s="58"/>
      <c r="I13" s="54">
        <f t="shared" si="1"/>
        <v>0</v>
      </c>
      <c r="J13" s="49" t="s">
        <v>128</v>
      </c>
      <c r="K13" s="26"/>
      <c r="L13" s="26"/>
    </row>
    <row r="14" spans="1:12" s="14" customFormat="1" ht="121.95" customHeight="1" x14ac:dyDescent="0.3">
      <c r="A14" s="11">
        <v>11</v>
      </c>
      <c r="B14" s="12" t="s">
        <v>34</v>
      </c>
      <c r="C14" s="16"/>
      <c r="D14" s="13">
        <v>3</v>
      </c>
      <c r="E14" s="13" t="s">
        <v>33</v>
      </c>
      <c r="F14" s="54"/>
      <c r="G14" s="54">
        <f t="shared" si="0"/>
        <v>0</v>
      </c>
      <c r="H14" s="58"/>
      <c r="I14" s="54">
        <f t="shared" si="1"/>
        <v>0</v>
      </c>
      <c r="J14" s="49" t="s">
        <v>129</v>
      </c>
      <c r="K14" s="26"/>
      <c r="L14" s="26"/>
    </row>
    <row r="15" spans="1:12" s="14" customFormat="1" ht="66" x14ac:dyDescent="0.3">
      <c r="A15" s="11">
        <v>12</v>
      </c>
      <c r="B15" s="12" t="s">
        <v>35</v>
      </c>
      <c r="C15" s="16"/>
      <c r="D15" s="13">
        <v>1</v>
      </c>
      <c r="E15" s="13" t="s">
        <v>33</v>
      </c>
      <c r="F15" s="54"/>
      <c r="G15" s="54">
        <f t="shared" si="0"/>
        <v>0</v>
      </c>
      <c r="H15" s="58"/>
      <c r="I15" s="54">
        <f t="shared" si="1"/>
        <v>0</v>
      </c>
      <c r="J15" s="49" t="s">
        <v>36</v>
      </c>
      <c r="K15" s="26"/>
      <c r="L15" s="26"/>
    </row>
    <row r="16" spans="1:12" s="14" customFormat="1" ht="110.4" customHeight="1" x14ac:dyDescent="0.3">
      <c r="A16" s="11">
        <v>13</v>
      </c>
      <c r="B16" s="12" t="s">
        <v>37</v>
      </c>
      <c r="C16" s="16"/>
      <c r="D16" s="13">
        <v>20</v>
      </c>
      <c r="E16" s="13" t="s">
        <v>33</v>
      </c>
      <c r="F16" s="54"/>
      <c r="G16" s="54">
        <f t="shared" si="0"/>
        <v>0</v>
      </c>
      <c r="H16" s="58"/>
      <c r="I16" s="54">
        <f t="shared" si="1"/>
        <v>0</v>
      </c>
      <c r="J16" s="49" t="s">
        <v>38</v>
      </c>
      <c r="K16" s="30" t="s">
        <v>39</v>
      </c>
      <c r="L16" s="30" t="s">
        <v>40</v>
      </c>
    </row>
    <row r="17" spans="1:12" s="14" customFormat="1" ht="79.2" x14ac:dyDescent="0.3">
      <c r="A17" s="11">
        <v>14</v>
      </c>
      <c r="B17" s="12" t="s">
        <v>124</v>
      </c>
      <c r="C17" s="16"/>
      <c r="D17" s="13">
        <v>1</v>
      </c>
      <c r="E17" s="13" t="s">
        <v>41</v>
      </c>
      <c r="F17" s="54"/>
      <c r="G17" s="54">
        <f t="shared" si="0"/>
        <v>0</v>
      </c>
      <c r="H17" s="58"/>
      <c r="I17" s="54">
        <f t="shared" si="1"/>
        <v>0</v>
      </c>
      <c r="J17" s="49" t="s">
        <v>27</v>
      </c>
      <c r="K17" s="26"/>
      <c r="L17" s="26"/>
    </row>
    <row r="18" spans="1:12" s="14" customFormat="1" ht="105.6" x14ac:dyDescent="0.3">
      <c r="A18" s="11">
        <v>15</v>
      </c>
      <c r="B18" s="12" t="s">
        <v>42</v>
      </c>
      <c r="C18" s="16"/>
      <c r="D18" s="13">
        <v>5</v>
      </c>
      <c r="E18" s="13" t="s">
        <v>25</v>
      </c>
      <c r="F18" s="54"/>
      <c r="G18" s="54">
        <f t="shared" si="0"/>
        <v>0</v>
      </c>
      <c r="H18" s="58"/>
      <c r="I18" s="54">
        <f t="shared" si="1"/>
        <v>0</v>
      </c>
      <c r="J18" s="49" t="s">
        <v>122</v>
      </c>
      <c r="K18" s="26"/>
      <c r="L18" s="26"/>
    </row>
    <row r="19" spans="1:12" s="14" customFormat="1" ht="66" x14ac:dyDescent="0.3">
      <c r="A19" s="11">
        <v>16</v>
      </c>
      <c r="B19" s="12" t="s">
        <v>43</v>
      </c>
      <c r="C19" s="13"/>
      <c r="D19" s="13">
        <v>2</v>
      </c>
      <c r="E19" s="13" t="s">
        <v>25</v>
      </c>
      <c r="F19" s="54"/>
      <c r="G19" s="54">
        <f t="shared" si="0"/>
        <v>0</v>
      </c>
      <c r="H19" s="58"/>
      <c r="I19" s="54">
        <f t="shared" si="1"/>
        <v>0</v>
      </c>
      <c r="J19" s="49" t="s">
        <v>50</v>
      </c>
      <c r="K19" s="26"/>
      <c r="L19" s="26"/>
    </row>
    <row r="20" spans="1:12" s="14" customFormat="1" ht="27.6" customHeight="1" x14ac:dyDescent="0.3">
      <c r="A20" s="11">
        <v>17</v>
      </c>
      <c r="B20" s="17" t="s">
        <v>44</v>
      </c>
      <c r="C20" s="13"/>
      <c r="D20" s="13">
        <v>2</v>
      </c>
      <c r="E20" s="13" t="s">
        <v>32</v>
      </c>
      <c r="F20" s="54"/>
      <c r="G20" s="54">
        <f t="shared" si="0"/>
        <v>0</v>
      </c>
      <c r="H20" s="58"/>
      <c r="I20" s="54">
        <f t="shared" si="1"/>
        <v>0</v>
      </c>
      <c r="J20" s="49" t="s">
        <v>120</v>
      </c>
      <c r="K20" s="26"/>
      <c r="L20" s="26"/>
    </row>
    <row r="21" spans="1:12" s="14" customFormat="1" ht="99" customHeight="1" x14ac:dyDescent="0.3">
      <c r="A21" s="11">
        <v>18</v>
      </c>
      <c r="B21" s="17" t="s">
        <v>45</v>
      </c>
      <c r="C21" s="13"/>
      <c r="D21" s="13">
        <v>1</v>
      </c>
      <c r="E21" s="13" t="s">
        <v>25</v>
      </c>
      <c r="F21" s="54"/>
      <c r="G21" s="54">
        <f t="shared" si="0"/>
        <v>0</v>
      </c>
      <c r="H21" s="58"/>
      <c r="I21" s="54">
        <f t="shared" si="1"/>
        <v>0</v>
      </c>
      <c r="J21" s="49" t="s">
        <v>46</v>
      </c>
      <c r="K21" s="26"/>
      <c r="L21" s="26"/>
    </row>
    <row r="22" spans="1:12" s="14" customFormat="1" ht="79.2" x14ac:dyDescent="0.3">
      <c r="A22" s="11">
        <v>19</v>
      </c>
      <c r="B22" s="17" t="s">
        <v>47</v>
      </c>
      <c r="C22" s="13"/>
      <c r="D22" s="13">
        <v>1</v>
      </c>
      <c r="E22" s="13" t="s">
        <v>25</v>
      </c>
      <c r="F22" s="54"/>
      <c r="G22" s="54">
        <f t="shared" si="0"/>
        <v>0</v>
      </c>
      <c r="H22" s="58"/>
      <c r="I22" s="54">
        <f t="shared" si="1"/>
        <v>0</v>
      </c>
      <c r="J22" s="49" t="s">
        <v>46</v>
      </c>
      <c r="K22" s="26"/>
      <c r="L22" s="26"/>
    </row>
    <row r="23" spans="1:12" s="14" customFormat="1" ht="24.6" customHeight="1" x14ac:dyDescent="0.3">
      <c r="A23" s="11">
        <v>20</v>
      </c>
      <c r="B23" s="17" t="s">
        <v>48</v>
      </c>
      <c r="C23" s="13"/>
      <c r="D23" s="13">
        <v>2</v>
      </c>
      <c r="E23" s="13" t="s">
        <v>49</v>
      </c>
      <c r="F23" s="54"/>
      <c r="G23" s="54">
        <f t="shared" si="0"/>
        <v>0</v>
      </c>
      <c r="H23" s="58"/>
      <c r="I23" s="54">
        <f t="shared" si="1"/>
        <v>0</v>
      </c>
      <c r="J23" s="49" t="s">
        <v>50</v>
      </c>
      <c r="K23" s="26"/>
      <c r="L23" s="26"/>
    </row>
    <row r="24" spans="1:12" s="14" customFormat="1" ht="92.4" x14ac:dyDescent="0.3">
      <c r="A24" s="11">
        <v>21</v>
      </c>
      <c r="B24" s="17" t="s">
        <v>51</v>
      </c>
      <c r="C24" s="13"/>
      <c r="D24" s="13">
        <v>1</v>
      </c>
      <c r="E24" s="13" t="s">
        <v>25</v>
      </c>
      <c r="F24" s="56"/>
      <c r="G24" s="54">
        <f t="shared" si="0"/>
        <v>0</v>
      </c>
      <c r="H24" s="60"/>
      <c r="I24" s="54">
        <f t="shared" si="1"/>
        <v>0</v>
      </c>
      <c r="J24" s="49" t="s">
        <v>52</v>
      </c>
      <c r="K24" s="26"/>
      <c r="L24" s="26"/>
    </row>
    <row r="25" spans="1:12" s="14" customFormat="1" ht="148.19999999999999" customHeight="1" x14ac:dyDescent="0.3">
      <c r="A25" s="11">
        <v>22</v>
      </c>
      <c r="B25" s="53" t="s">
        <v>53</v>
      </c>
      <c r="C25" s="13"/>
      <c r="D25" s="13">
        <v>6</v>
      </c>
      <c r="E25" s="13" t="s">
        <v>25</v>
      </c>
      <c r="F25" s="54"/>
      <c r="G25" s="54">
        <f t="shared" si="0"/>
        <v>0</v>
      </c>
      <c r="H25" s="58"/>
      <c r="I25" s="54">
        <f t="shared" si="1"/>
        <v>0</v>
      </c>
      <c r="J25" s="49" t="s">
        <v>130</v>
      </c>
      <c r="K25" s="26"/>
      <c r="L25" s="26"/>
    </row>
    <row r="26" spans="1:12" s="14" customFormat="1" ht="148.19999999999999" customHeight="1" x14ac:dyDescent="0.3">
      <c r="A26" s="11">
        <v>23</v>
      </c>
      <c r="B26" s="52" t="s">
        <v>54</v>
      </c>
      <c r="C26" s="13"/>
      <c r="D26" s="13">
        <v>1</v>
      </c>
      <c r="E26" s="13" t="s">
        <v>25</v>
      </c>
      <c r="F26" s="54"/>
      <c r="G26" s="54">
        <f t="shared" si="0"/>
        <v>0</v>
      </c>
      <c r="H26" s="58"/>
      <c r="I26" s="54">
        <f t="shared" si="1"/>
        <v>0</v>
      </c>
      <c r="J26" s="49" t="s">
        <v>46</v>
      </c>
      <c r="K26" s="26"/>
      <c r="L26" s="26"/>
    </row>
    <row r="27" spans="1:12" s="14" customFormat="1" ht="148.19999999999999" customHeight="1" x14ac:dyDescent="0.3">
      <c r="A27" s="11">
        <v>24</v>
      </c>
      <c r="B27" s="52" t="s">
        <v>55</v>
      </c>
      <c r="C27" s="13"/>
      <c r="D27" s="13">
        <v>1</v>
      </c>
      <c r="E27" s="13" t="s">
        <v>25</v>
      </c>
      <c r="F27" s="54"/>
      <c r="G27" s="54">
        <f t="shared" si="0"/>
        <v>0</v>
      </c>
      <c r="H27" s="58"/>
      <c r="I27" s="54">
        <f t="shared" si="1"/>
        <v>0</v>
      </c>
      <c r="J27" s="49" t="s">
        <v>46</v>
      </c>
      <c r="K27" s="26"/>
      <c r="L27" s="26"/>
    </row>
    <row r="28" spans="1:12" s="14" customFormat="1" ht="111" customHeight="1" x14ac:dyDescent="0.3">
      <c r="A28" s="11">
        <v>25</v>
      </c>
      <c r="B28" s="12" t="s">
        <v>56</v>
      </c>
      <c r="C28" s="13"/>
      <c r="D28" s="13">
        <v>10</v>
      </c>
      <c r="E28" s="13" t="s">
        <v>32</v>
      </c>
      <c r="F28" s="54"/>
      <c r="G28" s="54">
        <f t="shared" si="0"/>
        <v>0</v>
      </c>
      <c r="H28" s="58"/>
      <c r="I28" s="54">
        <f t="shared" si="1"/>
        <v>0</v>
      </c>
      <c r="J28" s="49" t="s">
        <v>57</v>
      </c>
      <c r="K28" s="26"/>
      <c r="L28" s="26"/>
    </row>
    <row r="29" spans="1:12" ht="61.95" customHeight="1" x14ac:dyDescent="0.25">
      <c r="A29" s="11">
        <v>26</v>
      </c>
      <c r="B29" s="18" t="s">
        <v>58</v>
      </c>
      <c r="C29" s="15"/>
      <c r="D29" s="13">
        <v>50</v>
      </c>
      <c r="E29" s="15" t="s">
        <v>25</v>
      </c>
      <c r="F29" s="57"/>
      <c r="G29" s="54">
        <f t="shared" si="0"/>
        <v>0</v>
      </c>
      <c r="H29" s="61"/>
      <c r="I29" s="54">
        <f t="shared" si="1"/>
        <v>0</v>
      </c>
      <c r="J29" s="51" t="s">
        <v>59</v>
      </c>
      <c r="K29" s="26"/>
      <c r="L29" s="26"/>
    </row>
    <row r="30" spans="1:12" ht="81" customHeight="1" x14ac:dyDescent="0.25">
      <c r="A30" s="11">
        <v>27</v>
      </c>
      <c r="B30" s="18" t="s">
        <v>60</v>
      </c>
      <c r="C30" s="15"/>
      <c r="D30" s="13">
        <v>1</v>
      </c>
      <c r="E30" s="15" t="s">
        <v>25</v>
      </c>
      <c r="F30" s="57"/>
      <c r="G30" s="54">
        <f t="shared" si="0"/>
        <v>0</v>
      </c>
      <c r="H30" s="61"/>
      <c r="I30" s="54">
        <f t="shared" si="1"/>
        <v>0</v>
      </c>
      <c r="J30" s="51" t="s">
        <v>61</v>
      </c>
      <c r="K30" s="26"/>
      <c r="L30" s="26"/>
    </row>
    <row r="31" spans="1:12" s="67" customFormat="1" ht="39.9" customHeight="1" x14ac:dyDescent="0.25">
      <c r="A31" s="63"/>
      <c r="B31" s="64"/>
      <c r="C31" s="63"/>
      <c r="D31" s="63"/>
      <c r="E31" s="63"/>
      <c r="F31" s="62" t="s">
        <v>62</v>
      </c>
      <c r="G31" s="62">
        <f>SUM(G4:G30)</f>
        <v>0</v>
      </c>
      <c r="H31" s="62"/>
      <c r="I31" s="62">
        <f>SUM(I4:I30)</f>
        <v>0</v>
      </c>
      <c r="J31" s="65"/>
      <c r="K31" s="66"/>
      <c r="L31" s="66"/>
    </row>
    <row r="32" spans="1:12" x14ac:dyDescent="0.25">
      <c r="F32" s="22"/>
      <c r="G32" s="23"/>
      <c r="H32" s="23"/>
      <c r="I32" s="23"/>
      <c r="J32" s="21"/>
    </row>
    <row r="40" spans="2:2" x14ac:dyDescent="0.25">
      <c r="B40" s="24"/>
    </row>
  </sheetData>
  <mergeCells count="2">
    <mergeCell ref="A2:J2"/>
    <mergeCell ref="A1:J1"/>
  </mergeCells>
  <phoneticPr fontId="5" type="noConversion"/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45616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86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53.4" customHeight="1" x14ac:dyDescent="0.3">
      <c r="A13" s="33" t="s">
        <v>76</v>
      </c>
      <c r="B13" s="77" t="s">
        <v>110</v>
      </c>
      <c r="C13" s="78"/>
      <c r="D13" s="79"/>
      <c r="E13" s="41" t="e" cm="1">
        <f t="array" ref="E13">LOOKUP(1,1/(GCnazwa=ZapGC!$B$13),GCwop)</f>
        <v>#REF!</v>
      </c>
      <c r="F13" s="35">
        <v>2</v>
      </c>
      <c r="G13" s="99" t="s">
        <v>78</v>
      </c>
      <c r="H13" s="103"/>
    </row>
    <row r="14" spans="1:8" ht="62.4" customHeight="1" x14ac:dyDescent="0.3">
      <c r="A14" s="34" t="s">
        <v>79</v>
      </c>
      <c r="B14" s="88" t="s">
        <v>110</v>
      </c>
      <c r="C14" s="88"/>
      <c r="D14" s="89"/>
      <c r="E14" s="40" t="e" cm="1">
        <f t="array" ref="E14">LOOKUP(1,1/(GCnazwa=ZapGC!$B$14),GCwop)</f>
        <v>#REF!</v>
      </c>
      <c r="F14" s="36">
        <v>3</v>
      </c>
      <c r="G14" s="99"/>
      <c r="H14" s="103"/>
    </row>
    <row r="15" spans="1:8" ht="13.2" customHeight="1" x14ac:dyDescent="0.3">
      <c r="A15" s="32"/>
      <c r="B15" s="85" t="s">
        <v>81</v>
      </c>
      <c r="C15" s="85"/>
      <c r="D15" s="86"/>
      <c r="E15" s="32"/>
      <c r="F15" s="32"/>
      <c r="G15" s="99"/>
      <c r="H15" s="103"/>
    </row>
    <row r="16" spans="1:8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45616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86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7" t="s">
        <v>69</v>
      </c>
      <c r="B10" s="107"/>
      <c r="C10" s="107"/>
      <c r="D10" s="107"/>
      <c r="E10" s="107"/>
      <c r="F10" s="107"/>
      <c r="G10" s="107"/>
      <c r="H10" s="107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50.4" customHeight="1" x14ac:dyDescent="0.3">
      <c r="A13" s="33" t="s">
        <v>76</v>
      </c>
      <c r="B13" s="77" t="s">
        <v>112</v>
      </c>
      <c r="C13" s="78"/>
      <c r="D13" s="79"/>
      <c r="E13" s="41" t="e" cm="1">
        <f t="array" ref="E13">LOOKUP(1,1/(Directnazwa=ZapRO!$B$13),Directwop)</f>
        <v>#REF!</v>
      </c>
      <c r="F13" s="35">
        <v>2</v>
      </c>
      <c r="G13" s="99" t="s">
        <v>78</v>
      </c>
      <c r="H13" s="103"/>
    </row>
    <row r="14" spans="1:8" ht="52.2" customHeight="1" x14ac:dyDescent="0.3">
      <c r="A14" s="34" t="s">
        <v>79</v>
      </c>
      <c r="B14" s="88" t="s">
        <v>111</v>
      </c>
      <c r="C14" s="88"/>
      <c r="D14" s="88"/>
      <c r="E14" s="40" t="e" cm="1">
        <f t="array" ref="E14">LOOKUP(1,1/(Directnazwa=ZapRO!$B$14),Directwop)</f>
        <v>#REF!</v>
      </c>
      <c r="F14" s="36">
        <v>2</v>
      </c>
      <c r="G14" s="99"/>
      <c r="H14" s="103"/>
    </row>
    <row r="15" spans="1:8" ht="13.2" customHeight="1" x14ac:dyDescent="0.3">
      <c r="A15" s="32"/>
      <c r="B15" s="85" t="s">
        <v>81</v>
      </c>
      <c r="C15" s="85"/>
      <c r="D15" s="86"/>
      <c r="E15" s="32"/>
      <c r="F15" s="32"/>
      <c r="G15" s="99"/>
      <c r="H15" s="103"/>
    </row>
    <row r="16" spans="1:8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8" spans="1:8" x14ac:dyDescent="0.3">
      <c r="A18" s="81" t="s">
        <v>82</v>
      </c>
      <c r="B18" s="81"/>
      <c r="C18" s="81"/>
      <c r="D18" s="81"/>
      <c r="E18" s="81"/>
      <c r="F18" s="74" t="s">
        <v>82</v>
      </c>
      <c r="G18" s="74"/>
      <c r="H18" s="74"/>
    </row>
    <row r="19" spans="1:8" x14ac:dyDescent="0.3">
      <c r="A19" s="81" t="s">
        <v>83</v>
      </c>
      <c r="B19" s="81"/>
      <c r="C19" s="81"/>
      <c r="D19" s="81"/>
      <c r="E19" s="81"/>
      <c r="F19" s="74" t="s">
        <v>84</v>
      </c>
      <c r="G19" s="74"/>
      <c r="H19" s="74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4"/>
      <c r="B21" s="4"/>
      <c r="C21" s="4"/>
      <c r="D21" s="4"/>
      <c r="E21" s="4"/>
      <c r="F21" s="5"/>
      <c r="G21" s="5"/>
      <c r="H21" s="5"/>
    </row>
    <row r="22" spans="1:8" x14ac:dyDescent="0.3">
      <c r="A22" s="73" t="s">
        <v>85</v>
      </c>
      <c r="B22" s="74"/>
      <c r="C22" s="74"/>
      <c r="D22" s="74"/>
      <c r="E22" s="74"/>
      <c r="F22" s="74"/>
      <c r="G22" s="74"/>
      <c r="H22" s="74"/>
    </row>
    <row r="23" spans="1:8" x14ac:dyDescent="0.3">
      <c r="A23" s="74"/>
      <c r="B23" s="74"/>
      <c r="C23" s="74"/>
      <c r="D23" s="74"/>
      <c r="E23" s="74"/>
      <c r="F23" s="74"/>
      <c r="G23" s="74"/>
      <c r="H23" s="74"/>
    </row>
    <row r="38" spans="1:1" hidden="1" x14ac:dyDescent="0.3">
      <c r="A38" s="1" t="s">
        <v>86</v>
      </c>
    </row>
    <row r="39" spans="1:1" hidden="1" x14ac:dyDescent="0.3">
      <c r="A39" s="1" t="s">
        <v>68</v>
      </c>
    </row>
    <row r="40" spans="1:1" hidden="1" x14ac:dyDescent="0.3">
      <c r="A40" s="1" t="s">
        <v>87</v>
      </c>
    </row>
    <row r="41" spans="1:1" hidden="1" x14ac:dyDescent="0.3">
      <c r="A41" s="1" t="s">
        <v>88</v>
      </c>
    </row>
    <row r="42" spans="1:1" hidden="1" x14ac:dyDescent="0.3">
      <c r="A42" s="1" t="s">
        <v>89</v>
      </c>
    </row>
    <row r="43" spans="1:1" hidden="1" x14ac:dyDescent="0.3">
      <c r="A43" s="1" t="s">
        <v>90</v>
      </c>
    </row>
    <row r="44" spans="1:1" hidden="1" x14ac:dyDescent="0.3">
      <c r="A44" s="1" t="s">
        <v>91</v>
      </c>
    </row>
    <row r="45" spans="1:1" hidden="1" x14ac:dyDescent="0.3">
      <c r="A45" s="1" t="s">
        <v>92</v>
      </c>
    </row>
    <row r="46" spans="1:1" hidden="1" x14ac:dyDescent="0.3">
      <c r="A46" s="1" t="s">
        <v>93</v>
      </c>
    </row>
    <row r="47" spans="1:1" hidden="1" x14ac:dyDescent="0.3">
      <c r="A47" s="1" t="s">
        <v>94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45616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86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53.4" customHeight="1" x14ac:dyDescent="0.3">
      <c r="A13" s="33" t="s">
        <v>76</v>
      </c>
      <c r="B13" s="78" t="s">
        <v>113</v>
      </c>
      <c r="C13" s="78"/>
      <c r="D13" s="78"/>
      <c r="E13" s="41" t="e" cm="1">
        <f t="array" ref="E13">LOOKUP(1,1/(Sprężnazwa=Zapspręż!$B$13),Sprężwop)</f>
        <v>#REF!</v>
      </c>
      <c r="F13" s="35">
        <v>1</v>
      </c>
      <c r="G13" s="99" t="s">
        <v>78</v>
      </c>
      <c r="H13" s="103"/>
    </row>
    <row r="14" spans="1:8" ht="47.4" customHeight="1" x14ac:dyDescent="0.3">
      <c r="A14" s="34" t="s">
        <v>79</v>
      </c>
      <c r="B14" s="87" t="s">
        <v>113</v>
      </c>
      <c r="C14" s="88"/>
      <c r="D14" s="89"/>
      <c r="E14" s="40" t="e" cm="1">
        <f t="array" ref="E14">LOOKUP(1,1/(Sprężnazwa=Zapspręż!$B$14),Sprężwop)</f>
        <v>#REF!</v>
      </c>
      <c r="F14" s="36">
        <v>1</v>
      </c>
      <c r="G14" s="99"/>
      <c r="H14" s="103"/>
    </row>
    <row r="15" spans="1:8" ht="13.2" customHeight="1" x14ac:dyDescent="0.3">
      <c r="A15" s="32"/>
      <c r="B15" s="85" t="s">
        <v>81</v>
      </c>
      <c r="C15" s="85"/>
      <c r="D15" s="86"/>
      <c r="E15" s="32"/>
      <c r="F15" s="32"/>
      <c r="G15" s="99"/>
      <c r="H15" s="103"/>
    </row>
    <row r="16" spans="1:8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2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12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45616</v>
      </c>
    </row>
    <row r="3" spans="1:12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12" x14ac:dyDescent="0.3">
      <c r="A4" s="92"/>
      <c r="B4" s="92"/>
      <c r="C4" s="92"/>
      <c r="D4" s="92"/>
      <c r="E4" s="92"/>
      <c r="F4" s="92"/>
      <c r="G4" s="92"/>
      <c r="H4" s="92"/>
    </row>
    <row r="5" spans="1:12" x14ac:dyDescent="0.3">
      <c r="A5" s="92"/>
      <c r="B5" s="92"/>
      <c r="C5" s="92"/>
      <c r="D5" s="92"/>
      <c r="E5" s="92"/>
      <c r="F5" s="92"/>
      <c r="G5" s="92"/>
      <c r="H5" s="92"/>
    </row>
    <row r="6" spans="1:12" x14ac:dyDescent="0.3">
      <c r="A6" s="92"/>
      <c r="B6" s="92"/>
      <c r="C6" s="92"/>
      <c r="D6" s="92"/>
      <c r="E6" s="92"/>
      <c r="F6" s="92"/>
      <c r="G6" s="92"/>
      <c r="H6" s="92"/>
    </row>
    <row r="7" spans="1:12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12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12" ht="13.2" customHeight="1" x14ac:dyDescent="0.3">
      <c r="A9" s="105" t="s">
        <v>86</v>
      </c>
      <c r="B9" s="105"/>
      <c r="C9" s="105"/>
      <c r="D9" s="105"/>
      <c r="E9" s="105"/>
      <c r="F9" s="105"/>
      <c r="G9" s="105"/>
      <c r="H9" s="105"/>
    </row>
    <row r="10" spans="1:12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12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12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12" ht="70.95" customHeight="1" x14ac:dyDescent="0.3">
      <c r="A13" s="33" t="s">
        <v>76</v>
      </c>
      <c r="B13" s="78" t="s">
        <v>114</v>
      </c>
      <c r="C13" s="78"/>
      <c r="D13" s="78"/>
      <c r="E13" s="41" t="e" cm="1">
        <f t="array" ref="E13">LOOKUP(1,1/(Organizmynazwa=Zaporganizmy!$B$13),Organizmywop)</f>
        <v>#REF!</v>
      </c>
      <c r="F13" s="35">
        <v>1</v>
      </c>
      <c r="G13" s="99" t="s">
        <v>78</v>
      </c>
      <c r="H13" s="103"/>
    </row>
    <row r="14" spans="1:12" ht="74.400000000000006" customHeight="1" x14ac:dyDescent="0.3">
      <c r="A14" s="34" t="s">
        <v>79</v>
      </c>
      <c r="B14" s="87" t="s">
        <v>115</v>
      </c>
      <c r="C14" s="88"/>
      <c r="D14" s="89"/>
      <c r="E14" s="40" t="e" cm="1">
        <f t="array" ref="E14">LOOKUP(1,1/(Organizmynazwa=Zaporganizmy!$B$14),Organizmywop)</f>
        <v>#REF!</v>
      </c>
      <c r="F14" s="36">
        <v>11</v>
      </c>
      <c r="G14" s="99"/>
      <c r="H14" s="103"/>
      <c r="L14" s="48"/>
    </row>
    <row r="15" spans="1:12" ht="13.2" customHeight="1" x14ac:dyDescent="0.3">
      <c r="A15" s="32"/>
      <c r="B15" s="85" t="s">
        <v>81</v>
      </c>
      <c r="C15" s="85"/>
      <c r="D15" s="85"/>
      <c r="E15" s="32"/>
      <c r="F15" s="32"/>
      <c r="G15" s="99"/>
      <c r="H15" s="103"/>
      <c r="L15" s="48"/>
    </row>
    <row r="16" spans="1:12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 t="s">
        <v>116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89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298.95" customHeight="1" x14ac:dyDescent="0.3">
      <c r="A13" s="44" t="s">
        <v>76</v>
      </c>
      <c r="B13" s="108" t="s">
        <v>117</v>
      </c>
      <c r="C13" s="109"/>
      <c r="D13" s="110"/>
      <c r="E13" s="41" t="e" cm="1">
        <f t="array" ref="E13">LOOKUP(1,1/(Szkłonazwa=Zapszkło!$B$13),Szkłowop)</f>
        <v>#REF!</v>
      </c>
      <c r="F13" s="35">
        <v>1</v>
      </c>
      <c r="G13" s="111" t="s">
        <v>78</v>
      </c>
      <c r="H13" s="103"/>
    </row>
    <row r="14" spans="1:8" ht="74.400000000000006" customHeight="1" x14ac:dyDescent="0.3">
      <c r="A14" s="46" t="s">
        <v>79</v>
      </c>
      <c r="B14" s="112"/>
      <c r="C14" s="112"/>
      <c r="D14" s="112"/>
      <c r="E14" s="40" t="e" cm="1">
        <f t="array" ref="E14">LOOKUP(1,1/(Szkłonazwa=Zapszkło!$B$14),Szkłowop)</f>
        <v>#REF!</v>
      </c>
      <c r="F14" s="36"/>
      <c r="G14" s="111"/>
      <c r="H14" s="103"/>
    </row>
    <row r="15" spans="1:8" ht="13.2" customHeight="1" x14ac:dyDescent="0.3">
      <c r="A15" s="45"/>
      <c r="B15" s="85" t="s">
        <v>81</v>
      </c>
      <c r="C15" s="85"/>
      <c r="D15" s="85"/>
      <c r="E15" s="32"/>
      <c r="F15" s="47"/>
      <c r="G15" s="111"/>
      <c r="H15" s="103"/>
    </row>
    <row r="16" spans="1:8" ht="1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1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11" ht="13.2" customHeight="1" x14ac:dyDescent="0.3">
      <c r="A2" s="2"/>
      <c r="B2" s="2"/>
      <c r="C2" s="2"/>
      <c r="D2" s="2"/>
      <c r="E2" s="27"/>
      <c r="F2" s="73" t="s">
        <v>64</v>
      </c>
      <c r="G2" s="73"/>
      <c r="H2" s="3">
        <v>45637</v>
      </c>
    </row>
    <row r="3" spans="1:11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11" x14ac:dyDescent="0.3">
      <c r="A4" s="92"/>
      <c r="B4" s="92"/>
      <c r="C4" s="92"/>
      <c r="D4" s="92"/>
      <c r="E4" s="92"/>
      <c r="F4" s="92"/>
      <c r="G4" s="92"/>
      <c r="H4" s="92"/>
    </row>
    <row r="5" spans="1:11" x14ac:dyDescent="0.3">
      <c r="A5" s="92"/>
      <c r="B5" s="92"/>
      <c r="C5" s="92"/>
      <c r="D5" s="92"/>
      <c r="E5" s="92"/>
      <c r="F5" s="92"/>
      <c r="G5" s="92"/>
      <c r="H5" s="92"/>
    </row>
    <row r="6" spans="1:11" x14ac:dyDescent="0.3">
      <c r="A6" s="92"/>
      <c r="B6" s="92"/>
      <c r="C6" s="92"/>
      <c r="D6" s="92"/>
      <c r="E6" s="92"/>
      <c r="F6" s="92"/>
      <c r="G6" s="92"/>
      <c r="H6" s="92"/>
    </row>
    <row r="7" spans="1:11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11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11" ht="13.2" customHeight="1" x14ac:dyDescent="0.3">
      <c r="A9" s="95" t="s">
        <v>68</v>
      </c>
      <c r="B9" s="95"/>
      <c r="C9" s="95"/>
      <c r="D9" s="95"/>
      <c r="E9" s="95"/>
      <c r="F9" s="95"/>
      <c r="G9" s="95"/>
      <c r="H9" s="95"/>
    </row>
    <row r="10" spans="1:11" ht="13.2" customHeight="1" x14ac:dyDescent="0.3">
      <c r="A10" s="90" t="s">
        <v>69</v>
      </c>
      <c r="B10" s="90"/>
      <c r="C10" s="90"/>
      <c r="D10" s="90"/>
      <c r="E10" s="90"/>
      <c r="F10" s="90"/>
      <c r="G10" s="90"/>
      <c r="H10" s="90"/>
    </row>
    <row r="11" spans="1:11" ht="13.2" customHeight="1" x14ac:dyDescent="0.3">
      <c r="A11" s="75" t="s">
        <v>70</v>
      </c>
      <c r="B11" s="75"/>
      <c r="C11" s="75"/>
      <c r="D11" s="75"/>
      <c r="E11" s="75"/>
      <c r="F11" s="75"/>
      <c r="G11" s="75"/>
      <c r="H11" s="75"/>
    </row>
    <row r="12" spans="1:11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11" ht="107.4" customHeight="1" x14ac:dyDescent="0.3">
      <c r="A13" s="33" t="s">
        <v>76</v>
      </c>
      <c r="B13" s="77" t="s">
        <v>77</v>
      </c>
      <c r="C13" s="78"/>
      <c r="D13" s="79"/>
      <c r="E13" s="41" t="e" cm="1">
        <f t="array" ref="E13">LOOKUP(1,1/(Filtrynazwa=ZapFiltry!$B$13),Filtrywop)</f>
        <v>#N/A</v>
      </c>
      <c r="F13" s="35">
        <v>5</v>
      </c>
      <c r="G13" s="82" t="s">
        <v>78</v>
      </c>
      <c r="H13" s="83"/>
      <c r="K13" s="29"/>
    </row>
    <row r="14" spans="1:11" ht="185.4" customHeight="1" x14ac:dyDescent="0.3">
      <c r="A14" s="34" t="s">
        <v>79</v>
      </c>
      <c r="B14" s="87" t="s">
        <v>80</v>
      </c>
      <c r="C14" s="88"/>
      <c r="D14" s="89"/>
      <c r="E14" s="43" t="str" cm="1">
        <f t="array" ref="E14">LOOKUP(1,1/(Filtrynazwa=ZapFiltry!$B$14),Filtrywop)</f>
        <v xml:space="preserve"> 1 op. = 120 szt.</v>
      </c>
      <c r="F14" s="36">
        <v>10</v>
      </c>
      <c r="G14" s="82"/>
      <c r="H14" s="83"/>
    </row>
    <row r="15" spans="1:11" ht="13.2" customHeight="1" x14ac:dyDescent="0.3">
      <c r="A15" s="38"/>
      <c r="B15" s="84" t="s">
        <v>81</v>
      </c>
      <c r="C15" s="85"/>
      <c r="D15" s="86"/>
      <c r="E15" s="38"/>
      <c r="F15" s="38"/>
      <c r="G15" s="82"/>
      <c r="H15" s="83"/>
    </row>
    <row r="16" spans="1:11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45596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97" t="s">
        <v>68</v>
      </c>
      <c r="B9" s="97"/>
      <c r="C9" s="97"/>
      <c r="D9" s="97"/>
      <c r="E9" s="97"/>
      <c r="F9" s="97"/>
      <c r="G9" s="97"/>
      <c r="H9" s="97"/>
    </row>
    <row r="10" spans="1:8" ht="13.2" customHeight="1" x14ac:dyDescent="0.3">
      <c r="A10" s="90" t="s">
        <v>69</v>
      </c>
      <c r="B10" s="90"/>
      <c r="C10" s="90"/>
      <c r="D10" s="90"/>
      <c r="E10" s="90"/>
      <c r="F10" s="90"/>
      <c r="G10" s="90"/>
      <c r="H10" s="90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139.94999999999999" customHeight="1" x14ac:dyDescent="0.3">
      <c r="A13" s="33" t="s">
        <v>76</v>
      </c>
      <c r="B13" s="77" t="s">
        <v>95</v>
      </c>
      <c r="C13" s="78"/>
      <c r="D13" s="79"/>
      <c r="E13" s="41" t="e" cm="1">
        <f t="array" ref="E13">LOOKUP(1,1/(Deznazwa=ZapDez!$B$13),Dezwop)</f>
        <v>#REF!</v>
      </c>
      <c r="F13" s="35">
        <v>1</v>
      </c>
      <c r="G13" s="82" t="s">
        <v>78</v>
      </c>
      <c r="H13" s="83"/>
    </row>
    <row r="14" spans="1:8" ht="126" customHeight="1" x14ac:dyDescent="0.3">
      <c r="A14" s="34" t="s">
        <v>79</v>
      </c>
      <c r="B14" s="88" t="s">
        <v>96</v>
      </c>
      <c r="C14" s="88"/>
      <c r="D14" s="89"/>
      <c r="E14" s="40" t="e" cm="1">
        <f t="array" ref="E14">LOOKUP(1,1/(Deznazwa=ZapDez!$B$14),Dezwop)</f>
        <v>#REF!</v>
      </c>
      <c r="F14" s="36">
        <v>5</v>
      </c>
      <c r="G14" s="82"/>
      <c r="H14" s="83"/>
    </row>
    <row r="15" spans="1:8" ht="13.2" customHeight="1" x14ac:dyDescent="0.3">
      <c r="A15" s="38"/>
      <c r="B15" s="85" t="s">
        <v>81</v>
      </c>
      <c r="C15" s="85"/>
      <c r="D15" s="86"/>
      <c r="E15" s="38"/>
      <c r="F15" s="38"/>
      <c r="G15" s="82"/>
      <c r="H15" s="83"/>
    </row>
    <row r="16" spans="1:8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97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45616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86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199.95" customHeight="1" x14ac:dyDescent="0.3">
      <c r="A13" s="99" t="s">
        <v>76</v>
      </c>
      <c r="B13" s="78" t="s">
        <v>98</v>
      </c>
      <c r="C13" s="78"/>
      <c r="D13" s="79"/>
      <c r="E13" s="100" t="e" cm="1">
        <f t="array" ref="E13">LOOKUP(1,1/(Sternazwa=ZapSter!$B$13),Sterwop)</f>
        <v>#REF!</v>
      </c>
      <c r="F13" s="102">
        <v>5</v>
      </c>
      <c r="G13" s="99" t="s">
        <v>78</v>
      </c>
      <c r="H13" s="103"/>
    </row>
    <row r="14" spans="1:8" ht="17.399999999999999" hidden="1" customHeight="1" x14ac:dyDescent="0.3">
      <c r="A14" s="99"/>
      <c r="B14" s="27" t="s">
        <v>99</v>
      </c>
      <c r="C14" s="27" t="s">
        <v>100</v>
      </c>
      <c r="D14" s="28" t="e" cm="1">
        <f t="array" ref="D14">LOOKUP(1,1/(Sternazwa=ZapSter!$B$13),Sternr)</f>
        <v>#REF!</v>
      </c>
      <c r="E14" s="101"/>
      <c r="F14" s="102"/>
      <c r="G14" s="99"/>
      <c r="H14" s="103"/>
    </row>
    <row r="15" spans="1:8" ht="13.2" customHeight="1" x14ac:dyDescent="0.3">
      <c r="A15" s="99"/>
      <c r="B15" s="85" t="s">
        <v>81</v>
      </c>
      <c r="C15" s="85"/>
      <c r="D15" s="86"/>
      <c r="E15" s="100"/>
      <c r="F15" s="102"/>
      <c r="G15" s="99"/>
      <c r="H15" s="103"/>
    </row>
    <row r="16" spans="1:8" ht="19.95" customHeight="1" x14ac:dyDescent="0.3">
      <c r="A16" s="98"/>
      <c r="B16" s="98"/>
      <c r="C16" s="98"/>
      <c r="D16" s="98"/>
      <c r="E16" s="98"/>
      <c r="F16" s="98"/>
      <c r="G16" s="98"/>
      <c r="H16" s="98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45553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93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122.4" customHeight="1" x14ac:dyDescent="0.3">
      <c r="A13" s="33" t="s">
        <v>76</v>
      </c>
      <c r="B13" s="77" t="s">
        <v>102</v>
      </c>
      <c r="C13" s="78"/>
      <c r="D13" s="79"/>
      <c r="E13" s="41" t="e" cm="1">
        <f t="array" ref="E13">LOOKUP(1,1/(Wzorzecnazwa=ZapWzorzec!$B$13),Wzorzecwop)</f>
        <v>#REF!</v>
      </c>
      <c r="F13" s="35">
        <v>4</v>
      </c>
      <c r="G13" s="99" t="s">
        <v>78</v>
      </c>
      <c r="H13" s="103"/>
    </row>
    <row r="14" spans="1:8" ht="113.4" customHeight="1" x14ac:dyDescent="0.3">
      <c r="A14" s="34" t="s">
        <v>79</v>
      </c>
      <c r="B14" s="88" t="s">
        <v>103</v>
      </c>
      <c r="C14" s="88"/>
      <c r="D14" s="88"/>
      <c r="E14" s="40" t="e" cm="1">
        <f t="array" ref="E14">LOOKUP(1,1/(Wzorzecnazwa=ZapWzorzec!$B$14),Wzorzecwop)</f>
        <v>#REF!</v>
      </c>
      <c r="F14" s="36">
        <v>5</v>
      </c>
      <c r="G14" s="99"/>
      <c r="H14" s="103"/>
    </row>
    <row r="15" spans="1:8" ht="13.2" customHeight="1" x14ac:dyDescent="0.3">
      <c r="A15" s="32"/>
      <c r="B15" s="85" t="s">
        <v>81</v>
      </c>
      <c r="C15" s="85"/>
      <c r="D15" s="85"/>
      <c r="E15" s="32"/>
      <c r="F15" s="32"/>
      <c r="G15" s="99"/>
      <c r="H15" s="103"/>
    </row>
    <row r="16" spans="1:8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45618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68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222.75" customHeight="1" x14ac:dyDescent="0.3">
      <c r="A13" s="99" t="s">
        <v>76</v>
      </c>
      <c r="B13" s="78" t="s">
        <v>104</v>
      </c>
      <c r="C13" s="78"/>
      <c r="D13" s="78"/>
      <c r="E13" s="100" t="e" cm="1">
        <f t="array" ref="E13">LOOKUP(1,1/(Wymaznazwa=Zapwymaz!$B$13),Wymazwop)</f>
        <v>#REF!</v>
      </c>
      <c r="F13" s="102">
        <v>20</v>
      </c>
      <c r="G13" s="99" t="s">
        <v>78</v>
      </c>
      <c r="H13" s="103"/>
    </row>
    <row r="14" spans="1:8" ht="13.2" customHeight="1" x14ac:dyDescent="0.3">
      <c r="A14" s="99"/>
      <c r="B14" s="85" t="s">
        <v>81</v>
      </c>
      <c r="C14" s="85"/>
      <c r="D14" s="85"/>
      <c r="E14" s="100"/>
      <c r="F14" s="102"/>
      <c r="G14" s="99"/>
      <c r="H14" s="103"/>
    </row>
    <row r="15" spans="1:8" ht="19.95" customHeight="1" x14ac:dyDescent="0.3">
      <c r="A15" s="80"/>
      <c r="B15" s="80"/>
      <c r="C15" s="80"/>
      <c r="D15" s="80"/>
      <c r="E15" s="80"/>
      <c r="F15" s="80"/>
      <c r="G15" s="80"/>
      <c r="H15" s="80"/>
    </row>
    <row r="16" spans="1:8" x14ac:dyDescent="0.3">
      <c r="A16" s="81" t="s">
        <v>82</v>
      </c>
      <c r="B16" s="81"/>
      <c r="C16" s="81"/>
      <c r="D16" s="81"/>
      <c r="E16" s="81"/>
      <c r="F16" s="74" t="s">
        <v>82</v>
      </c>
      <c r="G16" s="74"/>
      <c r="H16" s="74"/>
    </row>
    <row r="17" spans="1:8" x14ac:dyDescent="0.3">
      <c r="A17" s="81" t="s">
        <v>83</v>
      </c>
      <c r="B17" s="81"/>
      <c r="C17" s="81"/>
      <c r="D17" s="81"/>
      <c r="E17" s="81"/>
      <c r="F17" s="74" t="s">
        <v>84</v>
      </c>
      <c r="G17" s="74"/>
      <c r="H17" s="74"/>
    </row>
    <row r="18" spans="1:8" x14ac:dyDescent="0.3">
      <c r="A18" s="4"/>
      <c r="B18" s="4"/>
      <c r="C18" s="4"/>
      <c r="D18" s="4"/>
      <c r="E18" s="4"/>
      <c r="F18" s="5"/>
      <c r="G18" s="5"/>
      <c r="H18" s="5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73" t="s">
        <v>85</v>
      </c>
      <c r="B20" s="74"/>
      <c r="C20" s="74"/>
      <c r="D20" s="74"/>
      <c r="E20" s="74"/>
      <c r="F20" s="74"/>
      <c r="G20" s="74"/>
      <c r="H20" s="74"/>
    </row>
    <row r="21" spans="1:8" x14ac:dyDescent="0.3">
      <c r="A21" s="74"/>
      <c r="B21" s="74"/>
      <c r="C21" s="74"/>
      <c r="D21" s="74"/>
      <c r="E21" s="74"/>
      <c r="F21" s="74"/>
      <c r="G21" s="74"/>
      <c r="H21" s="74"/>
    </row>
    <row r="36" spans="1:1" hidden="1" x14ac:dyDescent="0.3">
      <c r="A36" s="1" t="s">
        <v>86</v>
      </c>
    </row>
    <row r="37" spans="1:1" hidden="1" x14ac:dyDescent="0.3">
      <c r="A37" s="1" t="s">
        <v>68</v>
      </c>
    </row>
    <row r="38" spans="1:1" hidden="1" x14ac:dyDescent="0.3">
      <c r="A38" s="1" t="s">
        <v>87</v>
      </c>
    </row>
    <row r="39" spans="1:1" hidden="1" x14ac:dyDescent="0.3">
      <c r="A39" s="1" t="s">
        <v>88</v>
      </c>
    </row>
    <row r="40" spans="1:1" hidden="1" x14ac:dyDescent="0.3">
      <c r="A40" s="1" t="s">
        <v>89</v>
      </c>
    </row>
    <row r="41" spans="1:1" hidden="1" x14ac:dyDescent="0.3">
      <c r="A41" s="1" t="s">
        <v>90</v>
      </c>
    </row>
    <row r="42" spans="1:1" hidden="1" x14ac:dyDescent="0.3">
      <c r="A42" s="1" t="s">
        <v>91</v>
      </c>
    </row>
    <row r="43" spans="1:1" hidden="1" x14ac:dyDescent="0.3">
      <c r="A43" s="1" t="s">
        <v>92</v>
      </c>
    </row>
    <row r="44" spans="1:1" hidden="1" x14ac:dyDescent="0.3">
      <c r="A44" s="1" t="s">
        <v>93</v>
      </c>
    </row>
    <row r="45" spans="1:1" hidden="1" x14ac:dyDescent="0.3">
      <c r="A45" s="1" t="s">
        <v>94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45620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68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48" customHeight="1" x14ac:dyDescent="0.3">
      <c r="A13" s="33" t="s">
        <v>76</v>
      </c>
      <c r="B13" s="77" t="s">
        <v>105</v>
      </c>
      <c r="C13" s="78"/>
      <c r="D13" s="79"/>
      <c r="E13" s="41" t="e" cm="1">
        <f t="array" ref="E13">LOOKUP(1,1/(Rękawicenazwa=Zaprękawice!$B$13),Rękawicewop)</f>
        <v>#REF!</v>
      </c>
      <c r="F13" s="35">
        <v>10</v>
      </c>
      <c r="G13" s="99" t="s">
        <v>78</v>
      </c>
      <c r="H13" s="103"/>
    </row>
    <row r="14" spans="1:8" ht="82.95" customHeight="1" x14ac:dyDescent="0.3">
      <c r="A14" s="34" t="s">
        <v>79</v>
      </c>
      <c r="B14" s="88" t="s">
        <v>105</v>
      </c>
      <c r="C14" s="88"/>
      <c r="D14" s="89"/>
      <c r="E14" s="40" t="e" cm="1">
        <f t="array" ref="E14">LOOKUP(1,1/(Rękawicenazwa=Zaprękawice!$B$14),Rękawicewop)</f>
        <v>#REF!</v>
      </c>
      <c r="F14" s="36">
        <v>11</v>
      </c>
      <c r="G14" s="99"/>
      <c r="H14" s="103"/>
    </row>
    <row r="15" spans="1:8" ht="13.2" customHeight="1" x14ac:dyDescent="0.3">
      <c r="A15" s="32"/>
      <c r="B15" s="84" t="s">
        <v>81</v>
      </c>
      <c r="C15" s="85"/>
      <c r="D15" s="86"/>
      <c r="E15" s="32"/>
      <c r="F15" s="32"/>
      <c r="G15" s="99"/>
      <c r="H15" s="103"/>
    </row>
    <row r="16" spans="1:8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">
        <v>45616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86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62.4" customHeight="1" x14ac:dyDescent="0.3">
      <c r="A13" s="33" t="s">
        <v>76</v>
      </c>
      <c r="B13" s="77" t="s">
        <v>106</v>
      </c>
      <c r="C13" s="78"/>
      <c r="D13" s="79"/>
      <c r="E13" s="42" t="e" cm="1">
        <f t="array" ref="E13">LOOKUP(1,1/(Zmywarnazwa=Zapzmywar!$B$13),Zmywarwop)</f>
        <v>#REF!</v>
      </c>
      <c r="F13" s="35">
        <v>1</v>
      </c>
      <c r="G13" s="99" t="s">
        <v>78</v>
      </c>
      <c r="H13" s="103"/>
    </row>
    <row r="14" spans="1:8" ht="60.6" customHeight="1" x14ac:dyDescent="0.3">
      <c r="A14" s="34" t="s">
        <v>79</v>
      </c>
      <c r="B14" s="88" t="s">
        <v>106</v>
      </c>
      <c r="C14" s="88"/>
      <c r="D14" s="89"/>
      <c r="E14" s="43" t="e" cm="1">
        <f t="array" ref="E14">LOOKUP(1,1/(Zmywarnazwa=Zapzmywar!$B$14),Zmywarwop)</f>
        <v>#REF!</v>
      </c>
      <c r="F14" s="36">
        <v>1</v>
      </c>
      <c r="G14" s="99"/>
      <c r="H14" s="103"/>
    </row>
    <row r="15" spans="1:8" ht="13.2" customHeight="1" x14ac:dyDescent="0.3">
      <c r="A15" s="32"/>
      <c r="B15" s="84" t="s">
        <v>81</v>
      </c>
      <c r="C15" s="85"/>
      <c r="D15" s="86"/>
      <c r="E15" s="32"/>
      <c r="F15" s="32"/>
      <c r="G15" s="99"/>
      <c r="H15" s="103"/>
    </row>
    <row r="16" spans="1:8" ht="19.95" customHeight="1" x14ac:dyDescent="0.3">
      <c r="A16" s="80"/>
      <c r="B16" s="80"/>
      <c r="C16" s="80"/>
      <c r="D16" s="80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91" t="s">
        <v>63</v>
      </c>
      <c r="B1" s="91"/>
      <c r="C1" s="91"/>
      <c r="D1" s="91"/>
      <c r="E1" s="91"/>
      <c r="F1" s="91"/>
      <c r="G1" s="91"/>
      <c r="H1" s="91"/>
    </row>
    <row r="2" spans="1:8" ht="13.2" customHeight="1" x14ac:dyDescent="0.3">
      <c r="A2" s="2"/>
      <c r="B2" s="2"/>
      <c r="C2" s="2"/>
      <c r="D2" s="2"/>
      <c r="E2" s="2"/>
      <c r="F2" s="73" t="s">
        <v>64</v>
      </c>
      <c r="G2" s="73"/>
      <c r="H2" s="37" t="s">
        <v>109</v>
      </c>
    </row>
    <row r="3" spans="1:8" x14ac:dyDescent="0.3">
      <c r="A3" s="92" t="s">
        <v>65</v>
      </c>
      <c r="B3" s="92"/>
      <c r="C3" s="92"/>
      <c r="D3" s="92"/>
      <c r="E3" s="92"/>
      <c r="F3" s="92"/>
      <c r="G3" s="92"/>
      <c r="H3" s="92"/>
    </row>
    <row r="4" spans="1:8" x14ac:dyDescent="0.3">
      <c r="A4" s="92"/>
      <c r="B4" s="92"/>
      <c r="C4" s="92"/>
      <c r="D4" s="92"/>
      <c r="E4" s="92"/>
      <c r="F4" s="92"/>
      <c r="G4" s="92"/>
      <c r="H4" s="92"/>
    </row>
    <row r="5" spans="1:8" x14ac:dyDescent="0.3">
      <c r="A5" s="92"/>
      <c r="B5" s="92"/>
      <c r="C5" s="92"/>
      <c r="D5" s="92"/>
      <c r="E5" s="92"/>
      <c r="F5" s="92"/>
      <c r="G5" s="92"/>
      <c r="H5" s="92"/>
    </row>
    <row r="6" spans="1:8" x14ac:dyDescent="0.3">
      <c r="A6" s="92"/>
      <c r="B6" s="92"/>
      <c r="C6" s="92"/>
      <c r="D6" s="92"/>
      <c r="E6" s="92"/>
      <c r="F6" s="92"/>
      <c r="G6" s="92"/>
      <c r="H6" s="92"/>
    </row>
    <row r="7" spans="1:8" ht="13.2" customHeight="1" x14ac:dyDescent="0.3">
      <c r="A7" s="93" t="s">
        <v>66</v>
      </c>
      <c r="B7" s="93"/>
      <c r="C7" s="93"/>
      <c r="D7" s="93"/>
      <c r="E7" s="93"/>
      <c r="F7" s="93"/>
      <c r="G7" s="93"/>
      <c r="H7" s="93"/>
    </row>
    <row r="8" spans="1:8" ht="13.2" customHeight="1" x14ac:dyDescent="0.3">
      <c r="A8" s="94" t="s">
        <v>67</v>
      </c>
      <c r="B8" s="94"/>
      <c r="C8" s="94"/>
      <c r="D8" s="94"/>
      <c r="E8" s="94"/>
      <c r="F8" s="94"/>
      <c r="G8" s="94"/>
      <c r="H8" s="94"/>
    </row>
    <row r="9" spans="1:8" ht="13.2" customHeight="1" x14ac:dyDescent="0.3">
      <c r="A9" s="105" t="s">
        <v>86</v>
      </c>
      <c r="B9" s="105"/>
      <c r="C9" s="105"/>
      <c r="D9" s="105"/>
      <c r="E9" s="105"/>
      <c r="F9" s="105"/>
      <c r="G9" s="105"/>
      <c r="H9" s="105"/>
    </row>
    <row r="10" spans="1:8" ht="13.2" customHeight="1" x14ac:dyDescent="0.3">
      <c r="A10" s="104" t="s">
        <v>69</v>
      </c>
      <c r="B10" s="104"/>
      <c r="C10" s="104"/>
      <c r="D10" s="104"/>
      <c r="E10" s="104"/>
      <c r="F10" s="104"/>
      <c r="G10" s="104"/>
      <c r="H10" s="104"/>
    </row>
    <row r="11" spans="1:8" ht="13.2" customHeight="1" x14ac:dyDescent="0.3">
      <c r="A11" s="96" t="s">
        <v>70</v>
      </c>
      <c r="B11" s="96"/>
      <c r="C11" s="96"/>
      <c r="D11" s="96"/>
      <c r="E11" s="96"/>
      <c r="F11" s="96"/>
      <c r="G11" s="96"/>
      <c r="H11" s="96"/>
    </row>
    <row r="12" spans="1:8" ht="13.2" customHeight="1" x14ac:dyDescent="0.3">
      <c r="A12" s="39" t="s">
        <v>0</v>
      </c>
      <c r="B12" s="76" t="s">
        <v>71</v>
      </c>
      <c r="C12" s="76"/>
      <c r="D12" s="76"/>
      <c r="E12" s="39" t="s">
        <v>72</v>
      </c>
      <c r="F12" s="39" t="s">
        <v>73</v>
      </c>
      <c r="G12" s="39" t="s">
        <v>74</v>
      </c>
      <c r="H12" s="39" t="s">
        <v>75</v>
      </c>
    </row>
    <row r="13" spans="1:8" ht="58.95" customHeight="1" x14ac:dyDescent="0.3">
      <c r="A13" s="33" t="s">
        <v>76</v>
      </c>
      <c r="B13" s="77" t="s">
        <v>107</v>
      </c>
      <c r="C13" s="78"/>
      <c r="D13" s="79"/>
      <c r="E13" s="41" t="e" cm="1">
        <f t="array" ref="E13">LOOKUP(1,1/(Korkinazwa=Zapkorki!$B$13),Korkiwop)</f>
        <v>#REF!</v>
      </c>
      <c r="F13" s="35">
        <v>1</v>
      </c>
      <c r="G13" s="99" t="s">
        <v>78</v>
      </c>
      <c r="H13" s="103"/>
    </row>
    <row r="14" spans="1:8" ht="51.6" customHeight="1" x14ac:dyDescent="0.3">
      <c r="A14" s="34" t="s">
        <v>79</v>
      </c>
      <c r="B14" s="88" t="s">
        <v>108</v>
      </c>
      <c r="C14" s="88"/>
      <c r="D14" s="89"/>
      <c r="E14" s="40" t="e" cm="1">
        <f t="array" ref="E14">LOOKUP(1,1/(Korkinazwa=Zapkorki!$B$14),Korkiwop)</f>
        <v>#REF!</v>
      </c>
      <c r="F14" s="36">
        <v>5</v>
      </c>
      <c r="G14" s="99"/>
      <c r="H14" s="103"/>
    </row>
    <row r="15" spans="1:8" ht="13.2" customHeight="1" x14ac:dyDescent="0.3">
      <c r="A15" s="32"/>
      <c r="B15" s="84" t="s">
        <v>81</v>
      </c>
      <c r="C15" s="85"/>
      <c r="D15" s="86"/>
      <c r="E15" s="32"/>
      <c r="F15" s="32"/>
      <c r="G15" s="99"/>
      <c r="H15" s="103"/>
    </row>
    <row r="16" spans="1:8" ht="19.95" customHeight="1" x14ac:dyDescent="0.3">
      <c r="A16" s="80"/>
      <c r="B16" s="106"/>
      <c r="C16" s="106"/>
      <c r="D16" s="106"/>
      <c r="E16" s="80"/>
      <c r="F16" s="80"/>
      <c r="G16" s="80"/>
      <c r="H16" s="80"/>
    </row>
    <row r="17" spans="1:8" x14ac:dyDescent="0.3">
      <c r="A17" s="81" t="s">
        <v>82</v>
      </c>
      <c r="B17" s="81"/>
      <c r="C17" s="81"/>
      <c r="D17" s="81"/>
      <c r="E17" s="81"/>
      <c r="F17" s="74" t="s">
        <v>82</v>
      </c>
      <c r="G17" s="74"/>
      <c r="H17" s="74"/>
    </row>
    <row r="18" spans="1:8" x14ac:dyDescent="0.3">
      <c r="A18" s="81" t="s">
        <v>83</v>
      </c>
      <c r="B18" s="81"/>
      <c r="C18" s="81"/>
      <c r="D18" s="81"/>
      <c r="E18" s="81"/>
      <c r="F18" s="74" t="s">
        <v>84</v>
      </c>
      <c r="G18" s="74"/>
      <c r="H18" s="74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73" t="s">
        <v>85</v>
      </c>
      <c r="B21" s="74"/>
      <c r="C21" s="74"/>
      <c r="D21" s="74"/>
      <c r="E21" s="74"/>
      <c r="F21" s="74"/>
      <c r="G21" s="74"/>
      <c r="H21" s="74"/>
    </row>
    <row r="22" spans="1:8" x14ac:dyDescent="0.3">
      <c r="A22" s="74"/>
      <c r="B22" s="74"/>
      <c r="C22" s="74"/>
      <c r="D22" s="74"/>
      <c r="E22" s="74"/>
      <c r="F22" s="74"/>
      <c r="G22" s="74"/>
      <c r="H22" s="74"/>
    </row>
    <row r="37" spans="1:1" hidden="1" x14ac:dyDescent="0.3">
      <c r="A37" s="1" t="s">
        <v>86</v>
      </c>
    </row>
    <row r="38" spans="1:1" hidden="1" x14ac:dyDescent="0.3">
      <c r="A38" s="1" t="s">
        <v>68</v>
      </c>
    </row>
    <row r="39" spans="1:1" hidden="1" x14ac:dyDescent="0.3">
      <c r="A39" s="1" t="s">
        <v>87</v>
      </c>
    </row>
    <row r="40" spans="1:1" hidden="1" x14ac:dyDescent="0.3">
      <c r="A40" s="1" t="s">
        <v>88</v>
      </c>
    </row>
    <row r="41" spans="1:1" hidden="1" x14ac:dyDescent="0.3">
      <c r="A41" s="1" t="s">
        <v>89</v>
      </c>
    </row>
    <row r="42" spans="1:1" hidden="1" x14ac:dyDescent="0.3">
      <c r="A42" s="1" t="s">
        <v>90</v>
      </c>
    </row>
    <row r="43" spans="1:1" hidden="1" x14ac:dyDescent="0.3">
      <c r="A43" s="1" t="s">
        <v>91</v>
      </c>
    </row>
    <row r="44" spans="1:1" hidden="1" x14ac:dyDescent="0.3">
      <c r="A44" s="1" t="s">
        <v>92</v>
      </c>
    </row>
    <row r="45" spans="1:1" hidden="1" x14ac:dyDescent="0.3">
      <c r="A45" s="1" t="s">
        <v>93</v>
      </c>
    </row>
    <row r="46" spans="1:1" hidden="1" x14ac:dyDescent="0.3">
      <c r="A46" s="1" t="s">
        <v>94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3</vt:i4>
      </vt:variant>
    </vt:vector>
  </HeadingPairs>
  <TitlesOfParts>
    <vt:vector size="17" baseType="lpstr">
      <vt:lpstr>Filtry, ezy, butelki, wialki</vt:lpstr>
      <vt:lpstr>ZapFiltry</vt:lpstr>
      <vt:lpstr>ZapDez</vt:lpstr>
      <vt:lpstr>ZapSter</vt:lpstr>
      <vt:lpstr>ZapWzorzec</vt:lpstr>
      <vt:lpstr>Zapwymaz</vt:lpstr>
      <vt:lpstr>Zaprękawice</vt:lpstr>
      <vt:lpstr>Zapzmywar</vt:lpstr>
      <vt:lpstr>Zapkorki</vt:lpstr>
      <vt:lpstr>ZapGC</vt:lpstr>
      <vt:lpstr>ZapRO</vt:lpstr>
      <vt:lpstr>Zapspręż</vt:lpstr>
      <vt:lpstr>Zaporganizmy</vt:lpstr>
      <vt:lpstr>Zapszkło</vt:lpstr>
      <vt:lpstr>Filtrynazwa</vt:lpstr>
      <vt:lpstr>Filtrynr</vt:lpstr>
      <vt:lpstr>Filtrywop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Kinga Pytel</cp:lastModifiedBy>
  <cp:revision/>
  <cp:lastPrinted>2025-02-07T07:53:47Z</cp:lastPrinted>
  <dcterms:created xsi:type="dcterms:W3CDTF">2015-06-05T18:19:34Z</dcterms:created>
  <dcterms:modified xsi:type="dcterms:W3CDTF">2025-02-18T10:27:31Z</dcterms:modified>
  <cp:category/>
  <cp:contentStatus/>
</cp:coreProperties>
</file>