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3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externalReferences>
    <externalReference r:id="rId17"/>
  </externalReference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J324" i="36"/>
  <c r="J323" i="36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S480" i="36"/>
  <c r="Q480" i="36"/>
  <c r="P480" i="36"/>
  <c r="M480" i="36"/>
  <c r="H480" i="36"/>
  <c r="G480" i="36"/>
  <c r="Z479" i="36"/>
  <c r="W479" i="36"/>
  <c r="S479" i="36"/>
  <c r="Q479" i="36"/>
  <c r="M479" i="36"/>
  <c r="H479" i="36"/>
  <c r="G479" i="36"/>
  <c r="Z478" i="36"/>
  <c r="W478" i="36"/>
  <c r="S478" i="36"/>
  <c r="Q478" i="36"/>
  <c r="P478" i="36"/>
  <c r="M478" i="36"/>
  <c r="H478" i="36"/>
  <c r="G478" i="36"/>
  <c r="F478" i="36"/>
  <c r="Z477" i="36"/>
  <c r="W477" i="36"/>
  <c r="V477" i="36"/>
  <c r="S477" i="36"/>
  <c r="R477" i="36"/>
  <c r="M477" i="36"/>
  <c r="H477" i="36"/>
  <c r="G477" i="36"/>
  <c r="F477" i="36"/>
  <c r="Z476" i="36"/>
  <c r="W476" i="36"/>
  <c r="V476" i="36"/>
  <c r="S476" i="36"/>
  <c r="Q476" i="36"/>
  <c r="P476" i="36"/>
  <c r="M476" i="36"/>
  <c r="J476" i="36"/>
  <c r="H476" i="36"/>
  <c r="G476" i="36"/>
  <c r="Z475" i="36"/>
  <c r="W475" i="36"/>
  <c r="S475" i="36"/>
  <c r="M475" i="36"/>
  <c r="H475" i="36"/>
  <c r="G475" i="36"/>
  <c r="Z474" i="36"/>
  <c r="W474" i="36"/>
  <c r="S474" i="36"/>
  <c r="M474" i="36"/>
  <c r="L474" i="36"/>
  <c r="H474" i="36"/>
  <c r="G474" i="36"/>
  <c r="Z324" i="36"/>
  <c r="W324" i="36"/>
  <c r="V324" i="36"/>
  <c r="V480" i="36" s="1"/>
  <c r="S324" i="36"/>
  <c r="R324" i="36"/>
  <c r="R480" i="36" s="1"/>
  <c r="Q324" i="36"/>
  <c r="P324" i="36"/>
  <c r="M324" i="36"/>
  <c r="L324" i="36"/>
  <c r="L480" i="36" s="1"/>
  <c r="K324" i="36"/>
  <c r="K480" i="36" s="1"/>
  <c r="J480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V479" i="36" s="1"/>
  <c r="S323" i="36"/>
  <c r="R323" i="36"/>
  <c r="R479" i="36" s="1"/>
  <c r="Q323" i="36"/>
  <c r="P323" i="36"/>
  <c r="P479" i="36" s="1"/>
  <c r="M323" i="36"/>
  <c r="L323" i="36"/>
  <c r="L479" i="36" s="1"/>
  <c r="K323" i="36"/>
  <c r="K479" i="36" s="1"/>
  <c r="J479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V478" i="36" s="1"/>
  <c r="S322" i="36"/>
  <c r="R322" i="36"/>
  <c r="R478" i="36" s="1"/>
  <c r="Q322" i="36"/>
  <c r="P322" i="36"/>
  <c r="M322" i="36"/>
  <c r="L322" i="36"/>
  <c r="L478" i="36" s="1"/>
  <c r="K322" i="36"/>
  <c r="K478" i="36" s="1"/>
  <c r="J478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L477" i="36" s="1"/>
  <c r="K321" i="36"/>
  <c r="K477" i="36" s="1"/>
  <c r="J321" i="36"/>
  <c r="J477" i="36" s="1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R476" i="36" s="1"/>
  <c r="Q320" i="36"/>
  <c r="P320" i="36"/>
  <c r="M320" i="36"/>
  <c r="L320" i="36"/>
  <c r="L476" i="36" s="1"/>
  <c r="K320" i="36"/>
  <c r="K476" i="36" s="1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V475" i="36" s="1"/>
  <c r="S319" i="36"/>
  <c r="R319" i="36"/>
  <c r="R475" i="36" s="1"/>
  <c r="Q319" i="36"/>
  <c r="Q475" i="36" s="1"/>
  <c r="P319" i="36"/>
  <c r="P475" i="36" s="1"/>
  <c r="M319" i="36"/>
  <c r="L319" i="36"/>
  <c r="L475" i="36" s="1"/>
  <c r="K319" i="36"/>
  <c r="K475" i="36" s="1"/>
  <c r="J319" i="36"/>
  <c r="J475" i="36" s="1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V474" i="36" s="1"/>
  <c r="S318" i="36"/>
  <c r="R318" i="36"/>
  <c r="R474" i="36" s="1"/>
  <c r="Q318" i="36"/>
  <c r="Q474" i="36" s="1"/>
  <c r="P318" i="36"/>
  <c r="P474" i="36" s="1"/>
  <c r="M318" i="36"/>
  <c r="L318" i="36"/>
  <c r="K318" i="36"/>
  <c r="K474" i="36" s="1"/>
  <c r="J318" i="36"/>
  <c r="J474" i="36" s="1"/>
  <c r="I318" i="36"/>
  <c r="I474" i="36" s="1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<sst xmlns="http://schemas.openxmlformats.org/spreadsheetml/2006/main" count="5195" uniqueCount="408">
  <si>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</si>
  <si>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</si>
  <si>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</si>
  <si>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</si>
  <si>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</si>
  <si>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</si>
  <si>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</si>
  <si>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</si>
  <si>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</si>
  <si>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</si>
  <si>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</si>
  <si>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</si>
  <si>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</si>
  <si>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</si>
  <si>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</si>
  <si>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</si>
  <si>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</si>
  <si>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</si>
  <si>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</si>
  <si>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</si>
  <si>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</si>
  <si>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</si>
  <si>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</si>
  <si>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</si>
  <si>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</si>
  <si>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</si>
  <si>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</si>
  <si>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</si>
  <si>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</si>
  <si>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</si>
  <si>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</si>
  <si>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</si>
  <si>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</si>
  <si>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</si>
  <si>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</si>
  <si>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</si>
  <si>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</si>
  <si>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</si>
  <si>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</si>
  <si>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</si>
  <si>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</si>
  <si>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</si>
  <si>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</si>
  <si>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</si>
  <si>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</si>
  <si>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</si>
  <si>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</si>
  <si>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</si>
  <si>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</si>
  <si>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</si>
  <si>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</si>
  <si>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</si>
  <si>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</si>
  <si>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</si>
  <si>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</si>
  <si>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</si>
  <si>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</si>
  <si>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</si>
  <si>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</si>
  <si>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</si>
  <si>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</si>
  <si>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</si>
  <si>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</si>
  <si>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</si>
  <si>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</si>
  <si>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</si>
  <si>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</si>
  <si>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</si>
  <si>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</si>
  <si>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</si>
  <si>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</si>
  <si>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</si>
  <si>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</si>
  <si>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</si>
  <si>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</si>
  <si>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</si>
  <si>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</si>
  <si>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</si>
  <si>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</si>
  <si>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</si>
  <si>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</si>
  <si>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</si>
  <si>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</si>
  <si>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</si>
  <si>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</si>
  <si>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</si>
  <si>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</si>
  <si>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</si>
  <si>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</si>
  <si>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</si>
  <si>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</si>
  <si>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</si>
  <si>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</si>
  <si>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</si>
  <si>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</si>
  <si>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</si>
  <si>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</si>
  <si>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</si>
  <si>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</si>
  <si>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</si>
  <si>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</si>
  <si>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</si>
  <si>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</si>
  <si>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</si>
  <si>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</si>
  <si>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</si>
  <si>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</si>
  <si>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</si>
  <si>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</si>
  <si>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</si>
  <si>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</si>
  <si>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</si>
  <si>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</si>
  <si>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</si>
  <si>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</si>
  <si>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</si>
  <si>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</si>
  <si>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</si>
  <si>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</si>
  <si>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</si>
  <si>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</si>
  <si>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</si>
  <si>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</si>
  <si>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</si>
  <si>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</si>
  <si>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</si>
  <si>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</si>
  <si>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</si>
  <si>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</si>
  <si>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</si>
  <si>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</si>
  <si>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</si>
  <si>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</si>
  <si>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</si>
  <si>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</si>
  <si>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</si>
  <si>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</si>
  <si>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</si>
  <si>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</si>
  <si>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</si>
  <si>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</si>
  <si>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</si>
  <si>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</si>
  <si>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</si>
  <si>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</si>
  <si>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</si>
  <si>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</si>
  <si>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</si>
  <si>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</si>
  <si>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</si>
  <si>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</si>
  <si>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</si>
  <si>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</si>
  <si>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</si>
  <si>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</si>
  <si>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</si>
  <si>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</si>
  <si>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</si>
  <si>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</si>
  <si>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</si>
  <si>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</si>
  <si>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</si>
  <si>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</si>
  <si>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</si>
  <si>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</si>
  <si>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</si>
  <si>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</si>
  <si>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</si>
  <si>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</si>
  <si>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</si>
  <si>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</si>
  <si>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</si>
  <si>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</si>
  <si>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</si>
  <si>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</si>
  <si>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</si>
  <si>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</si>
  <si>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</si>
  <si>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</si>
  <si>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</si>
  <si>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</si>
  <si>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</si>
  <si>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</si>
  <si>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</si>
  <si>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</si>
  <si>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</si>
  <si>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</si>
  <si>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</si>
  <si>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</si>
  <si>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</si>
  <si>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</si>
  <si>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</si>
  <si>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</si>
  <si>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</si>
  <si>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</si>
  <si>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</si>
  <si>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</si>
  <si>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</si>
  <si>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</si>
  <si>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</si>
  <si>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</si>
  <si>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</si>
  <si>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</si>
  <si>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</si>
  <si>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</si>
  <si>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</si>
  <si>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</si>
  <si>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</si>
  <si>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</si>
  <si>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</si>
  <si>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</si>
  <si>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</si>
  <si>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</si>
  <si>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</si>
  <si>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</si>
  <si>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</si>
  <si>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</si>
  <si>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</si>
  <si>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</si>
  <si>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</si>
  <si>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</si>
  <si>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</si>
  <si>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</si>
  <si>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</si>
  <si>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</si>
  <si>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</si>
  <si>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</si>
  <si>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</si>
  <si>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</si>
  <si>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</si>
  <si>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</si>
  <si>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</si>
  <si>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</si>
  <si>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</si>
  <si>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</si>
  <si>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</si>
  <si>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</si>
  <si>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</si>
  <si>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</si>
  <si>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</si>
  <si>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</si>
  <si>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</si>
  <si>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</si>
  <si>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</si>
  <si>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</si>
  <si>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</si>
  <si>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</si>
  <si>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</si>
  <si>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</si>
  <si>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</si>
  <si>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</si>
  <si>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</si>
  <si>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</si>
  <si>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</si>
  <si>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</si>
  <si>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</si>
  <si>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</si>
  <si>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</si>
  <si>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</si>
  <si>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</si>
  <si>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</si>
  <si>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</si>
  <si>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</si>
  <si>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</si>
  <si>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</si>
  <si>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</si>
  <si>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</si>
  <si>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</si>
  <si>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</si>
  <si>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</si>
  <si>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</si>
  <si>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</si>
  <si>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</si>
  <si>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</si>
  <si>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</si>
  <si>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</si>
  <si>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</si>
  <si>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</si>
  <si>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</si>
  <si>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</si>
  <si>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</si>
  <si>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</si>
  <si>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</si>
  <si>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</si>
  <si>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</si>
  <si>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</si>
  <si>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</si>
  <si>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</si>
  <si>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</si>
  <si>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</si>
  <si>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</si>
  <si>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</si>
  <si>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</si>
  <si>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</si>
  <si>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</si>
  <si>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</si>
  <si>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</si>
  <si>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</si>
  <si>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</si>
  <si>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</si>
  <si>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</si>
  <si>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</si>
  <si>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</si>
  <si>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</si>
  <si>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</si>
  <si>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</si>
  <si>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</si>
  <si>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</si>
  <si>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</si>
  <si>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</si>
  <si>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</si>
  <si>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</si>
  <si>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</si>
  <si>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</si>
  <si>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</si>
  <si>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</si>
  <si>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</si>
  <si>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</si>
  <si>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</si>
  <si>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</si>
  <si>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</si>
  <si>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</si>
  <si>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</si>
  <si>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</si>
  <si>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</si>
  <si>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</si>
  <si>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</si>
  <si>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</si>
  <si>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</si>
  <si>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</si>
  <si>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</si>
  <si>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</si>
  <si>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</si>
  <si>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</si>
  <si>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</si>
  <si>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</si>
  <si>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</si>
  <si>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</si>
  <si>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</si>
  <si>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</si>
  <si>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</si>
  <si>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</si>
  <si>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</si>
  <si>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</si>
  <si>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</si>
  <si>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</si>
  <si>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</si>
  <si>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</si>
  <si>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</si>
  <si>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</si>
  <si>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</si>
  <si>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</si>
  <si>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</si>
  <si>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</si>
  <si>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</si>
  <si>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</si>
  <si>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</si>
  <si>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</si>
  <si>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</si>
  <si>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</si>
  <si>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</si>
  <si>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</si>
  <si>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</si>
  <si>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</si>
  <si>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</si>
  <si>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</si>
  <si>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</si>
  <si>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</si>
  <si>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</si>
  <si>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</si>
  <si>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</si>
  <si>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</si>
  <si>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</si>
  <si>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</si>
  <si>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</si>
  <si>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</si>
  <si>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</si>
  <si>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</si>
  <si>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</si>
  <si>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</si>
  <si>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</si>
  <si>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</si>
  <si>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</si>
  <si>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</si>
  <si>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</si>
  <si>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</si>
  <si>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</si>
  <si>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</si>
  <si>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</si>
  <si>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2019-09-09 - 2019-09-15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</si>
  <si>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</si>
  <si>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</si>
  <si>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</si>
  <si>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</si>
  <si>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</si>
  <si>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</si>
  <si>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</si>
  <si>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</si>
  <si>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</si>
  <si>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</si>
  <si>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</si>
  <si>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2019-10-06</t>
  </si>
  <si>
    <t>Udziec woł. bez kości</t>
  </si>
  <si>
    <t>2019-10-13</t>
  </si>
  <si>
    <t>NR 41/2019</t>
  </si>
  <si>
    <t>17.10.2019 r.</t>
  </si>
  <si>
    <t>Notowania z okresu: 07.10 - 13.10.2019r.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</si>
  <si>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07.10 - 13.10.2019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</si>
</sst>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14" xfId="0" applyFont="1" applyBorder="1"/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178" fillId="0" borderId="46" xfId="0" applyNumberFormat="1" applyFont="1" applyBorder="1" applyAlignment="1">
      <alignment horizontal="center" vertical="center" wrapText="1"/>
    </xf>
    <xf numFmtId="14" fontId="5" fillId="0" borderId="47" xfId="0" applyNumberFormat="1" applyFont="1" applyBorder="1" applyAlignment="1">
      <alignment horizontal="center" vertical="center" wrapText="1"/>
    </xf>
    <xf numFmtId="168" fontId="35" fillId="0" borderId="30" xfId="51" quotePrefix="1" applyNumberFormat="1" applyFont="1" applyFill="1" applyBorder="1" applyAlignment="1"/>
    <xf numFmtId="0" fontId="24" fillId="0" borderId="18" xfId="0" applyFont="1" applyBorder="1" applyAlignment="1">
      <alignment vertical="center" wrapText="1"/>
    </xf>
    <xf numFmtId="0" fontId="84" fillId="0" borderId="1" xfId="0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165" fillId="0" borderId="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165" fontId="12" fillId="0" borderId="51" xfId="0" applyNumberFormat="1" applyFont="1" applyBorder="1" applyAlignment="1">
      <alignment horizontal="center" vertical="center" wrapText="1"/>
    </xf>
    <xf numFmtId="0" fontId="165" fillId="0" borderId="30" xfId="0" applyFont="1" applyBorder="1" applyAlignment="1">
      <alignment horizontal="center" vertical="center" wrapText="1"/>
    </xf>
    <xf numFmtId="2" fontId="13" fillId="0" borderId="12" xfId="0" applyNumberFormat="1" applyFont="1" applyBorder="1"/>
    <xf numFmtId="0" fontId="13" fillId="0" borderId="28" xfId="0" applyFont="1" applyBorder="1"/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3" fontId="14" fillId="0" borderId="46" xfId="0" quotePrefix="1" applyNumberFormat="1" applyFont="1" applyBorder="1"/>
    <xf numFmtId="3" fontId="14" fillId="2" borderId="46" xfId="0" quotePrefix="1" applyNumberFormat="1" applyFont="1" applyFill="1" applyBorder="1"/>
    <xf numFmtId="164" fontId="14" fillId="0" borderId="47" xfId="0" quotePrefix="1" applyNumberFormat="1" applyFont="1" applyFill="1" applyBorder="1"/>
    <xf numFmtId="164" fontId="14" fillId="0" borderId="61" xfId="0" quotePrefix="1" applyNumberFormat="1" applyFont="1" applyFill="1" applyBorder="1"/>
    <xf numFmtId="2" fontId="14" fillId="0" borderId="63" xfId="0" quotePrefix="1" applyNumberFormat="1" applyFont="1" applyFill="1" applyBorder="1"/>
    <xf numFmtId="2" fontId="14" fillId="0" borderId="58" xfId="0" quotePrefix="1" applyNumberFormat="1" applyFont="1" applyFill="1" applyBorder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21</xdr:col>
      <xdr:colOff>526415</xdr:colOff>
      <xdr:row>21</xdr:row>
      <xdr:rowOff>52070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21</xdr:col>
      <xdr:colOff>526415</xdr:colOff>
      <xdr:row>42</xdr:row>
      <xdr:rowOff>71120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526415</xdr:colOff>
      <xdr:row>42</xdr:row>
      <xdr:rowOff>71120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526415</xdr:colOff>
      <xdr:row>21</xdr:row>
      <xdr:rowOff>33655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krowka/Analiza%20WO&#321;OWINA/UB&#211;J%20-%20Anali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BOJE - Tabela"/>
      <sheetName val="Bydło Ogółem"/>
      <sheetName val="Byki 12-24 mce"/>
      <sheetName val="Jałówki"/>
      <sheetName val="Krowy"/>
      <sheetName val="Ceny przełom roku "/>
    </sheetNames>
    <sheetDataSet>
      <sheetData sheetId="0"/>
      <sheetData sheetId="1"/>
      <sheetData sheetId="2"/>
      <sheetData sheetId="3">
        <row r="7">
          <cell r="C7">
            <v>12178.840908680662</v>
          </cell>
          <cell r="D7">
            <v>12112</v>
          </cell>
          <cell r="E7">
            <v>12175.174854707875</v>
          </cell>
          <cell r="F7">
            <v>12348</v>
          </cell>
          <cell r="G7">
            <v>12384.485100529282</v>
          </cell>
          <cell r="H7">
            <v>12399</v>
          </cell>
          <cell r="I7">
            <v>12630.981450591675</v>
          </cell>
          <cell r="J7">
            <v>12630.981450591675</v>
          </cell>
          <cell r="K7">
            <v>12471</v>
          </cell>
          <cell r="L7">
            <v>12400</v>
          </cell>
          <cell r="M7">
            <v>12329</v>
          </cell>
          <cell r="N7">
            <v>12294.684661901947</v>
          </cell>
          <cell r="O7">
            <v>12226</v>
          </cell>
          <cell r="P7">
            <v>12164.481764888933</v>
          </cell>
          <cell r="Q7">
            <v>12183.302296165944</v>
          </cell>
          <cell r="R7">
            <v>12236</v>
          </cell>
          <cell r="S7">
            <v>12198.264104766748</v>
          </cell>
          <cell r="T7">
            <v>12142</v>
          </cell>
          <cell r="U7">
            <v>12090.880839790714</v>
          </cell>
          <cell r="V7">
            <v>12153</v>
          </cell>
          <cell r="W7">
            <v>12231</v>
          </cell>
          <cell r="X7">
            <v>12310</v>
          </cell>
          <cell r="Y7">
            <v>12305</v>
          </cell>
          <cell r="Z7">
            <v>12480</v>
          </cell>
          <cell r="AA7">
            <v>12446</v>
          </cell>
          <cell r="AB7">
            <v>12282.837124386515</v>
          </cell>
          <cell r="AC7">
            <v>11960.375404999089</v>
          </cell>
          <cell r="AD7">
            <v>11755</v>
          </cell>
          <cell r="AE7">
            <v>11714</v>
          </cell>
          <cell r="AF7">
            <v>11644</v>
          </cell>
          <cell r="AG7">
            <v>11848</v>
          </cell>
          <cell r="AH7">
            <v>11880</v>
          </cell>
          <cell r="AI7">
            <v>11892</v>
          </cell>
          <cell r="AJ7">
            <v>11870</v>
          </cell>
          <cell r="AK7">
            <v>11757</v>
          </cell>
          <cell r="AL7">
            <v>11837</v>
          </cell>
          <cell r="AM7">
            <v>11785</v>
          </cell>
          <cell r="AN7">
            <v>11818</v>
          </cell>
          <cell r="AO7">
            <v>11960</v>
          </cell>
          <cell r="AP7">
            <v>11958</v>
          </cell>
          <cell r="AQ7">
            <v>11993</v>
          </cell>
          <cell r="AR7">
            <v>12102</v>
          </cell>
          <cell r="AS7">
            <v>12086</v>
          </cell>
          <cell r="AT7">
            <v>12199</v>
          </cell>
          <cell r="AU7">
            <v>12198</v>
          </cell>
          <cell r="AV7">
            <v>12144</v>
          </cell>
          <cell r="AW7">
            <v>12080</v>
          </cell>
          <cell r="AX7">
            <v>12199</v>
          </cell>
          <cell r="AY7">
            <v>12103</v>
          </cell>
          <cell r="AZ7">
            <v>12181</v>
          </cell>
          <cell r="BA7">
            <v>12144</v>
          </cell>
          <cell r="BB7">
            <v>12275</v>
          </cell>
        </row>
        <row r="9">
          <cell r="C9">
            <v>12220.355306859876</v>
          </cell>
          <cell r="D9">
            <v>12171.738536885017</v>
          </cell>
          <cell r="E9">
            <v>12146.289067502415</v>
          </cell>
          <cell r="F9">
            <v>12242</v>
          </cell>
          <cell r="G9">
            <v>12271.16689558822</v>
          </cell>
          <cell r="H9">
            <v>12115.091366947821</v>
          </cell>
          <cell r="I9">
            <v>12000.727406688566</v>
          </cell>
          <cell r="J9">
            <v>12052</v>
          </cell>
          <cell r="K9">
            <v>12125.517713344301</v>
          </cell>
          <cell r="L9">
            <v>12082</v>
          </cell>
          <cell r="M9">
            <v>12131.529964167195</v>
          </cell>
          <cell r="N9">
            <v>12008</v>
          </cell>
          <cell r="O9">
            <v>12122</v>
          </cell>
          <cell r="P9">
            <v>12074</v>
          </cell>
          <cell r="Q9">
            <v>12053</v>
          </cell>
          <cell r="R9">
            <v>11934</v>
          </cell>
          <cell r="S9">
            <v>11887</v>
          </cell>
          <cell r="T9">
            <v>12016</v>
          </cell>
          <cell r="U9">
            <v>12101</v>
          </cell>
          <cell r="V9">
            <v>12145</v>
          </cell>
          <cell r="W9">
            <v>12186</v>
          </cell>
          <cell r="X9">
            <v>12279</v>
          </cell>
          <cell r="Y9">
            <v>12423</v>
          </cell>
          <cell r="Z9">
            <v>12225</v>
          </cell>
          <cell r="AA9">
            <v>12227</v>
          </cell>
          <cell r="AB9">
            <v>12208</v>
          </cell>
          <cell r="AC9">
            <v>12036</v>
          </cell>
          <cell r="AD9">
            <v>12069</v>
          </cell>
          <cell r="AE9">
            <v>12007</v>
          </cell>
          <cell r="AF9">
            <v>11965</v>
          </cell>
          <cell r="AG9">
            <v>12122</v>
          </cell>
          <cell r="AH9">
            <v>12132</v>
          </cell>
          <cell r="AI9">
            <v>12120</v>
          </cell>
          <cell r="AJ9">
            <v>12166</v>
          </cell>
          <cell r="AK9">
            <v>12278</v>
          </cell>
          <cell r="AL9">
            <v>12279</v>
          </cell>
          <cell r="AM9">
            <v>12192</v>
          </cell>
          <cell r="AN9">
            <v>12174</v>
          </cell>
          <cell r="AO9">
            <v>12146</v>
          </cell>
          <cell r="AP9">
            <v>12144</v>
          </cell>
          <cell r="AQ9">
            <v>12109</v>
          </cell>
          <cell r="AR9">
            <v>12089</v>
          </cell>
          <cell r="AS9">
            <v>12130</v>
          </cell>
          <cell r="AT9">
            <v>12126</v>
          </cell>
          <cell r="AU9">
            <v>12215</v>
          </cell>
          <cell r="AV9">
            <v>12259</v>
          </cell>
          <cell r="AW9">
            <v>12426</v>
          </cell>
          <cell r="AX9">
            <v>12498</v>
          </cell>
          <cell r="AY9">
            <v>12558</v>
          </cell>
          <cell r="AZ9">
            <v>12415</v>
          </cell>
          <cell r="BA9">
            <v>12565</v>
          </cell>
          <cell r="BB9">
            <v>12617</v>
          </cell>
        </row>
        <row r="10">
          <cell r="B10" t="str">
            <v>2017r.</v>
          </cell>
        </row>
        <row r="11">
          <cell r="C11">
            <v>12540.557470572512</v>
          </cell>
          <cell r="D11">
            <v>12643.183111990893</v>
          </cell>
          <cell r="E11">
            <v>12627.13881138446</v>
          </cell>
          <cell r="F11">
            <v>12696.338547204026</v>
          </cell>
          <cell r="G11">
            <v>12652.26738928182</v>
          </cell>
          <cell r="H11">
            <v>12620</v>
          </cell>
          <cell r="I11">
            <v>12654.919242221864</v>
          </cell>
          <cell r="J11">
            <v>12663.886438703121</v>
          </cell>
          <cell r="K11">
            <v>12705.3785177518</v>
          </cell>
          <cell r="L11">
            <v>12593.443987291668</v>
          </cell>
          <cell r="M11">
            <v>12585.963226366508</v>
          </cell>
          <cell r="N11">
            <v>12493.502980325646</v>
          </cell>
          <cell r="O11">
            <v>12541.756422982029</v>
          </cell>
          <cell r="P11">
            <v>12401.327895173492</v>
          </cell>
          <cell r="Q11">
            <v>12498.405862936484</v>
          </cell>
          <cell r="R11">
            <v>12512.281613760915</v>
          </cell>
          <cell r="S11">
            <v>12597.939237472199</v>
          </cell>
          <cell r="T11">
            <v>12619.101387923747</v>
          </cell>
          <cell r="U11">
            <v>12567.607648186806</v>
          </cell>
          <cell r="V11">
            <v>12554.949394838324</v>
          </cell>
          <cell r="W11">
            <v>12607.106472164076</v>
          </cell>
          <cell r="X11">
            <v>12607.016370671561</v>
          </cell>
          <cell r="Y11">
            <v>12673.438420069364</v>
          </cell>
          <cell r="Z11">
            <v>12672.658372615844</v>
          </cell>
          <cell r="AA11">
            <v>12667.09718400601</v>
          </cell>
          <cell r="AB11">
            <v>12622.719221504854</v>
          </cell>
          <cell r="AC11">
            <v>12506.062175962015</v>
          </cell>
          <cell r="AD11">
            <v>12490.657607104285</v>
          </cell>
          <cell r="AE11">
            <v>12545.05819627353</v>
          </cell>
          <cell r="AF11">
            <v>12505.297564282024</v>
          </cell>
          <cell r="AG11">
            <v>12588.074175980046</v>
          </cell>
          <cell r="AH11">
            <v>12594.802499310146</v>
          </cell>
          <cell r="AI11">
            <v>12778.663726606846</v>
          </cell>
          <cell r="AJ11">
            <v>12786.840842983216</v>
          </cell>
          <cell r="AK11">
            <v>12746.779805166354</v>
          </cell>
          <cell r="AL11">
            <v>12743.423020460434</v>
          </cell>
          <cell r="AM11">
            <v>12806.738726729711</v>
          </cell>
          <cell r="AN11">
            <v>12851.734416467174</v>
          </cell>
          <cell r="AO11">
            <v>12801.180835463078</v>
          </cell>
          <cell r="AP11">
            <v>12959.935857529994</v>
          </cell>
          <cell r="AQ11">
            <v>12924.77310401397</v>
          </cell>
          <cell r="AR11">
            <v>12999.38919790185</v>
          </cell>
          <cell r="AS11">
            <v>13112.08461635419</v>
          </cell>
          <cell r="AT11">
            <v>13065.132701706414</v>
          </cell>
          <cell r="AU11">
            <v>13071.369430632647</v>
          </cell>
          <cell r="AV11">
            <v>13188.852665479168</v>
          </cell>
          <cell r="AW11">
            <v>13126.466175786576</v>
          </cell>
          <cell r="AX11">
            <v>13223.545794395985</v>
          </cell>
          <cell r="AY11">
            <v>13254.939472857641</v>
          </cell>
          <cell r="AZ11">
            <v>13237.624724155061</v>
          </cell>
          <cell r="BA11">
            <v>13240.900613144982</v>
          </cell>
          <cell r="BB11">
            <v>13405.922472994791</v>
          </cell>
        </row>
        <row r="12">
          <cell r="B12" t="str">
            <v>2018r.</v>
          </cell>
        </row>
        <row r="13">
          <cell r="C13">
            <v>13176.37377622751</v>
          </cell>
          <cell r="D13">
            <v>13150</v>
          </cell>
          <cell r="E13">
            <v>13250</v>
          </cell>
          <cell r="F13">
            <v>13291</v>
          </cell>
          <cell r="G13">
            <v>13133</v>
          </cell>
          <cell r="H13">
            <v>13318</v>
          </cell>
          <cell r="I13">
            <v>13263</v>
          </cell>
          <cell r="J13">
            <v>13257</v>
          </cell>
          <cell r="K13">
            <v>13180</v>
          </cell>
          <cell r="L13">
            <v>13264.277381711003</v>
          </cell>
          <cell r="M13">
            <v>13230.868785093737</v>
          </cell>
          <cell r="N13">
            <v>13250.634665697316</v>
          </cell>
          <cell r="O13">
            <v>13291.889532324858</v>
          </cell>
          <cell r="P13">
            <v>13176.024002632317</v>
          </cell>
          <cell r="Q13">
            <v>13284.582999110857</v>
          </cell>
          <cell r="R13">
            <v>13227.124494936481</v>
          </cell>
          <cell r="S13">
            <v>13396.520554435267</v>
          </cell>
          <cell r="T13">
            <v>13270.301419747409</v>
          </cell>
          <cell r="U13">
            <v>13292.915775235952</v>
          </cell>
          <cell r="V13">
            <v>13315.327519797738</v>
          </cell>
          <cell r="W13">
            <v>13398.029958777117</v>
          </cell>
          <cell r="X13">
            <v>13379.058271572965</v>
          </cell>
          <cell r="Y13">
            <v>13320.455824050279</v>
          </cell>
          <cell r="Z13">
            <v>13315.568452175356</v>
          </cell>
          <cell r="AA13">
            <v>13201.598670420421</v>
          </cell>
          <cell r="AB13">
            <v>13107.021129280543</v>
          </cell>
          <cell r="AC13">
            <v>13091.336901696364</v>
          </cell>
          <cell r="AD13">
            <v>13143.219766748409</v>
          </cell>
          <cell r="AE13">
            <v>13132.924952330852</v>
          </cell>
          <cell r="AF13">
            <v>13023.060247964395</v>
          </cell>
          <cell r="AG13">
            <v>13341.918579977526</v>
          </cell>
          <cell r="AH13">
            <v>13231.354398305204</v>
          </cell>
          <cell r="AI13">
            <v>13143.099249814926</v>
          </cell>
          <cell r="AJ13">
            <v>13210.436455735513</v>
          </cell>
          <cell r="AK13">
            <v>13208.295739112364</v>
          </cell>
          <cell r="AL13">
            <v>13126.387710636673</v>
          </cell>
          <cell r="AM13">
            <v>13066.755577763948</v>
          </cell>
          <cell r="AN13">
            <v>13268.392266719093</v>
          </cell>
          <cell r="AO13">
            <v>13314.721421922102</v>
          </cell>
          <cell r="AP13">
            <v>13357.349897324895</v>
          </cell>
          <cell r="AQ13">
            <v>13259</v>
          </cell>
          <cell r="AR13">
            <v>13264</v>
          </cell>
          <cell r="AS13">
            <v>13367.377843408658</v>
          </cell>
          <cell r="AT13">
            <v>13249.463969071918</v>
          </cell>
          <cell r="AU13">
            <v>13233.10767488823</v>
          </cell>
          <cell r="AV13">
            <v>13136.525726383825</v>
          </cell>
          <cell r="AW13">
            <v>13302.638667650735</v>
          </cell>
          <cell r="AX13">
            <v>13278.688677861834</v>
          </cell>
          <cell r="AY13">
            <v>13245.399144973053</v>
          </cell>
          <cell r="AZ13">
            <v>13409.97794674824</v>
          </cell>
          <cell r="BA13">
            <v>13561.650515904972</v>
          </cell>
          <cell r="BB13">
            <v>13561.650515904972</v>
          </cell>
        </row>
        <row r="14">
          <cell r="B14" t="str">
            <v>2019r.</v>
          </cell>
        </row>
        <row r="15">
          <cell r="C15">
            <v>13264</v>
          </cell>
          <cell r="D15">
            <v>13222</v>
          </cell>
          <cell r="E15">
            <v>13284</v>
          </cell>
          <cell r="F15">
            <v>13274</v>
          </cell>
          <cell r="G15">
            <v>13265</v>
          </cell>
          <cell r="H15">
            <v>13031</v>
          </cell>
          <cell r="I15">
            <v>12923</v>
          </cell>
          <cell r="J15">
            <v>13057</v>
          </cell>
          <cell r="K15">
            <v>13158</v>
          </cell>
          <cell r="L15">
            <v>13196</v>
          </cell>
          <cell r="M15">
            <v>13038</v>
          </cell>
          <cell r="N15">
            <v>13115</v>
          </cell>
          <cell r="O15">
            <v>13135</v>
          </cell>
          <cell r="P15">
            <v>13041.847554648748</v>
          </cell>
          <cell r="Q15">
            <v>12999</v>
          </cell>
          <cell r="R15">
            <v>12997.060037952542</v>
          </cell>
          <cell r="S15">
            <v>13106</v>
          </cell>
          <cell r="T15">
            <v>13106</v>
          </cell>
          <cell r="U15">
            <v>13040</v>
          </cell>
          <cell r="V15">
            <v>13007</v>
          </cell>
          <cell r="W15">
            <v>12907</v>
          </cell>
          <cell r="X15">
            <v>12965</v>
          </cell>
          <cell r="Y15">
            <v>12927</v>
          </cell>
          <cell r="Z15">
            <v>12868</v>
          </cell>
          <cell r="AA15">
            <v>12806.165239710586</v>
          </cell>
          <cell r="AB15">
            <v>12589</v>
          </cell>
          <cell r="AC15">
            <v>12227.509584481537</v>
          </cell>
          <cell r="AD15">
            <v>12206</v>
          </cell>
          <cell r="AE15">
            <v>12105</v>
          </cell>
          <cell r="AF15">
            <v>12347</v>
          </cell>
          <cell r="AG15">
            <v>12286</v>
          </cell>
          <cell r="AH15">
            <v>12491</v>
          </cell>
          <cell r="AI15">
            <v>12467</v>
          </cell>
          <cell r="AJ15">
            <v>12417</v>
          </cell>
          <cell r="AK15">
            <v>12470</v>
          </cell>
          <cell r="AL15">
            <v>12553</v>
          </cell>
          <cell r="AM15">
            <v>12542</v>
          </cell>
          <cell r="AN15">
            <v>12557.22897077613</v>
          </cell>
          <cell r="AO15">
            <v>12687</v>
          </cell>
          <cell r="AP15">
            <v>12618</v>
          </cell>
          <cell r="AQ15">
            <v>12690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L24" sqref="L2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58" t="s">
        <v>405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68" t="s">
        <v>351</v>
      </c>
      <c r="C5" s="768"/>
      <c r="D5" s="768"/>
      <c r="E5" s="768"/>
      <c r="F5" s="76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7" t="s">
        <v>404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4" t="s">
        <v>406</v>
      </c>
      <c r="C13" s="755"/>
      <c r="D13" s="755"/>
      <c r="E13" s="755"/>
      <c r="F13" s="75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7"/>
      <c r="B15" s="1093"/>
      <c r="C15" s="1091"/>
      <c r="D15" s="1091"/>
      <c r="E15" s="1092"/>
      <c r="F15" s="1092"/>
      <c r="G15" s="1092"/>
      <c r="H15" s="1092"/>
      <c r="I15" s="1091"/>
      <c r="J15" s="1091"/>
      <c r="K15" s="1091"/>
      <c r="L15" s="1092"/>
      <c r="M15" s="1092"/>
      <c r="N15" s="109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37"/>
      <c r="C16" s="937"/>
      <c r="D16" s="938"/>
      <c r="E16" s="938"/>
      <c r="F16" s="938"/>
      <c r="G16" s="938"/>
      <c r="H16" s="938"/>
      <c r="I16" s="938"/>
      <c r="J16" s="938"/>
      <c r="K16" s="939"/>
      <c r="L16" s="939"/>
      <c r="M16" s="939"/>
      <c r="N16" s="939"/>
      <c r="O16" s="939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N27" sqref="N26:N27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47" t="s">
        <v>391</v>
      </c>
      <c r="C5" s="1247"/>
      <c r="D5" s="1247"/>
      <c r="E5" s="1247"/>
      <c r="F5" s="1247"/>
      <c r="G5" s="1247"/>
      <c r="I5" s="673" t="s">
        <v>336</v>
      </c>
    </row>
    <row r="6" spans="2:11" ht="15.75" customHeight="1" thickBot="1">
      <c r="B6" s="1248" t="s">
        <v>172</v>
      </c>
      <c r="C6" s="1250" t="s">
        <v>392</v>
      </c>
      <c r="D6" s="1251"/>
      <c r="E6" s="1252"/>
      <c r="F6" s="1253" t="s">
        <v>393</v>
      </c>
      <c r="G6" s="1248" t="s">
        <v>394</v>
      </c>
    </row>
    <row r="7" spans="2:11" ht="31.5" customHeight="1" thickBot="1">
      <c r="B7" s="1249"/>
      <c r="C7" s="897" t="s">
        <v>316</v>
      </c>
      <c r="D7" s="897" t="s">
        <v>325</v>
      </c>
      <c r="E7" s="897" t="s">
        <v>326</v>
      </c>
      <c r="F7" s="1254"/>
      <c r="G7" s="1249"/>
    </row>
    <row r="8" spans="2:11" ht="17.25" customHeight="1" thickBot="1">
      <c r="B8" s="898" t="s">
        <v>173</v>
      </c>
      <c r="C8" s="769">
        <v>8375.0859999999993</v>
      </c>
      <c r="D8" s="769">
        <v>3691.7289999999998</v>
      </c>
      <c r="E8" s="949">
        <f>(D8/C8)*100</f>
        <v>44.07989362736096</v>
      </c>
      <c r="F8" s="769">
        <v>6230.4009999999998</v>
      </c>
      <c r="G8" s="949">
        <f>((C8-F8)/F8)*100</f>
        <v>34.42290472154199</v>
      </c>
      <c r="I8" s="707" t="s">
        <v>174</v>
      </c>
    </row>
    <row r="9" spans="2:11" ht="18" customHeight="1" thickBot="1">
      <c r="B9" s="899" t="s">
        <v>175</v>
      </c>
      <c r="C9" s="770">
        <v>30548</v>
      </c>
      <c r="D9" s="770">
        <v>7163</v>
      </c>
      <c r="E9" s="950">
        <f t="shared" ref="E9:E13" si="0">(D9/C9)*100</f>
        <v>23.448343590415085</v>
      </c>
      <c r="F9" s="770">
        <v>32336</v>
      </c>
      <c r="G9" s="950">
        <f t="shared" ref="G9:G13" si="1">((C9-F9)/F9)*100</f>
        <v>-5.5294408708560114</v>
      </c>
      <c r="I9" s="672">
        <f>C9-F9</f>
        <v>-1788</v>
      </c>
    </row>
    <row r="10" spans="2:11" ht="15" customHeight="1" thickBot="1">
      <c r="B10" s="900" t="s">
        <v>308</v>
      </c>
      <c r="C10" s="771">
        <v>13164</v>
      </c>
      <c r="D10" s="772">
        <v>0</v>
      </c>
      <c r="E10" s="950">
        <f t="shared" si="0"/>
        <v>0</v>
      </c>
      <c r="F10" s="773">
        <v>18512</v>
      </c>
      <c r="G10" s="950">
        <f t="shared" si="1"/>
        <v>-28.889369057908382</v>
      </c>
    </row>
    <row r="11" spans="2:11" ht="17.25" customHeight="1" thickBot="1">
      <c r="B11" s="901" t="s">
        <v>176</v>
      </c>
      <c r="C11" s="774">
        <v>155005.14000000001</v>
      </c>
      <c r="D11" s="775">
        <v>7684.3530000000001</v>
      </c>
      <c r="E11" s="951">
        <f t="shared" si="0"/>
        <v>4.9574827002511004</v>
      </c>
      <c r="F11" s="775">
        <v>188197.73699999999</v>
      </c>
      <c r="G11" s="951">
        <f t="shared" si="1"/>
        <v>-17.637086146259019</v>
      </c>
      <c r="K11" s="895"/>
    </row>
    <row r="12" spans="2:11" ht="15" customHeight="1" thickBot="1">
      <c r="B12" s="898" t="s">
        <v>177</v>
      </c>
      <c r="C12" s="769">
        <v>62056.385000000002</v>
      </c>
      <c r="D12" s="769">
        <v>11607.739</v>
      </c>
      <c r="E12" s="950">
        <f t="shared" si="0"/>
        <v>18.705148551595453</v>
      </c>
      <c r="F12" s="769">
        <v>52382.184000000001</v>
      </c>
      <c r="G12" s="950">
        <f t="shared" si="1"/>
        <v>18.468494937133588</v>
      </c>
    </row>
    <row r="13" spans="2:11" ht="15" customHeight="1" thickBot="1">
      <c r="B13" s="898" t="s">
        <v>178</v>
      </c>
      <c r="C13" s="769">
        <f t="shared" ref="C13:D13" si="2">C11+C12</f>
        <v>217061.52500000002</v>
      </c>
      <c r="D13" s="769">
        <f t="shared" si="2"/>
        <v>19292.092000000001</v>
      </c>
      <c r="E13" s="952">
        <f t="shared" si="0"/>
        <v>8.8878450476195621</v>
      </c>
      <c r="F13" s="769">
        <f t="shared" ref="F13" si="3">F11+F12</f>
        <v>240579.921</v>
      </c>
      <c r="G13" s="952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47" t="s">
        <v>395</v>
      </c>
      <c r="C18" s="1247"/>
      <c r="D18" s="1247"/>
      <c r="E18" s="1247"/>
      <c r="F18" s="1247"/>
      <c r="G18" s="1247"/>
      <c r="L18" s="122"/>
      <c r="M18" s="122"/>
    </row>
    <row r="19" spans="1:13" ht="24.75" customHeight="1" thickBot="1">
      <c r="B19" s="1243" t="s">
        <v>179</v>
      </c>
      <c r="C19" s="1256" t="s">
        <v>392</v>
      </c>
      <c r="D19" s="1257"/>
      <c r="E19" s="1258"/>
      <c r="F19" s="1259" t="s">
        <v>393</v>
      </c>
      <c r="G19" s="1243" t="s">
        <v>394</v>
      </c>
      <c r="K19" s="122"/>
      <c r="L19" s="122"/>
      <c r="M19" s="122"/>
    </row>
    <row r="20" spans="1:13" ht="21" customHeight="1" thickBot="1">
      <c r="B20" s="1255"/>
      <c r="C20" s="936" t="s">
        <v>316</v>
      </c>
      <c r="D20" s="936" t="s">
        <v>325</v>
      </c>
      <c r="E20" s="936" t="s">
        <v>326</v>
      </c>
      <c r="F20" s="1260"/>
      <c r="G20" s="1244"/>
      <c r="K20" s="122"/>
      <c r="L20" s="122"/>
      <c r="M20" s="953"/>
    </row>
    <row r="21" spans="1:13" ht="15.75" thickBot="1">
      <c r="B21" s="586" t="s">
        <v>173</v>
      </c>
      <c r="C21" s="769">
        <v>18678.724999999999</v>
      </c>
      <c r="D21" s="776">
        <v>0</v>
      </c>
      <c r="E21" s="949">
        <f>(D21/C21)*100</f>
        <v>0</v>
      </c>
      <c r="F21" s="769">
        <v>25435.987000000001</v>
      </c>
      <c r="G21" s="949">
        <f>((C21-F21)/F21)*100</f>
        <v>-26.565755046187128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69">
        <v>88265</v>
      </c>
      <c r="D22" s="776">
        <v>0</v>
      </c>
      <c r="E22" s="950">
        <f t="shared" ref="E22:E26" si="4">(D22/C22)*100</f>
        <v>0</v>
      </c>
      <c r="F22" s="769">
        <v>115702</v>
      </c>
      <c r="G22" s="950">
        <f t="shared" ref="G22:G26" si="5">((C22-F22)/F22)*100</f>
        <v>-23.713505384522307</v>
      </c>
      <c r="I22" s="672">
        <f>C22-F22</f>
        <v>-27437</v>
      </c>
      <c r="L22" s="122"/>
      <c r="M22" s="122"/>
    </row>
    <row r="23" spans="1:13" ht="15.75" thickBot="1">
      <c r="B23" s="587" t="s">
        <v>308</v>
      </c>
      <c r="C23" s="773">
        <v>33487</v>
      </c>
      <c r="D23" s="777">
        <v>0</v>
      </c>
      <c r="E23" s="950">
        <f t="shared" si="4"/>
        <v>0</v>
      </c>
      <c r="F23" s="773">
        <v>38892</v>
      </c>
      <c r="G23" s="950">
        <f t="shared" si="5"/>
        <v>-13.897459631800885</v>
      </c>
    </row>
    <row r="24" spans="1:13" ht="15.75" thickBot="1">
      <c r="B24" s="586" t="s">
        <v>176</v>
      </c>
      <c r="C24" s="769">
        <v>8986.3960000000006</v>
      </c>
      <c r="D24" s="778">
        <v>23.623999999999999</v>
      </c>
      <c r="E24" s="951">
        <f t="shared" si="4"/>
        <v>0.26288625606973026</v>
      </c>
      <c r="F24" s="769">
        <v>9189.8889999999992</v>
      </c>
      <c r="G24" s="951">
        <f t="shared" si="5"/>
        <v>-2.214314014021264</v>
      </c>
    </row>
    <row r="25" spans="1:13" ht="15.75" thickBot="1">
      <c r="B25" s="586" t="s">
        <v>177</v>
      </c>
      <c r="C25" s="769">
        <v>2904.9290000000001</v>
      </c>
      <c r="D25" s="778">
        <v>16.91</v>
      </c>
      <c r="E25" s="950">
        <f t="shared" si="4"/>
        <v>0.58211405511115766</v>
      </c>
      <c r="F25" s="769">
        <v>2776.4380000000001</v>
      </c>
      <c r="G25" s="950">
        <f t="shared" si="5"/>
        <v>4.6279081326505391</v>
      </c>
    </row>
    <row r="26" spans="1:13" ht="15.75" thickBot="1">
      <c r="B26" s="586" t="s">
        <v>178</v>
      </c>
      <c r="C26" s="769">
        <f t="shared" ref="C26:D26" si="6">C24+C25</f>
        <v>11891.325000000001</v>
      </c>
      <c r="D26" s="779">
        <f t="shared" si="6"/>
        <v>40.533999999999999</v>
      </c>
      <c r="E26" s="952">
        <f t="shared" si="4"/>
        <v>0.34087034035315655</v>
      </c>
      <c r="F26" s="769">
        <f>F24+F25</f>
        <v>11966.326999999999</v>
      </c>
      <c r="G26" s="952">
        <f t="shared" si="5"/>
        <v>-0.62677545081292363</v>
      </c>
    </row>
    <row r="27" spans="1:13" ht="16.5" customHeight="1">
      <c r="B27" s="1245"/>
      <c r="C27" s="1245"/>
      <c r="D27" s="1245"/>
      <c r="E27" s="1245"/>
      <c r="F27" s="1245"/>
      <c r="G27" s="1245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3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46"/>
      <c r="E32" s="1246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3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46"/>
      <c r="D43" s="1246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5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61" t="s">
        <v>396</v>
      </c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261"/>
      <c r="N2" s="1261"/>
      <c r="O2" s="1261"/>
      <c r="P2" s="1261"/>
      <c r="Q2" s="1261"/>
      <c r="R2" s="1261"/>
      <c r="S2" s="1261"/>
      <c r="T2" s="1261"/>
      <c r="U2" s="1261"/>
      <c r="V2" s="1261"/>
      <c r="W2" s="1261"/>
      <c r="X2" s="1261"/>
      <c r="Y2" s="1261"/>
    </row>
    <row r="3" spans="2:25" ht="15.75" customHeight="1">
      <c r="B3" s="1262" t="s">
        <v>397</v>
      </c>
      <c r="C3" s="1262"/>
      <c r="D3" s="1262"/>
      <c r="E3" s="1262"/>
      <c r="F3" s="1262"/>
      <c r="G3" s="1262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63" t="s">
        <v>182</v>
      </c>
      <c r="D5" s="1263"/>
      <c r="E5" s="610"/>
      <c r="F5" s="610"/>
      <c r="G5" s="609" t="s">
        <v>183</v>
      </c>
      <c r="H5" s="611" t="s">
        <v>184</v>
      </c>
      <c r="I5" s="1004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5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0" t="s">
        <v>206</v>
      </c>
      <c r="C7" s="621">
        <v>7355.0649999999996</v>
      </c>
      <c r="D7" s="621">
        <v>4837</v>
      </c>
      <c r="E7" s="924">
        <v>2.3367765667384477</v>
      </c>
      <c r="G7" s="624" t="s">
        <v>194</v>
      </c>
      <c r="H7" s="625">
        <v>1334.951</v>
      </c>
      <c r="I7" s="625">
        <v>5991</v>
      </c>
      <c r="J7" s="902">
        <v>3.3969342497334516</v>
      </c>
      <c r="L7" s="780" t="s">
        <v>194</v>
      </c>
      <c r="M7" s="621">
        <v>176341.223</v>
      </c>
      <c r="N7" s="621">
        <v>46600.048000000003</v>
      </c>
      <c r="O7" s="765">
        <v>3.784142518479809</v>
      </c>
      <c r="Q7" s="622" t="s">
        <v>195</v>
      </c>
      <c r="R7" s="623">
        <v>36025.42</v>
      </c>
      <c r="S7" s="623">
        <v>9698.9240000000009</v>
      </c>
      <c r="T7" s="676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2">
        <v>2.6736414328834401</v>
      </c>
      <c r="G8" s="624" t="s">
        <v>196</v>
      </c>
      <c r="H8" s="625">
        <v>893.90800000000002</v>
      </c>
      <c r="I8" s="625">
        <v>4303</v>
      </c>
      <c r="J8" s="902">
        <v>2.9046280621147482</v>
      </c>
      <c r="L8" s="624" t="s">
        <v>197</v>
      </c>
      <c r="M8" s="625">
        <v>88803.323000000004</v>
      </c>
      <c r="N8" s="625">
        <v>25458.293000000001</v>
      </c>
      <c r="O8" s="674">
        <v>3.4881884264589145</v>
      </c>
      <c r="Q8" s="624" t="s">
        <v>197</v>
      </c>
      <c r="R8" s="625">
        <v>29710.469000000001</v>
      </c>
      <c r="S8" s="625">
        <v>8126.8239999999996</v>
      </c>
      <c r="T8" s="676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2">
        <v>2.3708353678090348</v>
      </c>
      <c r="G9" s="1134" t="s">
        <v>310</v>
      </c>
      <c r="H9" s="1006">
        <v>585.69100000000003</v>
      </c>
      <c r="I9" s="1006">
        <v>2870</v>
      </c>
      <c r="J9" s="1158">
        <v>3.0973700771578012</v>
      </c>
      <c r="L9" s="624" t="s">
        <v>310</v>
      </c>
      <c r="M9" s="625">
        <v>54508.334000000003</v>
      </c>
      <c r="N9" s="625">
        <v>17460.806</v>
      </c>
      <c r="O9" s="674">
        <v>3.1217536006069824</v>
      </c>
      <c r="Q9" s="624" t="s">
        <v>201</v>
      </c>
      <c r="R9" s="625">
        <v>25857.712</v>
      </c>
      <c r="S9" s="625">
        <v>4698.5</v>
      </c>
      <c r="T9" s="676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2">
        <v>2.9450805096099972</v>
      </c>
      <c r="G10" s="1007" t="s">
        <v>327</v>
      </c>
      <c r="H10" s="628">
        <v>2814.55</v>
      </c>
      <c r="I10" s="628">
        <v>13164</v>
      </c>
      <c r="J10" s="1008">
        <v>3.1630092388122271</v>
      </c>
      <c r="L10" s="624" t="s">
        <v>196</v>
      </c>
      <c r="M10" s="625">
        <v>50431.946000000004</v>
      </c>
      <c r="N10" s="625">
        <v>12706.869000000001</v>
      </c>
      <c r="O10" s="674">
        <v>3.9688727411921851</v>
      </c>
      <c r="Q10" s="624" t="s">
        <v>196</v>
      </c>
      <c r="R10" s="625">
        <v>18942.065999999999</v>
      </c>
      <c r="S10" s="625">
        <v>5386.77</v>
      </c>
      <c r="T10" s="676">
        <v>3.5164051927221687</v>
      </c>
    </row>
    <row r="11" spans="2:25" ht="15.75">
      <c r="B11" s="624" t="s">
        <v>398</v>
      </c>
      <c r="C11" s="625">
        <v>976.60799999999995</v>
      </c>
      <c r="D11" s="625">
        <v>458</v>
      </c>
      <c r="E11" s="902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4">
        <v>4.4098172321706546</v>
      </c>
      <c r="Q11" s="624" t="s">
        <v>198</v>
      </c>
      <c r="R11" s="625">
        <v>14920.637000000001</v>
      </c>
      <c r="S11" s="625">
        <v>3532.973</v>
      </c>
      <c r="T11" s="676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2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4">
        <v>6.4020476684802254</v>
      </c>
      <c r="Q12" s="624" t="s">
        <v>310</v>
      </c>
      <c r="R12" s="625">
        <v>12710.619000000001</v>
      </c>
      <c r="S12" s="625">
        <v>5074.424</v>
      </c>
      <c r="T12" s="676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2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4">
        <v>3.3732710898526879</v>
      </c>
      <c r="Q13" s="624" t="s">
        <v>203</v>
      </c>
      <c r="R13" s="625">
        <v>8058.43</v>
      </c>
      <c r="S13" s="625">
        <v>2207.2429999999999</v>
      </c>
      <c r="T13" s="676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2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4">
        <v>4.4012642461557165</v>
      </c>
      <c r="Q14" s="624" t="s">
        <v>194</v>
      </c>
      <c r="R14" s="625">
        <v>7617.7629999999999</v>
      </c>
      <c r="S14" s="625">
        <v>2324.127</v>
      </c>
      <c r="T14" s="676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2">
        <v>3.0973700771578012</v>
      </c>
      <c r="F15" s="872"/>
      <c r="L15" s="624" t="s">
        <v>366</v>
      </c>
      <c r="M15" s="625">
        <v>16601.29</v>
      </c>
      <c r="N15" s="625">
        <v>2948.5540000000001</v>
      </c>
      <c r="O15" s="674">
        <v>5.6303157412073848</v>
      </c>
      <c r="Q15" s="624" t="s">
        <v>347</v>
      </c>
      <c r="R15" s="625">
        <v>6146.7510000000002</v>
      </c>
      <c r="S15" s="625">
        <v>1491.491</v>
      </c>
      <c r="T15" s="676">
        <v>4.1212122634330344</v>
      </c>
    </row>
    <row r="16" spans="2:25" ht="16.5" thickBot="1">
      <c r="B16" s="1007" t="s">
        <v>327</v>
      </c>
      <c r="C16" s="628">
        <v>21592.469000000001</v>
      </c>
      <c r="D16" s="628">
        <v>30548</v>
      </c>
      <c r="E16" s="1008">
        <v>2.5781787792985056</v>
      </c>
      <c r="F16" s="687"/>
      <c r="L16" s="624" t="s">
        <v>199</v>
      </c>
      <c r="M16" s="625">
        <v>15504.93</v>
      </c>
      <c r="N16" s="625">
        <v>4038.473</v>
      </c>
      <c r="O16" s="674">
        <v>3.8393051036864678</v>
      </c>
      <c r="Q16" s="624" t="s">
        <v>204</v>
      </c>
      <c r="R16" s="625">
        <v>5801.4229999999998</v>
      </c>
      <c r="S16" s="625">
        <v>1621.316</v>
      </c>
      <c r="T16" s="676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4">
        <v>3.0048905599588145</v>
      </c>
      <c r="Q17" s="624" t="s">
        <v>210</v>
      </c>
      <c r="R17" s="625">
        <v>5067.2420000000002</v>
      </c>
      <c r="S17" s="625">
        <v>1736.396</v>
      </c>
      <c r="T17" s="676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4">
        <v>3.8460889229925042</v>
      </c>
      <c r="Q18" s="624" t="s">
        <v>215</v>
      </c>
      <c r="R18" s="625">
        <v>4509.8440000000001</v>
      </c>
      <c r="S18" s="625">
        <v>1721.7059999999999</v>
      </c>
      <c r="T18" s="676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4">
        <v>3.9058048900130586</v>
      </c>
      <c r="Q19" s="624" t="s">
        <v>214</v>
      </c>
      <c r="R19" s="625">
        <v>4476.4889999999996</v>
      </c>
      <c r="S19" s="625">
        <v>1177.672</v>
      </c>
      <c r="T19" s="676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4">
        <v>2.7233454861897735</v>
      </c>
      <c r="Q20" s="624" t="s">
        <v>205</v>
      </c>
      <c r="R20" s="625">
        <v>3663.6179999999999</v>
      </c>
      <c r="S20" s="625">
        <v>1807.59</v>
      </c>
      <c r="T20" s="676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4">
        <v>3.0945635613911073</v>
      </c>
      <c r="Q21" s="624" t="s">
        <v>211</v>
      </c>
      <c r="R21" s="625">
        <v>3270.8679999999999</v>
      </c>
      <c r="S21" s="625">
        <v>1211.078</v>
      </c>
      <c r="T21" s="676">
        <v>2.7007905353742698</v>
      </c>
    </row>
    <row r="22" spans="2:20" ht="15.75">
      <c r="F22" s="122"/>
      <c r="G22" s="122"/>
      <c r="H22" s="122"/>
      <c r="I22" s="1009"/>
      <c r="L22" s="624" t="s">
        <v>198</v>
      </c>
      <c r="M22" s="625">
        <v>5938.3990000000003</v>
      </c>
      <c r="N22" s="625">
        <v>1307.1369999999999</v>
      </c>
      <c r="O22" s="674">
        <v>4.5430578432100086</v>
      </c>
      <c r="Q22" s="624" t="s">
        <v>364</v>
      </c>
      <c r="R22" s="625">
        <v>3154.9749999999999</v>
      </c>
      <c r="S22" s="625">
        <v>938.11599999999999</v>
      </c>
      <c r="T22" s="676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4">
        <v>3.7807666429461984</v>
      </c>
      <c r="Q23" s="624" t="s">
        <v>212</v>
      </c>
      <c r="R23" s="625">
        <v>2735.7130000000002</v>
      </c>
      <c r="S23" s="625">
        <v>718.09900000000005</v>
      </c>
      <c r="T23" s="676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4">
        <v>2.493053233606243</v>
      </c>
      <c r="Q24" s="624" t="s">
        <v>208</v>
      </c>
      <c r="R24" s="625">
        <v>2649.5279999999998</v>
      </c>
      <c r="S24" s="625">
        <v>711.09900000000005</v>
      </c>
      <c r="T24" s="676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34" t="s">
        <v>200</v>
      </c>
      <c r="M25" s="625">
        <v>3738.355</v>
      </c>
      <c r="N25" s="625">
        <v>1590.193</v>
      </c>
      <c r="O25" s="674">
        <v>2.3508813081179456</v>
      </c>
      <c r="Q25" s="624" t="s">
        <v>213</v>
      </c>
      <c r="R25" s="625">
        <v>2396.2800000000002</v>
      </c>
      <c r="S25" s="625">
        <v>789.82100000000003</v>
      </c>
      <c r="T25" s="676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07" t="s">
        <v>327</v>
      </c>
      <c r="M26" s="1166">
        <v>579562.14099999995</v>
      </c>
      <c r="N26" s="628">
        <v>155005.14000000001</v>
      </c>
      <c r="O26" s="764">
        <v>3.7389865974767025</v>
      </c>
      <c r="Q26" s="624" t="s">
        <v>366</v>
      </c>
      <c r="R26" s="625">
        <v>2319.4250000000002</v>
      </c>
      <c r="S26" s="625">
        <v>575.58000000000004</v>
      </c>
      <c r="T26" s="676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07" t="s">
        <v>327</v>
      </c>
      <c r="R27" s="628">
        <v>218695.024</v>
      </c>
      <c r="S27" s="628">
        <v>62056.385000000002</v>
      </c>
      <c r="T27" s="764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61" t="s">
        <v>399</v>
      </c>
      <c r="C2" s="1261"/>
      <c r="D2" s="1261"/>
      <c r="E2" s="1261"/>
      <c r="F2" s="1261"/>
      <c r="G2" s="1261"/>
      <c r="H2" s="1261"/>
      <c r="I2" s="1261"/>
      <c r="J2" s="1261"/>
      <c r="K2" s="1261"/>
      <c r="L2" s="1261"/>
      <c r="M2" s="1261"/>
      <c r="N2" s="1261"/>
      <c r="O2" s="1261"/>
      <c r="P2" s="1261"/>
      <c r="Q2" s="1261"/>
      <c r="R2" s="1261"/>
      <c r="S2" s="1261"/>
      <c r="T2" s="1261"/>
      <c r="U2" s="1261"/>
      <c r="V2" s="1261"/>
      <c r="W2" s="1261"/>
      <c r="X2" s="1261"/>
      <c r="Y2" s="1261"/>
      <c r="Z2" s="1261"/>
      <c r="AA2" s="1261"/>
      <c r="AB2" s="1261"/>
    </row>
    <row r="3" spans="2:28" ht="18" customHeight="1">
      <c r="B3" s="1264" t="s">
        <v>400</v>
      </c>
      <c r="C3" s="1264"/>
      <c r="D3" s="1264"/>
      <c r="E3" s="1264"/>
      <c r="F3" s="1264"/>
      <c r="G3" s="1264"/>
      <c r="H3" s="1264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3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4" t="s">
        <v>209</v>
      </c>
      <c r="C8" s="621">
        <v>9170.4770000000008</v>
      </c>
      <c r="D8" s="621">
        <v>14453</v>
      </c>
      <c r="E8" s="765">
        <v>2.2606073544060941</v>
      </c>
      <c r="F8" s="875"/>
      <c r="G8" s="874" t="s">
        <v>212</v>
      </c>
      <c r="H8" s="621">
        <v>4427.0730000000003</v>
      </c>
      <c r="I8" s="954">
        <v>19448</v>
      </c>
      <c r="J8" s="955">
        <v>3.0657869496719239</v>
      </c>
      <c r="K8" s="687"/>
      <c r="L8" s="780" t="s">
        <v>203</v>
      </c>
      <c r="M8" s="621">
        <v>5901.634</v>
      </c>
      <c r="N8" s="621">
        <v>1990.2550000000001</v>
      </c>
      <c r="O8" s="765">
        <v>2.9652652549547671</v>
      </c>
      <c r="P8" s="687"/>
      <c r="Q8" s="780" t="s">
        <v>310</v>
      </c>
      <c r="R8" s="621">
        <v>3370.35</v>
      </c>
      <c r="S8" s="621">
        <v>725.24300000000005</v>
      </c>
      <c r="T8" s="765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5">
        <v>2.3101877426321016</v>
      </c>
      <c r="F9" s="876"/>
      <c r="G9" s="626" t="s">
        <v>310</v>
      </c>
      <c r="H9" s="625">
        <v>756.548</v>
      </c>
      <c r="I9" s="627">
        <v>4863</v>
      </c>
      <c r="J9" s="675">
        <v>2.3100279078856572</v>
      </c>
      <c r="K9" s="687"/>
      <c r="L9" s="624" t="s">
        <v>197</v>
      </c>
      <c r="M9" s="625">
        <v>5037.1580000000004</v>
      </c>
      <c r="N9" s="625">
        <v>1321.0609999999999</v>
      </c>
      <c r="O9" s="674">
        <v>3.8129639736545102</v>
      </c>
      <c r="P9" s="687"/>
      <c r="Q9" s="624" t="s">
        <v>199</v>
      </c>
      <c r="R9" s="625">
        <v>2280.4580000000001</v>
      </c>
      <c r="S9" s="625">
        <v>694.68600000000004</v>
      </c>
      <c r="T9" s="674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4">
        <v>2.9725735216213351</v>
      </c>
      <c r="F10" s="875"/>
      <c r="G10" s="1013" t="s">
        <v>214</v>
      </c>
      <c r="H10" s="1006">
        <v>698.68200000000002</v>
      </c>
      <c r="I10" s="1014">
        <v>3073</v>
      </c>
      <c r="J10" s="1015">
        <v>3.7525820814557407</v>
      </c>
      <c r="K10" s="687"/>
      <c r="L10" s="624" t="s">
        <v>199</v>
      </c>
      <c r="M10" s="625">
        <v>3865.65</v>
      </c>
      <c r="N10" s="625">
        <v>1035.42</v>
      </c>
      <c r="O10" s="674">
        <v>3.7334125282494059</v>
      </c>
      <c r="P10" s="687"/>
      <c r="Q10" s="624" t="s">
        <v>197</v>
      </c>
      <c r="R10" s="625">
        <v>1856.018</v>
      </c>
      <c r="S10" s="625">
        <v>505.322</v>
      </c>
      <c r="T10" s="674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4">
        <v>1.9126965422700903</v>
      </c>
      <c r="F11" s="876"/>
      <c r="G11" s="626" t="s">
        <v>216</v>
      </c>
      <c r="H11" s="625">
        <v>565.91200000000003</v>
      </c>
      <c r="I11" s="627">
        <v>3849</v>
      </c>
      <c r="J11" s="675">
        <v>2.2523771049667465</v>
      </c>
      <c r="K11" s="687"/>
      <c r="L11" s="624" t="s">
        <v>214</v>
      </c>
      <c r="M11" s="625">
        <v>3436.2089999999998</v>
      </c>
      <c r="N11" s="625">
        <v>767.56600000000003</v>
      </c>
      <c r="O11" s="674">
        <v>4.476760304651326</v>
      </c>
      <c r="P11" s="687"/>
      <c r="Q11" s="624" t="s">
        <v>214</v>
      </c>
      <c r="R11" s="625">
        <v>1263.088</v>
      </c>
      <c r="S11" s="625">
        <v>235.60599999999999</v>
      </c>
      <c r="T11" s="674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5">
        <v>1.6091495165860812</v>
      </c>
      <c r="F12" s="876"/>
      <c r="G12" s="626" t="s">
        <v>209</v>
      </c>
      <c r="H12" s="625">
        <v>339.875</v>
      </c>
      <c r="I12" s="627">
        <v>2022</v>
      </c>
      <c r="J12" s="675">
        <v>3.0474683260555739</v>
      </c>
      <c r="K12" s="687"/>
      <c r="L12" s="624" t="s">
        <v>310</v>
      </c>
      <c r="M12" s="625">
        <v>3194.0309999999999</v>
      </c>
      <c r="N12" s="625">
        <v>574.53499999999997</v>
      </c>
      <c r="O12" s="674">
        <v>5.5593323296230865</v>
      </c>
      <c r="P12" s="687"/>
      <c r="Q12" s="624" t="s">
        <v>208</v>
      </c>
      <c r="R12" s="625">
        <v>971.58699999999999</v>
      </c>
      <c r="S12" s="625">
        <v>332.63200000000001</v>
      </c>
      <c r="T12" s="674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4">
        <v>3.0700308108658758</v>
      </c>
      <c r="F13" s="876"/>
      <c r="G13" s="1123" t="s">
        <v>327</v>
      </c>
      <c r="H13" s="628">
        <v>6833.1440000000002</v>
      </c>
      <c r="I13" s="1124">
        <v>33487</v>
      </c>
      <c r="J13" s="1125">
        <v>2.9279122321850175</v>
      </c>
      <c r="K13" s="687"/>
      <c r="L13" s="624" t="s">
        <v>215</v>
      </c>
      <c r="M13" s="625">
        <v>2775.7530000000002</v>
      </c>
      <c r="N13" s="625">
        <v>1071.9559999999999</v>
      </c>
      <c r="O13" s="674">
        <v>2.5894281108552968</v>
      </c>
      <c r="P13" s="687"/>
      <c r="Q13" s="624" t="s">
        <v>196</v>
      </c>
      <c r="R13" s="625">
        <v>521.25699999999995</v>
      </c>
      <c r="S13" s="625">
        <v>81.614000000000004</v>
      </c>
      <c r="T13" s="674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4">
        <v>2.8683062826865164</v>
      </c>
      <c r="F14" s="876"/>
      <c r="G14" s="122"/>
      <c r="H14" s="122"/>
      <c r="I14" s="122"/>
      <c r="J14" s="122"/>
      <c r="K14" s="687"/>
      <c r="L14" s="624" t="s">
        <v>194</v>
      </c>
      <c r="M14" s="625">
        <v>2114.904</v>
      </c>
      <c r="N14" s="625">
        <v>797.58</v>
      </c>
      <c r="O14" s="674">
        <v>2.6516512450161738</v>
      </c>
      <c r="P14" s="687"/>
      <c r="Q14" s="624" t="s">
        <v>365</v>
      </c>
      <c r="R14" s="625">
        <v>412.17099999999999</v>
      </c>
      <c r="S14" s="625">
        <v>74.162000000000006</v>
      </c>
      <c r="T14" s="674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4">
        <v>2.3384677865197423</v>
      </c>
      <c r="F15" s="876"/>
      <c r="G15" s="122"/>
      <c r="H15" s="122"/>
      <c r="I15" s="122"/>
      <c r="J15" s="122"/>
      <c r="K15" s="687"/>
      <c r="L15" s="624" t="s">
        <v>207</v>
      </c>
      <c r="M15" s="625">
        <v>1361.778</v>
      </c>
      <c r="N15" s="625">
        <v>544.08500000000004</v>
      </c>
      <c r="O15" s="674">
        <v>2.5028773077736015</v>
      </c>
      <c r="P15" s="687"/>
      <c r="Q15" s="624" t="s">
        <v>203</v>
      </c>
      <c r="R15" s="625">
        <v>373.49799999999999</v>
      </c>
      <c r="S15" s="625">
        <v>109.25700000000001</v>
      </c>
      <c r="T15" s="674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5">
        <v>1.8958889523140423</v>
      </c>
      <c r="F16" s="876"/>
      <c r="K16" s="687"/>
      <c r="L16" s="624" t="s">
        <v>208</v>
      </c>
      <c r="M16" s="625">
        <v>895.21</v>
      </c>
      <c r="N16" s="625">
        <v>197.23599999999999</v>
      </c>
      <c r="O16" s="674">
        <v>4.5387758826988991</v>
      </c>
      <c r="P16" s="687"/>
      <c r="Q16" s="624" t="s">
        <v>195</v>
      </c>
      <c r="R16" s="625">
        <v>346.56900000000002</v>
      </c>
      <c r="S16" s="625">
        <v>65.552999999999997</v>
      </c>
      <c r="T16" s="674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4">
        <v>3.078220234403874</v>
      </c>
      <c r="F17" s="875"/>
      <c r="K17" s="687"/>
      <c r="L17" s="624" t="s">
        <v>216</v>
      </c>
      <c r="M17" s="625">
        <v>619.22299999999996</v>
      </c>
      <c r="N17" s="625">
        <v>245.54300000000001</v>
      </c>
      <c r="O17" s="674">
        <v>2.521851569786147</v>
      </c>
      <c r="P17" s="687"/>
      <c r="Q17" s="624" t="s">
        <v>194</v>
      </c>
      <c r="R17" s="625">
        <v>212.398</v>
      </c>
      <c r="S17" s="625">
        <v>14.782</v>
      </c>
      <c r="T17" s="674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5">
        <v>2.8136195809727464</v>
      </c>
      <c r="F18" s="877"/>
      <c r="H18" s="122"/>
      <c r="I18" s="122"/>
      <c r="J18" s="122"/>
      <c r="K18" s="122"/>
      <c r="L18" s="1134" t="s">
        <v>211</v>
      </c>
      <c r="M18" s="1006">
        <v>428.01400000000001</v>
      </c>
      <c r="N18" s="1006">
        <v>111.36499999999999</v>
      </c>
      <c r="O18" s="1135">
        <v>3.8433439590535627</v>
      </c>
      <c r="P18" s="687"/>
      <c r="Q18" s="1134" t="s">
        <v>211</v>
      </c>
      <c r="R18" s="1006">
        <v>155.19800000000001</v>
      </c>
      <c r="S18" s="1006">
        <v>39.252000000000002</v>
      </c>
      <c r="T18" s="1135">
        <v>3.9538876999898096</v>
      </c>
      <c r="U18" s="122"/>
    </row>
    <row r="19" spans="2:21" ht="16.5" thickBot="1">
      <c r="B19" s="1123" t="s">
        <v>327</v>
      </c>
      <c r="C19" s="628">
        <v>43567.961000000003</v>
      </c>
      <c r="D19" s="1124">
        <v>88265</v>
      </c>
      <c r="E19" s="1125">
        <v>2.3324911630745677</v>
      </c>
      <c r="F19" s="878"/>
      <c r="K19" s="687"/>
      <c r="L19" s="1007" t="s">
        <v>327</v>
      </c>
      <c r="M19" s="628">
        <v>31256.879000000001</v>
      </c>
      <c r="N19" s="628">
        <v>8986.3960000000006</v>
      </c>
      <c r="O19" s="764">
        <v>3.4782441147708156</v>
      </c>
      <c r="P19" s="687"/>
      <c r="Q19" s="1007" t="s">
        <v>327</v>
      </c>
      <c r="R19" s="628">
        <v>11952.37</v>
      </c>
      <c r="S19" s="628">
        <v>2904.9290000000001</v>
      </c>
      <c r="T19" s="764">
        <v>4.1145136421578634</v>
      </c>
      <c r="U19" s="122"/>
    </row>
    <row r="20" spans="2:21" ht="15" customHeight="1">
      <c r="B20" s="122"/>
      <c r="C20" s="122"/>
      <c r="D20" s="122"/>
      <c r="E20" s="122"/>
      <c r="F20" s="878"/>
      <c r="K20" s="687"/>
      <c r="L20" s="122"/>
      <c r="M20" s="122"/>
      <c r="N20" s="122"/>
      <c r="O20" s="122"/>
      <c r="P20" s="687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79"/>
      <c r="K21" s="687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69" zoomScale="80" zoomScaleNormal="80" workbookViewId="0">
      <selection activeCell="T604" sqref="T604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70" t="s">
        <v>260</v>
      </c>
      <c r="C5" s="1270"/>
      <c r="D5" s="1270"/>
      <c r="E5" s="1270"/>
      <c r="F5" s="1270"/>
      <c r="G5" s="1270"/>
      <c r="H5" s="1270"/>
      <c r="I5" s="1270"/>
      <c r="J5" s="1270"/>
      <c r="K5" s="1270"/>
      <c r="L5" s="1270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271" t="s">
        <v>262</v>
      </c>
      <c r="C7" s="1273" t="s">
        <v>22</v>
      </c>
      <c r="D7" s="1273" t="s">
        <v>263</v>
      </c>
      <c r="E7" s="1275" t="s">
        <v>264</v>
      </c>
      <c r="F7" s="1276"/>
      <c r="G7" s="1277"/>
      <c r="H7" s="1278" t="s">
        <v>265</v>
      </c>
      <c r="I7" s="1280" t="s">
        <v>266</v>
      </c>
      <c r="J7" s="1281"/>
      <c r="K7" s="1281"/>
      <c r="L7" s="1271"/>
    </row>
    <row r="8" spans="2:13">
      <c r="B8" s="1272"/>
      <c r="C8" s="1274"/>
      <c r="D8" s="1274"/>
      <c r="E8" s="1282" t="s">
        <v>267</v>
      </c>
      <c r="F8" s="1273" t="s">
        <v>268</v>
      </c>
      <c r="G8" s="1273" t="s">
        <v>269</v>
      </c>
      <c r="H8" s="1279"/>
      <c r="I8" s="1282" t="s">
        <v>270</v>
      </c>
      <c r="J8" s="1282" t="s">
        <v>24</v>
      </c>
      <c r="K8" s="1273" t="s">
        <v>271</v>
      </c>
      <c r="L8" s="1282" t="s">
        <v>272</v>
      </c>
    </row>
    <row r="9" spans="2:13">
      <c r="B9" s="1272"/>
      <c r="C9" s="1274"/>
      <c r="D9" s="1274"/>
      <c r="E9" s="1283"/>
      <c r="F9" s="1274"/>
      <c r="G9" s="1274"/>
      <c r="H9" s="1279"/>
      <c r="I9" s="1283"/>
      <c r="J9" s="1283"/>
      <c r="K9" s="1298"/>
      <c r="L9" s="1283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269"/>
      <c r="O105" s="1269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69"/>
      <c r="O121" s="1269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69"/>
      <c r="O145" s="1269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69"/>
      <c r="O171" s="1269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03" t="s">
        <v>298</v>
      </c>
      <c r="D177" s="1303"/>
      <c r="E177" s="1303"/>
      <c r="F177" s="1303"/>
      <c r="G177" s="1303"/>
      <c r="H177" s="1303"/>
      <c r="I177" s="1303"/>
      <c r="J177" s="1303"/>
      <c r="K177" s="1303"/>
      <c r="L177" s="1304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84" t="s">
        <v>262</v>
      </c>
      <c r="C194" s="1286" t="s">
        <v>22</v>
      </c>
      <c r="D194" s="1286" t="s">
        <v>263</v>
      </c>
      <c r="E194" s="1288" t="s">
        <v>264</v>
      </c>
      <c r="F194" s="1289"/>
      <c r="G194" s="1290"/>
      <c r="H194" s="1291" t="s">
        <v>265</v>
      </c>
      <c r="I194" s="1293" t="s">
        <v>266</v>
      </c>
      <c r="J194" s="1294"/>
      <c r="K194" s="1294"/>
      <c r="L194" s="1295"/>
    </row>
    <row r="195" spans="2:12" ht="12.75" customHeight="1">
      <c r="B195" s="1285"/>
      <c r="C195" s="1287"/>
      <c r="D195" s="1287"/>
      <c r="E195" s="1296" t="s">
        <v>267</v>
      </c>
      <c r="F195" s="1286" t="s">
        <v>268</v>
      </c>
      <c r="G195" s="1286" t="s">
        <v>269</v>
      </c>
      <c r="H195" s="1292"/>
      <c r="I195" s="1296" t="s">
        <v>270</v>
      </c>
      <c r="J195" s="1296" t="s">
        <v>24</v>
      </c>
      <c r="K195" s="1286" t="s">
        <v>271</v>
      </c>
      <c r="L195" s="1301" t="s">
        <v>272</v>
      </c>
    </row>
    <row r="196" spans="2:12" ht="12.75" customHeight="1">
      <c r="B196" s="1285"/>
      <c r="C196" s="1287"/>
      <c r="D196" s="1287"/>
      <c r="E196" s="1297"/>
      <c r="F196" s="1287"/>
      <c r="G196" s="1287"/>
      <c r="H196" s="1292"/>
      <c r="I196" s="1299"/>
      <c r="J196" s="1299"/>
      <c r="K196" s="1300"/>
      <c r="L196" s="1302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03" t="s">
        <v>299</v>
      </c>
      <c r="D199" s="1303"/>
      <c r="E199" s="1303"/>
      <c r="F199" s="1303"/>
      <c r="G199" s="1303"/>
      <c r="H199" s="1303"/>
      <c r="I199" s="1303"/>
      <c r="J199" s="1303"/>
      <c r="K199" s="1303"/>
      <c r="L199" s="1304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07" t="s">
        <v>262</v>
      </c>
      <c r="C234" s="1286" t="s">
        <v>22</v>
      </c>
      <c r="D234" s="1286" t="s">
        <v>263</v>
      </c>
      <c r="E234" s="1288" t="s">
        <v>264</v>
      </c>
      <c r="F234" s="1289"/>
      <c r="G234" s="1290"/>
      <c r="H234" s="1291" t="s">
        <v>265</v>
      </c>
      <c r="I234" s="1288" t="s">
        <v>266</v>
      </c>
      <c r="J234" s="1289"/>
      <c r="K234" s="1289"/>
      <c r="L234" s="1289"/>
    </row>
    <row r="235" spans="2:12">
      <c r="B235" s="1308"/>
      <c r="C235" s="1287"/>
      <c r="D235" s="1287"/>
      <c r="E235" s="1296" t="s">
        <v>267</v>
      </c>
      <c r="F235" s="1286" t="s">
        <v>268</v>
      </c>
      <c r="G235" s="1286" t="s">
        <v>269</v>
      </c>
      <c r="H235" s="1292"/>
      <c r="I235" s="1296" t="s">
        <v>270</v>
      </c>
      <c r="J235" s="1296" t="s">
        <v>24</v>
      </c>
      <c r="K235" s="1286" t="s">
        <v>271</v>
      </c>
      <c r="L235" s="1293" t="s">
        <v>272</v>
      </c>
    </row>
    <row r="236" spans="2:12">
      <c r="B236" s="1308"/>
      <c r="C236" s="1287"/>
      <c r="D236" s="1287"/>
      <c r="E236" s="1297"/>
      <c r="F236" s="1287"/>
      <c r="G236" s="1287"/>
      <c r="H236" s="1292"/>
      <c r="I236" s="1297"/>
      <c r="J236" s="1297"/>
      <c r="K236" s="1287"/>
      <c r="L236" s="1305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06" t="s">
        <v>273</v>
      </c>
      <c r="D239" s="1306"/>
      <c r="E239" s="1306"/>
      <c r="F239" s="1306"/>
      <c r="G239" s="1306"/>
      <c r="H239" s="1306"/>
      <c r="I239" s="1306"/>
      <c r="J239" s="1306"/>
      <c r="K239" s="1306"/>
      <c r="L239" s="1306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03" t="s">
        <v>298</v>
      </c>
      <c r="D256" s="1303"/>
      <c r="E256" s="1303"/>
      <c r="F256" s="1303"/>
      <c r="G256" s="1303"/>
      <c r="H256" s="1303"/>
      <c r="I256" s="1303"/>
      <c r="J256" s="1303"/>
      <c r="K256" s="1303"/>
      <c r="L256" s="1303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09" t="s">
        <v>262</v>
      </c>
      <c r="C273" s="1286" t="s">
        <v>22</v>
      </c>
      <c r="D273" s="1286" t="s">
        <v>263</v>
      </c>
      <c r="E273" s="1288" t="s">
        <v>264</v>
      </c>
      <c r="F273" s="1289"/>
      <c r="G273" s="1290"/>
      <c r="H273" s="1291" t="s">
        <v>265</v>
      </c>
      <c r="I273" s="1293" t="s">
        <v>266</v>
      </c>
      <c r="J273" s="1294"/>
      <c r="K273" s="1294"/>
      <c r="L273" s="1294"/>
    </row>
    <row r="274" spans="2:12" ht="11.25" customHeight="1">
      <c r="B274" s="1310"/>
      <c r="C274" s="1287"/>
      <c r="D274" s="1287"/>
      <c r="E274" s="1296" t="s">
        <v>267</v>
      </c>
      <c r="F274" s="1286" t="s">
        <v>268</v>
      </c>
      <c r="G274" s="1286" t="s">
        <v>269</v>
      </c>
      <c r="H274" s="1292"/>
      <c r="I274" s="1296" t="s">
        <v>270</v>
      </c>
      <c r="J274" s="1296" t="s">
        <v>24</v>
      </c>
      <c r="K274" s="1286" t="s">
        <v>271</v>
      </c>
      <c r="L274" s="1293" t="s">
        <v>272</v>
      </c>
    </row>
    <row r="275" spans="2:12" ht="11.25" customHeight="1">
      <c r="B275" s="1310"/>
      <c r="C275" s="1287"/>
      <c r="D275" s="1287"/>
      <c r="E275" s="1297"/>
      <c r="F275" s="1287"/>
      <c r="G275" s="1287"/>
      <c r="H275" s="1292"/>
      <c r="I275" s="1299"/>
      <c r="J275" s="1299"/>
      <c r="K275" s="1300"/>
      <c r="L275" s="1305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03" t="s">
        <v>299</v>
      </c>
      <c r="D278" s="1303"/>
      <c r="E278" s="1303"/>
      <c r="F278" s="1303"/>
      <c r="G278" s="1303"/>
      <c r="H278" s="1303"/>
      <c r="I278" s="1303"/>
      <c r="J278" s="1303"/>
      <c r="K278" s="1303"/>
      <c r="L278" s="1303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296" t="s">
        <v>262</v>
      </c>
      <c r="C313" s="1286" t="s">
        <v>22</v>
      </c>
      <c r="D313" s="1286" t="s">
        <v>263</v>
      </c>
      <c r="E313" s="1288" t="s">
        <v>264</v>
      </c>
      <c r="F313" s="1289"/>
      <c r="G313" s="1290"/>
      <c r="H313" s="1286" t="s">
        <v>265</v>
      </c>
      <c r="I313" s="1288" t="s">
        <v>266</v>
      </c>
      <c r="J313" s="1289"/>
      <c r="K313" s="1289"/>
      <c r="L313" s="1290"/>
    </row>
    <row r="314" spans="2:12" ht="11.25" customHeight="1">
      <c r="B314" s="1297"/>
      <c r="C314" s="1287"/>
      <c r="D314" s="1287"/>
      <c r="E314" s="1313" t="s">
        <v>303</v>
      </c>
      <c r="F314" s="1316" t="s">
        <v>304</v>
      </c>
      <c r="G314" s="1316" t="s">
        <v>305</v>
      </c>
      <c r="H314" s="1287"/>
      <c r="I314" s="1296" t="s">
        <v>270</v>
      </c>
      <c r="J314" s="1296" t="s">
        <v>24</v>
      </c>
      <c r="K314" s="1286" t="s">
        <v>271</v>
      </c>
      <c r="L314" s="1296" t="s">
        <v>272</v>
      </c>
    </row>
    <row r="315" spans="2:12" ht="11.25" customHeight="1">
      <c r="B315" s="1299"/>
      <c r="C315" s="1300"/>
      <c r="D315" s="1300"/>
      <c r="E315" s="1315"/>
      <c r="F315" s="1317"/>
      <c r="G315" s="1317"/>
      <c r="H315" s="1300"/>
      <c r="I315" s="1299"/>
      <c r="J315" s="1299"/>
      <c r="K315" s="1300"/>
      <c r="L315" s="1299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5"/>
      <c r="C317" s="464"/>
      <c r="D317" s="464"/>
      <c r="E317" s="464"/>
      <c r="F317" s="464"/>
      <c r="G317" s="464"/>
      <c r="H317" s="464"/>
      <c r="I317" s="464"/>
      <c r="J317" s="464"/>
      <c r="K317" s="464"/>
      <c r="L317" s="740"/>
    </row>
    <row r="318" spans="2:12" ht="14.25">
      <c r="B318" s="746"/>
      <c r="C318" s="1306" t="s">
        <v>273</v>
      </c>
      <c r="D318" s="1306"/>
      <c r="E318" s="1306"/>
      <c r="F318" s="1306"/>
      <c r="G318" s="1306"/>
      <c r="H318" s="1306"/>
      <c r="I318" s="1306"/>
      <c r="J318" s="1306"/>
      <c r="K318" s="1306"/>
      <c r="L318" s="1319"/>
    </row>
    <row r="319" spans="2:12" ht="12.75">
      <c r="B319" s="745"/>
      <c r="C319" s="464"/>
      <c r="D319" s="464"/>
      <c r="E319" s="464"/>
      <c r="F319" s="464"/>
      <c r="G319" s="464"/>
      <c r="H319" s="464"/>
      <c r="I319" s="464"/>
      <c r="J319" s="464"/>
      <c r="K319" s="464"/>
      <c r="L319" s="740"/>
    </row>
    <row r="320" spans="2:12" ht="15">
      <c r="B320" s="747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7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7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7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7" t="s">
        <v>278</v>
      </c>
      <c r="C324" s="519">
        <v>139590</v>
      </c>
      <c r="D324" s="741">
        <v>4908</v>
      </c>
      <c r="E324" s="578">
        <v>2031</v>
      </c>
      <c r="F324" s="579">
        <v>2587</v>
      </c>
      <c r="G324" s="579">
        <v>290</v>
      </c>
      <c r="H324" s="741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7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7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7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7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48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48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48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49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0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6"/>
      <c r="C334" s="532"/>
      <c r="D334" s="532"/>
      <c r="E334" s="532"/>
      <c r="F334" s="532"/>
      <c r="G334" s="532"/>
      <c r="H334" s="532"/>
      <c r="I334" s="532"/>
      <c r="J334" s="532"/>
      <c r="K334" s="532"/>
      <c r="L334" s="742"/>
    </row>
    <row r="335" spans="2:12" ht="12.75">
      <c r="B335" s="746"/>
      <c r="C335" s="1303" t="s">
        <v>298</v>
      </c>
      <c r="D335" s="1303"/>
      <c r="E335" s="1303"/>
      <c r="F335" s="1303"/>
      <c r="G335" s="1303"/>
      <c r="H335" s="1303"/>
      <c r="I335" s="1303"/>
      <c r="J335" s="1303"/>
      <c r="K335" s="1303"/>
      <c r="L335" s="1320"/>
    </row>
    <row r="336" spans="2:12" ht="12.75">
      <c r="B336" s="745"/>
      <c r="C336" s="532"/>
      <c r="D336" s="532"/>
      <c r="E336" s="532"/>
      <c r="F336" s="532"/>
      <c r="G336" s="532"/>
      <c r="H336" s="532"/>
      <c r="I336" s="532"/>
      <c r="J336" s="532"/>
      <c r="K336" s="532"/>
      <c r="L336" s="742"/>
    </row>
    <row r="337" spans="2:12" ht="12.75">
      <c r="B337" s="751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1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1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1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1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1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1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1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1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1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1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1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6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0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2"/>
      <c r="C351" s="537"/>
      <c r="D351" s="537"/>
      <c r="E351" s="537"/>
      <c r="F351" s="537"/>
      <c r="G351" s="537"/>
      <c r="H351" s="537"/>
      <c r="I351" s="537"/>
      <c r="J351" s="537"/>
      <c r="K351" s="537"/>
      <c r="L351" s="743"/>
    </row>
    <row r="352" spans="2:12" ht="12.75" customHeight="1">
      <c r="B352" s="1311" t="s">
        <v>262</v>
      </c>
      <c r="C352" s="1286" t="s">
        <v>22</v>
      </c>
      <c r="D352" s="1286" t="s">
        <v>263</v>
      </c>
      <c r="E352" s="1288" t="s">
        <v>264</v>
      </c>
      <c r="F352" s="1289"/>
      <c r="G352" s="1290"/>
      <c r="H352" s="1291" t="s">
        <v>265</v>
      </c>
      <c r="I352" s="1293" t="s">
        <v>266</v>
      </c>
      <c r="J352" s="1294"/>
      <c r="K352" s="1294"/>
      <c r="L352" s="1307"/>
    </row>
    <row r="353" spans="2:12" ht="11.25" customHeight="1">
      <c r="B353" s="1312"/>
      <c r="C353" s="1287"/>
      <c r="D353" s="1287"/>
      <c r="E353" s="1313" t="s">
        <v>303</v>
      </c>
      <c r="F353" s="1316" t="s">
        <v>304</v>
      </c>
      <c r="G353" s="1316" t="s">
        <v>305</v>
      </c>
      <c r="H353" s="1292"/>
      <c r="I353" s="1296" t="s">
        <v>270</v>
      </c>
      <c r="J353" s="1296" t="s">
        <v>24</v>
      </c>
      <c r="K353" s="1286" t="s">
        <v>271</v>
      </c>
      <c r="L353" s="1296" t="s">
        <v>272</v>
      </c>
    </row>
    <row r="354" spans="2:12" ht="11.25" customHeight="1">
      <c r="B354" s="1312"/>
      <c r="C354" s="1287"/>
      <c r="D354" s="1287"/>
      <c r="E354" s="1314"/>
      <c r="F354" s="1318"/>
      <c r="G354" s="1318"/>
      <c r="H354" s="1292"/>
      <c r="I354" s="1299"/>
      <c r="J354" s="1299"/>
      <c r="K354" s="1300"/>
      <c r="L354" s="1299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5"/>
      <c r="C356" s="532"/>
      <c r="D356" s="532"/>
      <c r="E356" s="532"/>
      <c r="F356" s="532"/>
      <c r="G356" s="532"/>
      <c r="H356" s="532"/>
      <c r="I356" s="532"/>
      <c r="J356" s="532"/>
      <c r="K356" s="532"/>
      <c r="L356" s="742"/>
    </row>
    <row r="357" spans="2:12" ht="12.75">
      <c r="B357" s="746"/>
      <c r="C357" s="1303" t="s">
        <v>299</v>
      </c>
      <c r="D357" s="1303"/>
      <c r="E357" s="1303"/>
      <c r="F357" s="1303"/>
      <c r="G357" s="1303"/>
      <c r="H357" s="1303"/>
      <c r="I357" s="1303"/>
      <c r="J357" s="1303"/>
      <c r="K357" s="1303"/>
      <c r="L357" s="1320"/>
    </row>
    <row r="358" spans="2:12" ht="12.75">
      <c r="B358" s="746"/>
      <c r="C358" s="542"/>
      <c r="D358" s="542"/>
      <c r="E358" s="542"/>
      <c r="F358" s="542"/>
      <c r="G358" s="542"/>
      <c r="H358" s="542"/>
      <c r="I358" s="542"/>
      <c r="J358" s="542"/>
      <c r="K358" s="542"/>
      <c r="L358" s="744"/>
    </row>
    <row r="359" spans="2:12" ht="12.75">
      <c r="B359" s="751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1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1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1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1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1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1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1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1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1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1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1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6"/>
    </row>
    <row r="371" spans="2:16" ht="12.75">
      <c r="B371" s="751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0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67" t="s">
        <v>262</v>
      </c>
      <c r="C393" s="1265" t="s">
        <v>22</v>
      </c>
      <c r="D393" s="1265" t="s">
        <v>263</v>
      </c>
      <c r="E393" s="1324" t="s">
        <v>264</v>
      </c>
      <c r="F393" s="1325"/>
      <c r="G393" s="1326"/>
      <c r="H393" s="1327" t="s">
        <v>265</v>
      </c>
      <c r="I393" s="1324" t="s">
        <v>266</v>
      </c>
      <c r="J393" s="1325"/>
      <c r="K393" s="1325"/>
      <c r="L393" s="1326"/>
    </row>
    <row r="394" spans="2:12" ht="11.25" customHeight="1">
      <c r="B394" s="1268"/>
      <c r="C394" s="1266"/>
      <c r="D394" s="1266"/>
      <c r="E394" s="1329" t="s">
        <v>303</v>
      </c>
      <c r="F394" s="1331" t="s">
        <v>304</v>
      </c>
      <c r="G394" s="1331" t="s">
        <v>305</v>
      </c>
      <c r="H394" s="1328"/>
      <c r="I394" s="1267" t="s">
        <v>270</v>
      </c>
      <c r="J394" s="1267" t="s">
        <v>24</v>
      </c>
      <c r="K394" s="1265" t="s">
        <v>271</v>
      </c>
      <c r="L394" s="1267" t="s">
        <v>272</v>
      </c>
    </row>
    <row r="395" spans="2:12" ht="11.25" customHeight="1">
      <c r="B395" s="1268"/>
      <c r="C395" s="1266"/>
      <c r="D395" s="1266"/>
      <c r="E395" s="1330"/>
      <c r="F395" s="1332"/>
      <c r="G395" s="1332"/>
      <c r="H395" s="1328"/>
      <c r="I395" s="1268"/>
      <c r="J395" s="1268"/>
      <c r="K395" s="1266"/>
      <c r="L395" s="1321"/>
    </row>
    <row r="396" spans="2:12" ht="12.75">
      <c r="B396" s="710">
        <v>0</v>
      </c>
      <c r="C396" s="709">
        <v>1</v>
      </c>
      <c r="D396" s="709">
        <v>2</v>
      </c>
      <c r="E396" s="710">
        <v>3</v>
      </c>
      <c r="F396" s="710">
        <v>4</v>
      </c>
      <c r="G396" s="709">
        <v>5</v>
      </c>
      <c r="H396" s="709">
        <v>6</v>
      </c>
      <c r="I396" s="709">
        <v>7</v>
      </c>
      <c r="J396" s="709">
        <v>8</v>
      </c>
      <c r="K396" s="711">
        <v>9</v>
      </c>
      <c r="L396" s="709">
        <v>10</v>
      </c>
    </row>
    <row r="397" spans="2:12" ht="12.75">
      <c r="B397" s="732"/>
      <c r="C397" s="712"/>
      <c r="D397" s="712"/>
      <c r="E397" s="712"/>
      <c r="F397" s="712"/>
      <c r="G397" s="712"/>
      <c r="H397" s="712"/>
      <c r="I397" s="712"/>
      <c r="J397" s="712"/>
      <c r="K397" s="712"/>
      <c r="L397" s="737"/>
    </row>
    <row r="398" spans="2:12" ht="14.25">
      <c r="B398" s="733"/>
      <c r="C398" s="1322" t="s">
        <v>273</v>
      </c>
      <c r="D398" s="1322"/>
      <c r="E398" s="1322"/>
      <c r="F398" s="1322"/>
      <c r="G398" s="1322"/>
      <c r="H398" s="1322"/>
      <c r="I398" s="1322"/>
      <c r="J398" s="1322"/>
      <c r="K398" s="1322"/>
      <c r="L398" s="1323"/>
    </row>
    <row r="399" spans="2:12" ht="12.75">
      <c r="B399" s="732"/>
      <c r="C399" s="712"/>
      <c r="D399" s="712"/>
      <c r="E399" s="712"/>
      <c r="F399" s="712"/>
      <c r="G399" s="712"/>
      <c r="H399" s="712"/>
      <c r="I399" s="712"/>
      <c r="J399" s="712"/>
      <c r="K399" s="712"/>
      <c r="L399" s="737"/>
    </row>
    <row r="400" spans="2:12" ht="12.75">
      <c r="B400" s="734" t="s">
        <v>274</v>
      </c>
      <c r="C400" s="713">
        <f>SUM(D400+H400)</f>
        <v>142019</v>
      </c>
      <c r="D400" s="713">
        <v>5112</v>
      </c>
      <c r="E400" s="713">
        <v>2410</v>
      </c>
      <c r="F400" s="713">
        <v>2274</v>
      </c>
      <c r="G400" s="713">
        <v>428</v>
      </c>
      <c r="H400" s="713">
        <v>136907</v>
      </c>
      <c r="I400" s="713">
        <v>21885</v>
      </c>
      <c r="J400" s="713">
        <v>43909</v>
      </c>
      <c r="K400" s="713">
        <v>71113</v>
      </c>
      <c r="L400" s="716">
        <v>0</v>
      </c>
    </row>
    <row r="401" spans="2:15" ht="12.75">
      <c r="B401" s="734" t="s">
        <v>275</v>
      </c>
      <c r="C401" s="713">
        <f t="shared" ref="C401:C405" si="10">SUM(D401+H401)</f>
        <v>137800</v>
      </c>
      <c r="D401" s="713">
        <v>4709</v>
      </c>
      <c r="E401" s="713">
        <v>2035</v>
      </c>
      <c r="F401" s="713">
        <v>2318</v>
      </c>
      <c r="G401" s="713">
        <v>356</v>
      </c>
      <c r="H401" s="713">
        <v>133091</v>
      </c>
      <c r="I401" s="713">
        <v>22712</v>
      </c>
      <c r="J401" s="713">
        <v>41741</v>
      </c>
      <c r="K401" s="713">
        <v>68638</v>
      </c>
      <c r="L401" s="716">
        <v>0</v>
      </c>
    </row>
    <row r="402" spans="2:15" ht="12.75">
      <c r="B402" s="734" t="s">
        <v>276</v>
      </c>
      <c r="C402" s="713">
        <f t="shared" si="10"/>
        <v>169805</v>
      </c>
      <c r="D402" s="714">
        <v>5406</v>
      </c>
      <c r="E402" s="714">
        <v>2609</v>
      </c>
      <c r="F402" s="714">
        <v>2592</v>
      </c>
      <c r="G402" s="715">
        <v>205</v>
      </c>
      <c r="H402" s="713">
        <v>164399</v>
      </c>
      <c r="I402" s="714">
        <v>28402</v>
      </c>
      <c r="J402" s="714">
        <v>50847</v>
      </c>
      <c r="K402" s="714">
        <v>85150</v>
      </c>
      <c r="L402" s="715">
        <v>0</v>
      </c>
      <c r="N402" s="713"/>
      <c r="O402" s="713"/>
    </row>
    <row r="403" spans="2:15" ht="12.75">
      <c r="B403" s="734" t="s">
        <v>277</v>
      </c>
      <c r="C403" s="713">
        <f>SUM(D403+H403)</f>
        <v>143826</v>
      </c>
      <c r="D403" s="713">
        <v>5957</v>
      </c>
      <c r="E403" s="716">
        <v>3079</v>
      </c>
      <c r="F403" s="716">
        <v>2627</v>
      </c>
      <c r="G403" s="713">
        <v>251</v>
      </c>
      <c r="H403" s="713">
        <v>137869</v>
      </c>
      <c r="I403" s="713">
        <v>21774</v>
      </c>
      <c r="J403" s="713">
        <v>43335</v>
      </c>
      <c r="K403" s="713">
        <v>72760</v>
      </c>
      <c r="L403" s="716">
        <v>0</v>
      </c>
      <c r="N403" s="713"/>
      <c r="O403" s="713"/>
    </row>
    <row r="404" spans="2:15" ht="12.75">
      <c r="B404" s="734" t="s">
        <v>278</v>
      </c>
      <c r="C404" s="713">
        <f>SUM(D404+H404)</f>
        <v>157519</v>
      </c>
      <c r="D404" s="738">
        <v>4757</v>
      </c>
      <c r="E404" s="688">
        <v>2322</v>
      </c>
      <c r="F404" s="690">
        <v>2142</v>
      </c>
      <c r="G404" s="690">
        <v>293</v>
      </c>
      <c r="H404" s="738">
        <v>152762</v>
      </c>
      <c r="I404" s="688">
        <v>24428</v>
      </c>
      <c r="J404" s="688">
        <v>42846</v>
      </c>
      <c r="K404" s="690">
        <v>85488</v>
      </c>
      <c r="L404" s="716">
        <v>0</v>
      </c>
      <c r="N404" s="766"/>
      <c r="O404" s="766"/>
    </row>
    <row r="405" spans="2:15" ht="12.75">
      <c r="B405" s="734" t="s">
        <v>279</v>
      </c>
      <c r="C405" s="713">
        <f t="shared" si="10"/>
        <v>167380</v>
      </c>
      <c r="D405" s="713">
        <v>5640</v>
      </c>
      <c r="E405" s="716">
        <v>2230</v>
      </c>
      <c r="F405" s="716">
        <v>3183</v>
      </c>
      <c r="G405" s="713">
        <v>227</v>
      </c>
      <c r="H405" s="713">
        <v>161740</v>
      </c>
      <c r="I405" s="713">
        <v>29820</v>
      </c>
      <c r="J405" s="713">
        <v>51196</v>
      </c>
      <c r="K405" s="713">
        <v>80724</v>
      </c>
      <c r="L405" s="716">
        <v>0</v>
      </c>
    </row>
    <row r="406" spans="2:15" ht="12.75">
      <c r="B406" s="734" t="s">
        <v>280</v>
      </c>
      <c r="C406" s="713">
        <f>SUM(D406+H406)</f>
        <v>171735</v>
      </c>
      <c r="D406" s="739">
        <v>5424</v>
      </c>
      <c r="E406" s="714">
        <v>2254</v>
      </c>
      <c r="F406" s="715">
        <v>2901</v>
      </c>
      <c r="G406" s="715">
        <v>269</v>
      </c>
      <c r="H406" s="713">
        <v>166311</v>
      </c>
      <c r="I406" s="714">
        <v>29103</v>
      </c>
      <c r="J406" s="714">
        <v>53333</v>
      </c>
      <c r="K406" s="714">
        <v>83875</v>
      </c>
      <c r="L406" s="715">
        <v>0</v>
      </c>
    </row>
    <row r="407" spans="2:15" ht="12.75">
      <c r="B407" s="734" t="s">
        <v>281</v>
      </c>
      <c r="C407" s="713">
        <v>169404</v>
      </c>
      <c r="D407" s="739">
        <v>5064</v>
      </c>
      <c r="E407" s="714">
        <v>2316</v>
      </c>
      <c r="F407" s="714">
        <v>2611</v>
      </c>
      <c r="G407" s="715">
        <v>137</v>
      </c>
      <c r="H407" s="713">
        <v>164340</v>
      </c>
      <c r="I407" s="714">
        <v>25228</v>
      </c>
      <c r="J407" s="714">
        <v>52498</v>
      </c>
      <c r="K407" s="714">
        <v>86614</v>
      </c>
      <c r="L407" s="715">
        <v>0</v>
      </c>
    </row>
    <row r="408" spans="2:15" ht="12.75">
      <c r="B408" s="734" t="s">
        <v>282</v>
      </c>
      <c r="C408" s="713">
        <v>172982</v>
      </c>
      <c r="D408" s="713">
        <v>6274</v>
      </c>
      <c r="E408" s="716">
        <v>2518</v>
      </c>
      <c r="F408" s="716">
        <v>3121</v>
      </c>
      <c r="G408" s="713">
        <v>635</v>
      </c>
      <c r="H408" s="713">
        <v>166708</v>
      </c>
      <c r="I408" s="713">
        <v>26444</v>
      </c>
      <c r="J408" s="713">
        <v>56017</v>
      </c>
      <c r="K408" s="713">
        <v>84247</v>
      </c>
      <c r="L408" s="716">
        <v>0</v>
      </c>
    </row>
    <row r="409" spans="2:15" ht="12.75">
      <c r="B409" s="734" t="s">
        <v>283</v>
      </c>
      <c r="C409" s="713">
        <v>178724</v>
      </c>
      <c r="D409" s="739">
        <v>5649</v>
      </c>
      <c r="E409" s="714">
        <v>2339</v>
      </c>
      <c r="F409" s="714">
        <v>2939</v>
      </c>
      <c r="G409" s="714">
        <v>371</v>
      </c>
      <c r="H409" s="716">
        <v>173075</v>
      </c>
      <c r="I409" s="714">
        <v>27983</v>
      </c>
      <c r="J409" s="714">
        <v>60272</v>
      </c>
      <c r="K409" s="714">
        <v>84820</v>
      </c>
      <c r="L409" s="715">
        <v>0</v>
      </c>
    </row>
    <row r="410" spans="2:15" ht="12.75">
      <c r="B410" s="734" t="s">
        <v>284</v>
      </c>
      <c r="C410" s="713">
        <f>SUM(D410+H410)</f>
        <v>169376</v>
      </c>
      <c r="D410" s="714">
        <v>4663</v>
      </c>
      <c r="E410" s="714">
        <v>2074</v>
      </c>
      <c r="F410" s="714">
        <v>2336</v>
      </c>
      <c r="G410" s="714">
        <v>253</v>
      </c>
      <c r="H410" s="714">
        <v>164713</v>
      </c>
      <c r="I410" s="714">
        <v>26084</v>
      </c>
      <c r="J410" s="714">
        <v>57837</v>
      </c>
      <c r="K410" s="714">
        <v>80792</v>
      </c>
      <c r="L410" s="714">
        <v>0</v>
      </c>
    </row>
    <row r="411" spans="2:15" ht="12.75">
      <c r="B411" s="734" t="s">
        <v>285</v>
      </c>
      <c r="C411" s="713">
        <f t="shared" ref="C411" si="11">SUM(D411+H411)</f>
        <v>152498</v>
      </c>
      <c r="D411" s="714">
        <v>5089</v>
      </c>
      <c r="E411" s="714">
        <v>2321</v>
      </c>
      <c r="F411" s="714">
        <v>2452</v>
      </c>
      <c r="G411" s="714">
        <v>316</v>
      </c>
      <c r="H411" s="714">
        <v>147409</v>
      </c>
      <c r="I411" s="714">
        <v>22785</v>
      </c>
      <c r="J411" s="714">
        <v>48292</v>
      </c>
      <c r="K411" s="714">
        <v>76332</v>
      </c>
      <c r="L411" s="714">
        <v>0</v>
      </c>
    </row>
    <row r="412" spans="2:15" ht="15">
      <c r="B412" s="736"/>
      <c r="C412" s="716"/>
      <c r="D412" s="716"/>
      <c r="E412" s="716"/>
      <c r="F412" s="716"/>
      <c r="G412" s="716"/>
      <c r="H412" s="716"/>
      <c r="I412" s="716"/>
      <c r="J412" s="716"/>
      <c r="K412" s="716"/>
      <c r="L412" s="729"/>
    </row>
    <row r="413" spans="2:15" ht="12.75">
      <c r="B413" s="735">
        <v>2017</v>
      </c>
      <c r="C413" s="717">
        <f t="shared" ref="C413:K413" si="12">SUM(C400:C411)</f>
        <v>1933068</v>
      </c>
      <c r="D413" s="717">
        <f>SUM(D400:D411)</f>
        <v>63744</v>
      </c>
      <c r="E413" s="717">
        <f t="shared" si="12"/>
        <v>28507</v>
      </c>
      <c r="F413" s="717">
        <f t="shared" si="12"/>
        <v>31496</v>
      </c>
      <c r="G413" s="717">
        <f>SUM(G400:G411)</f>
        <v>3741</v>
      </c>
      <c r="H413" s="717">
        <f t="shared" si="12"/>
        <v>1869324</v>
      </c>
      <c r="I413" s="717">
        <f t="shared" si="12"/>
        <v>306648</v>
      </c>
      <c r="J413" s="717">
        <f t="shared" si="12"/>
        <v>602123</v>
      </c>
      <c r="K413" s="717">
        <f t="shared" si="12"/>
        <v>960553</v>
      </c>
      <c r="L413" s="717">
        <f>SUM(L400:L411)</f>
        <v>0</v>
      </c>
    </row>
    <row r="414" spans="2:15" ht="12.75">
      <c r="B414" s="733"/>
      <c r="C414" s="718"/>
      <c r="D414" s="718"/>
      <c r="E414" s="718"/>
      <c r="F414" s="718"/>
      <c r="G414" s="718"/>
      <c r="H414" s="718"/>
      <c r="I414" s="718"/>
      <c r="J414" s="718"/>
      <c r="K414" s="718"/>
      <c r="L414" s="730"/>
    </row>
    <row r="415" spans="2:15" ht="12.75">
      <c r="B415" s="733"/>
      <c r="C415" s="1333" t="s">
        <v>298</v>
      </c>
      <c r="D415" s="1333"/>
      <c r="E415" s="1333"/>
      <c r="F415" s="1333"/>
      <c r="G415" s="1333"/>
      <c r="H415" s="1333"/>
      <c r="I415" s="1333"/>
      <c r="J415" s="1333"/>
      <c r="K415" s="1333"/>
      <c r="L415" s="1334"/>
    </row>
    <row r="416" spans="2:15" ht="12.75">
      <c r="B416" s="732"/>
      <c r="C416" s="718"/>
      <c r="D416" s="718"/>
      <c r="E416" s="718"/>
      <c r="F416" s="718"/>
      <c r="G416" s="718"/>
      <c r="H416" s="718"/>
      <c r="I416" s="718"/>
      <c r="J416" s="718"/>
      <c r="K416" s="718"/>
      <c r="L416" s="730"/>
    </row>
    <row r="417" spans="2:12" ht="12.75">
      <c r="B417" s="734" t="s">
        <v>274</v>
      </c>
      <c r="C417" s="713">
        <f t="shared" ref="C417:C423" si="13">SUM(D417+H417)</f>
        <v>41284749</v>
      </c>
      <c r="D417" s="713">
        <v>258614</v>
      </c>
      <c r="E417" s="713">
        <v>82064</v>
      </c>
      <c r="F417" s="713">
        <v>124018</v>
      </c>
      <c r="G417" s="713">
        <v>52532</v>
      </c>
      <c r="H417" s="713">
        <v>41026135</v>
      </c>
      <c r="I417" s="713">
        <v>5754367</v>
      </c>
      <c r="J417" s="713">
        <v>11777688</v>
      </c>
      <c r="K417" s="713">
        <v>23494080</v>
      </c>
      <c r="L417" s="713">
        <v>0</v>
      </c>
    </row>
    <row r="418" spans="2:12" ht="12.75">
      <c r="B418" s="734" t="s">
        <v>275</v>
      </c>
      <c r="C418" s="713">
        <f t="shared" si="13"/>
        <v>39885929</v>
      </c>
      <c r="D418" s="713">
        <v>248053</v>
      </c>
      <c r="E418" s="713">
        <v>69467</v>
      </c>
      <c r="F418" s="713">
        <v>130095</v>
      </c>
      <c r="G418" s="713">
        <v>48491</v>
      </c>
      <c r="H418" s="713">
        <v>39637876</v>
      </c>
      <c r="I418" s="713">
        <v>5869144</v>
      </c>
      <c r="J418" s="713">
        <v>11348293</v>
      </c>
      <c r="K418" s="713">
        <v>22420439</v>
      </c>
      <c r="L418" s="713">
        <v>0</v>
      </c>
    </row>
    <row r="419" spans="2:12" ht="12.75">
      <c r="B419" s="734" t="s">
        <v>276</v>
      </c>
      <c r="C419" s="713">
        <f t="shared" si="13"/>
        <v>49565417</v>
      </c>
      <c r="D419" s="714">
        <v>279950</v>
      </c>
      <c r="E419" s="714">
        <v>90328</v>
      </c>
      <c r="F419" s="714">
        <v>159641</v>
      </c>
      <c r="G419" s="715">
        <v>29981</v>
      </c>
      <c r="H419" s="713">
        <v>49285467</v>
      </c>
      <c r="I419" s="714">
        <v>7544830</v>
      </c>
      <c r="J419" s="714">
        <v>13676720</v>
      </c>
      <c r="K419" s="714">
        <v>28063917</v>
      </c>
      <c r="L419" s="715">
        <v>0</v>
      </c>
    </row>
    <row r="420" spans="2:12" ht="12.75">
      <c r="B420" s="734" t="s">
        <v>277</v>
      </c>
      <c r="C420" s="713">
        <f t="shared" si="13"/>
        <v>41822512</v>
      </c>
      <c r="D420" s="713">
        <v>297950</v>
      </c>
      <c r="E420" s="716">
        <v>106177</v>
      </c>
      <c r="F420" s="716">
        <v>154822</v>
      </c>
      <c r="G420" s="713">
        <v>36951</v>
      </c>
      <c r="H420" s="713">
        <v>41524562</v>
      </c>
      <c r="I420" s="713">
        <v>5781070</v>
      </c>
      <c r="J420" s="713">
        <v>11588848</v>
      </c>
      <c r="K420" s="713">
        <v>24154644</v>
      </c>
      <c r="L420" s="713">
        <v>0</v>
      </c>
    </row>
    <row r="421" spans="2:12" ht="12.75">
      <c r="B421" s="734" t="s">
        <v>278</v>
      </c>
      <c r="C421" s="713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3">
        <v>0</v>
      </c>
    </row>
    <row r="422" spans="2:12" ht="12.75">
      <c r="B422" s="734" t="s">
        <v>279</v>
      </c>
      <c r="C422" s="713">
        <f t="shared" si="13"/>
        <v>48420690</v>
      </c>
      <c r="D422" s="713">
        <v>290566</v>
      </c>
      <c r="E422" s="716">
        <v>79673</v>
      </c>
      <c r="F422" s="716">
        <v>178876</v>
      </c>
      <c r="G422" s="713">
        <v>32017</v>
      </c>
      <c r="H422" s="713">
        <v>48130124</v>
      </c>
      <c r="I422" s="713">
        <v>7982252</v>
      </c>
      <c r="J422" s="713">
        <v>13825867</v>
      </c>
      <c r="K422" s="713">
        <v>26322005</v>
      </c>
      <c r="L422" s="713">
        <v>0</v>
      </c>
    </row>
    <row r="423" spans="2:12" ht="12.75">
      <c r="B423" s="734" t="s">
        <v>280</v>
      </c>
      <c r="C423" s="713">
        <f t="shared" si="13"/>
        <v>49583982</v>
      </c>
      <c r="D423" s="714">
        <v>288103</v>
      </c>
      <c r="E423" s="714">
        <v>81207</v>
      </c>
      <c r="F423" s="714">
        <v>167580</v>
      </c>
      <c r="G423" s="715">
        <v>39316</v>
      </c>
      <c r="H423" s="713">
        <v>49295879</v>
      </c>
      <c r="I423" s="714">
        <v>7692900</v>
      </c>
      <c r="J423" s="714">
        <v>14162171</v>
      </c>
      <c r="K423" s="714">
        <v>27440808</v>
      </c>
      <c r="L423" s="715">
        <v>0</v>
      </c>
    </row>
    <row r="424" spans="2:12" ht="12.75">
      <c r="B424" s="734" t="s">
        <v>281</v>
      </c>
      <c r="C424" s="713">
        <v>49308554</v>
      </c>
      <c r="D424" s="714">
        <v>248689</v>
      </c>
      <c r="E424" s="714">
        <v>84427</v>
      </c>
      <c r="F424" s="714">
        <v>146773</v>
      </c>
      <c r="G424" s="715">
        <v>17489</v>
      </c>
      <c r="H424" s="713">
        <v>49059865</v>
      </c>
      <c r="I424" s="714">
        <v>6595512</v>
      </c>
      <c r="J424" s="714">
        <v>13787237</v>
      </c>
      <c r="K424" s="714">
        <v>28677116</v>
      </c>
      <c r="L424" s="715">
        <v>0</v>
      </c>
    </row>
    <row r="425" spans="2:12" ht="12.75">
      <c r="B425" s="734" t="s">
        <v>282</v>
      </c>
      <c r="C425" s="713">
        <v>49438456</v>
      </c>
      <c r="D425" s="714">
        <v>345800</v>
      </c>
      <c r="E425" s="714">
        <v>89061</v>
      </c>
      <c r="F425" s="714">
        <v>167893</v>
      </c>
      <c r="G425" s="715">
        <v>88846</v>
      </c>
      <c r="H425" s="713">
        <v>49092656</v>
      </c>
      <c r="I425" s="714">
        <v>6815830</v>
      </c>
      <c r="J425" s="714">
        <v>14849864</v>
      </c>
      <c r="K425" s="714">
        <v>27426962</v>
      </c>
      <c r="L425" s="715">
        <v>0</v>
      </c>
    </row>
    <row r="426" spans="2:12" ht="12.75">
      <c r="B426" s="734" t="s">
        <v>283</v>
      </c>
      <c r="C426" s="713">
        <v>50346027</v>
      </c>
      <c r="D426" s="714">
        <v>295352</v>
      </c>
      <c r="E426" s="714">
        <v>84726</v>
      </c>
      <c r="F426" s="714">
        <v>167445</v>
      </c>
      <c r="G426" s="714">
        <v>43181</v>
      </c>
      <c r="H426" s="716">
        <v>50050675</v>
      </c>
      <c r="I426" s="714">
        <v>7132124</v>
      </c>
      <c r="J426" s="714">
        <v>15718038</v>
      </c>
      <c r="K426" s="714">
        <v>27200513</v>
      </c>
      <c r="L426" s="715">
        <v>0</v>
      </c>
    </row>
    <row r="427" spans="2:12" ht="12.75">
      <c r="B427" s="734" t="s">
        <v>284</v>
      </c>
      <c r="C427" s="713">
        <f t="shared" ref="C427:C428" si="14">SUM(D427+H427)</f>
        <v>48798626</v>
      </c>
      <c r="D427" s="714">
        <v>261198</v>
      </c>
      <c r="E427" s="714">
        <v>70669</v>
      </c>
      <c r="F427" s="714">
        <v>148982</v>
      </c>
      <c r="G427" s="714">
        <v>41547</v>
      </c>
      <c r="H427" s="714">
        <v>48537428</v>
      </c>
      <c r="I427" s="714">
        <v>6751971</v>
      </c>
      <c r="J427" s="714">
        <v>15640889</v>
      </c>
      <c r="K427" s="714">
        <v>26144568</v>
      </c>
      <c r="L427" s="714">
        <v>0</v>
      </c>
    </row>
    <row r="428" spans="2:12" ht="12.75">
      <c r="B428" s="734" t="s">
        <v>285</v>
      </c>
      <c r="C428" s="713">
        <f t="shared" si="14"/>
        <v>43494618</v>
      </c>
      <c r="D428" s="714">
        <v>256297</v>
      </c>
      <c r="E428" s="714">
        <v>77163</v>
      </c>
      <c r="F428" s="714">
        <v>143113</v>
      </c>
      <c r="G428" s="714">
        <v>36021</v>
      </c>
      <c r="H428" s="714">
        <v>43238321</v>
      </c>
      <c r="I428" s="714">
        <v>5912817</v>
      </c>
      <c r="J428" s="714">
        <v>12978598</v>
      </c>
      <c r="K428" s="714">
        <v>24346906</v>
      </c>
      <c r="L428" s="714">
        <v>0</v>
      </c>
    </row>
    <row r="429" spans="2:12" ht="12.75">
      <c r="B429" s="733"/>
      <c r="C429" s="716"/>
      <c r="D429" s="716"/>
      <c r="E429" s="716"/>
      <c r="F429" s="716"/>
      <c r="G429" s="716"/>
      <c r="H429" s="716"/>
      <c r="I429" s="716"/>
      <c r="J429" s="716"/>
      <c r="K429" s="716"/>
      <c r="L429" s="713"/>
    </row>
    <row r="430" spans="2:12" ht="12.75">
      <c r="B430" s="735">
        <v>2017</v>
      </c>
      <c r="C430" s="717">
        <f t="shared" ref="C430:L430" si="15">SUM(C417:C428)</f>
        <v>559023242</v>
      </c>
      <c r="D430" s="717">
        <f t="shared" si="15"/>
        <v>3329401</v>
      </c>
      <c r="E430" s="717">
        <f t="shared" si="15"/>
        <v>999577</v>
      </c>
      <c r="F430" s="717">
        <f t="shared" si="15"/>
        <v>1818478</v>
      </c>
      <c r="G430" s="717">
        <f t="shared" si="15"/>
        <v>511346</v>
      </c>
      <c r="H430" s="717">
        <f t="shared" si="15"/>
        <v>555693841</v>
      </c>
      <c r="I430" s="717">
        <f t="shared" si="15"/>
        <v>80335411</v>
      </c>
      <c r="J430" s="717">
        <f t="shared" si="15"/>
        <v>161081509</v>
      </c>
      <c r="K430" s="717">
        <f t="shared" si="15"/>
        <v>314276921</v>
      </c>
      <c r="L430" s="717">
        <f t="shared" si="15"/>
        <v>0</v>
      </c>
    </row>
    <row r="431" spans="2:12" ht="12.75">
      <c r="B431" s="719"/>
      <c r="C431" s="720"/>
      <c r="D431" s="720"/>
      <c r="E431" s="720"/>
      <c r="F431" s="720"/>
      <c r="G431" s="720"/>
      <c r="H431" s="720"/>
      <c r="I431" s="720"/>
      <c r="J431" s="720"/>
      <c r="K431" s="720"/>
      <c r="L431" s="720"/>
    </row>
    <row r="432" spans="2:12" ht="12.75" customHeight="1">
      <c r="B432" s="1335" t="s">
        <v>262</v>
      </c>
      <c r="C432" s="1265" t="s">
        <v>22</v>
      </c>
      <c r="D432" s="1265" t="s">
        <v>263</v>
      </c>
      <c r="E432" s="1324" t="s">
        <v>264</v>
      </c>
      <c r="F432" s="1325"/>
      <c r="G432" s="1326"/>
      <c r="H432" s="1327" t="s">
        <v>265</v>
      </c>
      <c r="I432" s="1337" t="s">
        <v>266</v>
      </c>
      <c r="J432" s="1338"/>
      <c r="K432" s="1338"/>
      <c r="L432" s="1339"/>
    </row>
    <row r="433" spans="2:12" ht="11.25" customHeight="1">
      <c r="B433" s="1336"/>
      <c r="C433" s="1266"/>
      <c r="D433" s="1266"/>
      <c r="E433" s="1329" t="s">
        <v>303</v>
      </c>
      <c r="F433" s="1331" t="s">
        <v>304</v>
      </c>
      <c r="G433" s="1331" t="s">
        <v>305</v>
      </c>
      <c r="H433" s="1328"/>
      <c r="I433" s="1267" t="s">
        <v>270</v>
      </c>
      <c r="J433" s="1267" t="s">
        <v>24</v>
      </c>
      <c r="K433" s="1265" t="s">
        <v>271</v>
      </c>
      <c r="L433" s="1267" t="s">
        <v>272</v>
      </c>
    </row>
    <row r="434" spans="2:12" ht="11.25" customHeight="1">
      <c r="B434" s="1336"/>
      <c r="C434" s="1266"/>
      <c r="D434" s="1266"/>
      <c r="E434" s="1330"/>
      <c r="F434" s="1332"/>
      <c r="G434" s="1332"/>
      <c r="H434" s="1328"/>
      <c r="I434" s="1321"/>
      <c r="J434" s="1321"/>
      <c r="K434" s="1340"/>
      <c r="L434" s="1321"/>
    </row>
    <row r="435" spans="2:12" ht="12.75">
      <c r="B435" s="710">
        <v>0</v>
      </c>
      <c r="C435" s="721">
        <v>1</v>
      </c>
      <c r="D435" s="721">
        <v>2</v>
      </c>
      <c r="E435" s="722">
        <v>3</v>
      </c>
      <c r="F435" s="722">
        <v>4</v>
      </c>
      <c r="G435" s="721">
        <v>5</v>
      </c>
      <c r="H435" s="721">
        <v>6</v>
      </c>
      <c r="I435" s="721">
        <v>7</v>
      </c>
      <c r="J435" s="721">
        <v>8</v>
      </c>
      <c r="K435" s="721">
        <v>9</v>
      </c>
      <c r="L435" s="721">
        <v>10</v>
      </c>
    </row>
    <row r="436" spans="2:12" ht="12.75">
      <c r="B436" s="732"/>
      <c r="C436" s="718"/>
      <c r="D436" s="718"/>
      <c r="E436" s="718"/>
      <c r="F436" s="718"/>
      <c r="G436" s="718"/>
      <c r="H436" s="718"/>
      <c r="I436" s="718"/>
      <c r="J436" s="718"/>
      <c r="K436" s="718"/>
      <c r="L436" s="730"/>
    </row>
    <row r="437" spans="2:12" ht="12.75">
      <c r="B437" s="733"/>
      <c r="C437" s="1333" t="s">
        <v>299</v>
      </c>
      <c r="D437" s="1333"/>
      <c r="E437" s="1333"/>
      <c r="F437" s="1333"/>
      <c r="G437" s="1333"/>
      <c r="H437" s="1333"/>
      <c r="I437" s="1333"/>
      <c r="J437" s="1333"/>
      <c r="K437" s="1333"/>
      <c r="L437" s="1334"/>
    </row>
    <row r="438" spans="2:12" ht="12.75">
      <c r="B438" s="733"/>
      <c r="C438" s="723"/>
      <c r="D438" s="723"/>
      <c r="E438" s="723"/>
      <c r="F438" s="723"/>
      <c r="G438" s="723"/>
      <c r="H438" s="723"/>
      <c r="I438" s="723"/>
      <c r="J438" s="723"/>
      <c r="K438" s="723"/>
      <c r="L438" s="731"/>
    </row>
    <row r="439" spans="2:12" ht="12.75">
      <c r="B439" s="734" t="s">
        <v>274</v>
      </c>
      <c r="C439" s="713">
        <f>SUM(D439+H439)</f>
        <v>82047763</v>
      </c>
      <c r="D439" s="713">
        <v>445114</v>
      </c>
      <c r="E439" s="713">
        <v>144107</v>
      </c>
      <c r="F439" s="713">
        <v>212420</v>
      </c>
      <c r="G439" s="713">
        <v>88587</v>
      </c>
      <c r="H439" s="713">
        <v>81602649</v>
      </c>
      <c r="I439" s="713">
        <v>11433324</v>
      </c>
      <c r="J439" s="713">
        <v>24279425</v>
      </c>
      <c r="K439" s="713">
        <v>45889900</v>
      </c>
      <c r="L439" s="713">
        <v>0</v>
      </c>
    </row>
    <row r="440" spans="2:12" ht="12.75">
      <c r="B440" s="734" t="s">
        <v>275</v>
      </c>
      <c r="C440" s="713">
        <f t="shared" ref="C440:C444" si="16">SUM(D440+H440)</f>
        <v>79287813</v>
      </c>
      <c r="D440" s="713">
        <v>431200</v>
      </c>
      <c r="E440" s="713">
        <v>121487</v>
      </c>
      <c r="F440" s="713">
        <v>225727</v>
      </c>
      <c r="G440" s="713">
        <v>83986</v>
      </c>
      <c r="H440" s="713">
        <v>78856613</v>
      </c>
      <c r="I440" s="713">
        <v>11712359</v>
      </c>
      <c r="J440" s="713">
        <v>23159515</v>
      </c>
      <c r="K440" s="713">
        <v>43984739</v>
      </c>
      <c r="L440" s="713">
        <v>0</v>
      </c>
    </row>
    <row r="441" spans="2:12" ht="12.75">
      <c r="B441" s="734" t="s">
        <v>276</v>
      </c>
      <c r="C441" s="713">
        <f t="shared" si="16"/>
        <v>98808454</v>
      </c>
      <c r="D441" s="714">
        <v>475895</v>
      </c>
      <c r="E441" s="714">
        <v>153902</v>
      </c>
      <c r="F441" s="714">
        <v>271849</v>
      </c>
      <c r="G441" s="715">
        <v>50144</v>
      </c>
      <c r="H441" s="713">
        <v>98332559</v>
      </c>
      <c r="I441" s="714">
        <v>15012576</v>
      </c>
      <c r="J441" s="714">
        <v>28202934</v>
      </c>
      <c r="K441" s="714">
        <v>55117049</v>
      </c>
      <c r="L441" s="715">
        <v>0</v>
      </c>
    </row>
    <row r="442" spans="2:12" ht="12.75">
      <c r="B442" s="734" t="s">
        <v>277</v>
      </c>
      <c r="C442" s="713">
        <f t="shared" si="16"/>
        <v>83378440</v>
      </c>
      <c r="D442" s="713">
        <v>506953</v>
      </c>
      <c r="E442" s="716">
        <v>180973</v>
      </c>
      <c r="F442" s="716">
        <v>263009</v>
      </c>
      <c r="G442" s="716">
        <v>62971</v>
      </c>
      <c r="H442" s="713">
        <v>82871487</v>
      </c>
      <c r="I442" s="716">
        <v>11495417</v>
      </c>
      <c r="J442" s="716">
        <v>23956645</v>
      </c>
      <c r="K442" s="716">
        <v>47419425</v>
      </c>
      <c r="L442" s="716">
        <v>0</v>
      </c>
    </row>
    <row r="443" spans="2:12" ht="12.75">
      <c r="B443" s="734" t="s">
        <v>278</v>
      </c>
      <c r="C443" s="713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4" t="s">
        <v>279</v>
      </c>
      <c r="C444" s="713">
        <f t="shared" si="16"/>
        <v>97715871</v>
      </c>
      <c r="D444" s="713">
        <v>501090</v>
      </c>
      <c r="E444" s="716">
        <v>136122</v>
      </c>
      <c r="F444" s="716">
        <v>308716</v>
      </c>
      <c r="G444" s="716">
        <v>56252</v>
      </c>
      <c r="H444" s="713">
        <v>97214781</v>
      </c>
      <c r="I444" s="716">
        <v>15895397</v>
      </c>
      <c r="J444" s="716">
        <v>28478797</v>
      </c>
      <c r="K444" s="716">
        <v>52840587</v>
      </c>
      <c r="L444" s="716">
        <v>0</v>
      </c>
    </row>
    <row r="445" spans="2:12" ht="12.75">
      <c r="B445" s="734" t="s">
        <v>280</v>
      </c>
      <c r="C445" s="713">
        <f>SUM(D445+H445)</f>
        <v>99467079</v>
      </c>
      <c r="D445" s="714">
        <v>496753</v>
      </c>
      <c r="E445" s="714">
        <v>139368</v>
      </c>
      <c r="F445" s="714">
        <v>288296</v>
      </c>
      <c r="G445" s="715">
        <v>69089</v>
      </c>
      <c r="H445" s="713">
        <v>98970326</v>
      </c>
      <c r="I445" s="714">
        <v>15406513</v>
      </c>
      <c r="J445" s="714">
        <v>29584265</v>
      </c>
      <c r="K445" s="714">
        <v>53979548</v>
      </c>
      <c r="L445" s="715">
        <v>0</v>
      </c>
    </row>
    <row r="446" spans="2:12" ht="12.75">
      <c r="B446" s="734" t="s">
        <v>281</v>
      </c>
      <c r="C446" s="713">
        <v>98783442</v>
      </c>
      <c r="D446" s="714">
        <v>431889</v>
      </c>
      <c r="E446" s="714">
        <v>146917</v>
      </c>
      <c r="F446" s="714">
        <v>253926</v>
      </c>
      <c r="G446" s="715">
        <v>31046</v>
      </c>
      <c r="H446" s="713">
        <v>98351553</v>
      </c>
      <c r="I446" s="714">
        <v>13211629</v>
      </c>
      <c r="J446" s="714">
        <v>28906546</v>
      </c>
      <c r="K446" s="714">
        <v>56233378</v>
      </c>
      <c r="L446" s="715">
        <v>0</v>
      </c>
    </row>
    <row r="447" spans="2:12" ht="12.75">
      <c r="B447" s="734" t="s">
        <v>282</v>
      </c>
      <c r="C447" s="713">
        <v>99441068</v>
      </c>
      <c r="D447" s="713">
        <v>604779</v>
      </c>
      <c r="E447" s="716">
        <v>156559</v>
      </c>
      <c r="F447" s="716">
        <v>296235</v>
      </c>
      <c r="G447" s="716">
        <v>151985</v>
      </c>
      <c r="H447" s="713">
        <v>98836289</v>
      </c>
      <c r="I447" s="716">
        <v>13738070</v>
      </c>
      <c r="J447" s="716">
        <v>31047650</v>
      </c>
      <c r="K447" s="716">
        <v>54050569</v>
      </c>
      <c r="L447" s="716">
        <v>0</v>
      </c>
    </row>
    <row r="448" spans="2:12" ht="12.75">
      <c r="B448" s="734" t="s">
        <v>283</v>
      </c>
      <c r="C448" s="713">
        <v>100815036</v>
      </c>
      <c r="D448" s="714">
        <v>512334</v>
      </c>
      <c r="E448" s="714">
        <v>145829</v>
      </c>
      <c r="F448" s="714">
        <v>290888</v>
      </c>
      <c r="G448" s="714">
        <v>75617</v>
      </c>
      <c r="H448" s="716">
        <v>100302702</v>
      </c>
      <c r="I448" s="714">
        <v>14244388</v>
      </c>
      <c r="J448" s="714">
        <v>32756234</v>
      </c>
      <c r="K448" s="714">
        <v>53302080</v>
      </c>
      <c r="L448" s="715">
        <v>0</v>
      </c>
    </row>
    <row r="449" spans="2:12" ht="12.75">
      <c r="B449" s="734" t="s">
        <v>284</v>
      </c>
      <c r="C449" s="713">
        <f t="shared" ref="C449:C450" si="17">SUM(D449+H449)</f>
        <v>97522278</v>
      </c>
      <c r="D449" s="714">
        <v>455737</v>
      </c>
      <c r="E449" s="714">
        <v>125370</v>
      </c>
      <c r="F449" s="714">
        <v>259194</v>
      </c>
      <c r="G449" s="715">
        <v>71173</v>
      </c>
      <c r="H449" s="724">
        <v>97066541</v>
      </c>
      <c r="I449" s="714">
        <v>13496180</v>
      </c>
      <c r="J449" s="714">
        <v>32357917</v>
      </c>
      <c r="K449" s="714">
        <v>51212444</v>
      </c>
      <c r="L449" s="714">
        <v>0</v>
      </c>
    </row>
    <row r="450" spans="2:12" ht="12.75">
      <c r="B450" s="734" t="s">
        <v>285</v>
      </c>
      <c r="C450" s="713">
        <f t="shared" si="17"/>
        <v>87972319</v>
      </c>
      <c r="D450" s="714">
        <v>449241</v>
      </c>
      <c r="E450" s="714">
        <v>137836</v>
      </c>
      <c r="F450" s="714">
        <v>249036</v>
      </c>
      <c r="G450" s="715">
        <v>62369</v>
      </c>
      <c r="H450" s="724">
        <v>87523078</v>
      </c>
      <c r="I450" s="714">
        <v>11823830</v>
      </c>
      <c r="J450" s="714">
        <v>26806394</v>
      </c>
      <c r="K450" s="714">
        <v>48892854</v>
      </c>
      <c r="L450" s="714">
        <v>0</v>
      </c>
    </row>
    <row r="451" spans="2:12" ht="12.75">
      <c r="B451" s="734"/>
      <c r="C451" s="725"/>
      <c r="D451" s="726"/>
      <c r="E451" s="727"/>
      <c r="F451" s="727"/>
      <c r="G451" s="727"/>
      <c r="H451" s="726"/>
      <c r="I451" s="727"/>
      <c r="J451" s="727"/>
      <c r="K451" s="727"/>
      <c r="L451" s="727"/>
    </row>
    <row r="452" spans="2:12" ht="12.75">
      <c r="B452" s="735">
        <v>2017</v>
      </c>
      <c r="C452" s="728">
        <f t="shared" ref="C452:K452" si="18">SUM(C439:C450)</f>
        <v>1119140641</v>
      </c>
      <c r="D452" s="728">
        <f t="shared" si="18"/>
        <v>5755809</v>
      </c>
      <c r="E452" s="728">
        <f t="shared" si="18"/>
        <v>1734268</v>
      </c>
      <c r="F452" s="728">
        <f t="shared" si="18"/>
        <v>3141217</v>
      </c>
      <c r="G452" s="728">
        <f t="shared" si="18"/>
        <v>880324</v>
      </c>
      <c r="H452" s="728">
        <f t="shared" si="18"/>
        <v>1113384832</v>
      </c>
      <c r="I452" s="728">
        <f t="shared" si="18"/>
        <v>160458984</v>
      </c>
      <c r="J452" s="728">
        <f t="shared" si="18"/>
        <v>333788636</v>
      </c>
      <c r="K452" s="728">
        <f t="shared" si="18"/>
        <v>619137212</v>
      </c>
      <c r="L452" s="728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59"/>
      <c r="C474" s="859"/>
      <c r="D474" s="859"/>
      <c r="E474" s="859"/>
      <c r="F474" s="860" t="s">
        <v>261</v>
      </c>
      <c r="G474" s="859"/>
      <c r="H474" s="859"/>
      <c r="I474" s="859"/>
      <c r="J474" s="859"/>
      <c r="K474" s="859"/>
      <c r="L474" s="859"/>
    </row>
    <row r="475" spans="2:12" ht="12.75" customHeight="1">
      <c r="B475" s="1267" t="s">
        <v>262</v>
      </c>
      <c r="C475" s="1265" t="s">
        <v>22</v>
      </c>
      <c r="D475" s="1265" t="s">
        <v>263</v>
      </c>
      <c r="E475" s="1324" t="s">
        <v>264</v>
      </c>
      <c r="F475" s="1325"/>
      <c r="G475" s="1326"/>
      <c r="H475" s="1327" t="s">
        <v>265</v>
      </c>
      <c r="I475" s="1324" t="s">
        <v>266</v>
      </c>
      <c r="J475" s="1325"/>
      <c r="K475" s="1325"/>
      <c r="L475" s="1326"/>
    </row>
    <row r="476" spans="2:12" ht="11.25" customHeight="1">
      <c r="B476" s="1268"/>
      <c r="C476" s="1266"/>
      <c r="D476" s="1266"/>
      <c r="E476" s="1329" t="s">
        <v>303</v>
      </c>
      <c r="F476" s="1331" t="s">
        <v>304</v>
      </c>
      <c r="G476" s="1331" t="s">
        <v>305</v>
      </c>
      <c r="H476" s="1328"/>
      <c r="I476" s="1267" t="s">
        <v>270</v>
      </c>
      <c r="J476" s="1267" t="s">
        <v>24</v>
      </c>
      <c r="K476" s="1265" t="s">
        <v>271</v>
      </c>
      <c r="L476" s="1267" t="s">
        <v>272</v>
      </c>
    </row>
    <row r="477" spans="2:12" ht="11.25" customHeight="1">
      <c r="B477" s="1268"/>
      <c r="C477" s="1266"/>
      <c r="D477" s="1266"/>
      <c r="E477" s="1330"/>
      <c r="F477" s="1332"/>
      <c r="G477" s="1332"/>
      <c r="H477" s="1328"/>
      <c r="I477" s="1268"/>
      <c r="J477" s="1268"/>
      <c r="K477" s="1266"/>
      <c r="L477" s="1321"/>
    </row>
    <row r="478" spans="2:12" ht="12.75">
      <c r="B478" s="710">
        <v>0</v>
      </c>
      <c r="C478" s="709">
        <v>1</v>
      </c>
      <c r="D478" s="709">
        <v>2</v>
      </c>
      <c r="E478" s="710">
        <v>3</v>
      </c>
      <c r="F478" s="710">
        <v>4</v>
      </c>
      <c r="G478" s="709">
        <v>5</v>
      </c>
      <c r="H478" s="709">
        <v>6</v>
      </c>
      <c r="I478" s="709">
        <v>7</v>
      </c>
      <c r="J478" s="709">
        <v>8</v>
      </c>
      <c r="K478" s="711">
        <v>9</v>
      </c>
      <c r="L478" s="709">
        <v>10</v>
      </c>
    </row>
    <row r="479" spans="2:12" ht="12.75">
      <c r="B479" s="732"/>
      <c r="C479" s="712"/>
      <c r="D479" s="712"/>
      <c r="E479" s="712"/>
      <c r="F479" s="712"/>
      <c r="G479" s="712"/>
      <c r="H479" s="712"/>
      <c r="I479" s="712"/>
      <c r="J479" s="712"/>
      <c r="K479" s="712"/>
      <c r="L479" s="737"/>
    </row>
    <row r="480" spans="2:12" ht="14.25">
      <c r="B480" s="733"/>
      <c r="C480" s="1322" t="s">
        <v>273</v>
      </c>
      <c r="D480" s="1322"/>
      <c r="E480" s="1322"/>
      <c r="F480" s="1322"/>
      <c r="G480" s="1322"/>
      <c r="H480" s="1322"/>
      <c r="I480" s="1322"/>
      <c r="J480" s="1322"/>
      <c r="K480" s="1322"/>
      <c r="L480" s="1323"/>
    </row>
    <row r="481" spans="2:12" ht="12.75">
      <c r="B481" s="732"/>
      <c r="C481" s="712"/>
      <c r="D481" s="712"/>
      <c r="E481" s="712"/>
      <c r="F481" s="712"/>
      <c r="G481" s="712"/>
      <c r="H481" s="712"/>
      <c r="I481" s="712"/>
      <c r="J481" s="712"/>
      <c r="K481" s="712"/>
      <c r="L481" s="737"/>
    </row>
    <row r="482" spans="2:12" ht="15">
      <c r="B482" s="861" t="s">
        <v>274</v>
      </c>
      <c r="C482" s="713">
        <f>SUM(D482+H482)</f>
        <v>153311</v>
      </c>
      <c r="D482" s="713">
        <v>4907</v>
      </c>
      <c r="E482" s="713">
        <v>2376</v>
      </c>
      <c r="F482" s="713">
        <v>2183</v>
      </c>
      <c r="G482" s="713">
        <v>348</v>
      </c>
      <c r="H482" s="713">
        <v>148404</v>
      </c>
      <c r="I482" s="713">
        <v>23209</v>
      </c>
      <c r="J482" s="713">
        <v>48538</v>
      </c>
      <c r="K482" s="713">
        <v>76657</v>
      </c>
      <c r="L482" s="713">
        <v>0</v>
      </c>
    </row>
    <row r="483" spans="2:12" ht="15">
      <c r="B483" s="861" t="s">
        <v>275</v>
      </c>
      <c r="C483" s="713">
        <f t="shared" ref="C483:C487" si="21">SUM(D483+H483)</f>
        <v>149700</v>
      </c>
      <c r="D483" s="713">
        <v>4276</v>
      </c>
      <c r="E483" s="713">
        <v>1971</v>
      </c>
      <c r="F483" s="713">
        <v>2099</v>
      </c>
      <c r="G483" s="713">
        <v>206</v>
      </c>
      <c r="H483" s="713">
        <v>145424</v>
      </c>
      <c r="I483" s="713">
        <v>23853</v>
      </c>
      <c r="J483" s="713">
        <v>43685</v>
      </c>
      <c r="K483" s="713">
        <v>77886</v>
      </c>
      <c r="L483" s="713">
        <v>0</v>
      </c>
    </row>
    <row r="484" spans="2:12" ht="15">
      <c r="B484" s="861" t="s">
        <v>276</v>
      </c>
      <c r="C484" s="713">
        <f t="shared" si="21"/>
        <v>176360</v>
      </c>
      <c r="D484" s="714">
        <v>5618</v>
      </c>
      <c r="E484" s="714">
        <v>2663</v>
      </c>
      <c r="F484" s="714">
        <v>2694</v>
      </c>
      <c r="G484" s="715">
        <v>261</v>
      </c>
      <c r="H484" s="713">
        <v>170742</v>
      </c>
      <c r="I484" s="714">
        <v>27174</v>
      </c>
      <c r="J484" s="714">
        <v>52139</v>
      </c>
      <c r="K484" s="714">
        <v>91429</v>
      </c>
      <c r="L484" s="715">
        <v>0</v>
      </c>
    </row>
    <row r="485" spans="2:12" ht="15">
      <c r="B485" s="861" t="s">
        <v>277</v>
      </c>
      <c r="C485" s="713">
        <f>SUM(D485+H485)</f>
        <v>152257</v>
      </c>
      <c r="D485" s="713">
        <v>4644</v>
      </c>
      <c r="E485" s="716">
        <v>2428</v>
      </c>
      <c r="F485" s="716">
        <v>2008</v>
      </c>
      <c r="G485" s="713">
        <v>208</v>
      </c>
      <c r="H485" s="713">
        <v>147613</v>
      </c>
      <c r="I485" s="713">
        <v>23760</v>
      </c>
      <c r="J485" s="713">
        <v>44089</v>
      </c>
      <c r="K485" s="713">
        <v>79764</v>
      </c>
      <c r="L485" s="713">
        <v>0</v>
      </c>
    </row>
    <row r="486" spans="2:12" ht="15">
      <c r="B486" s="861" t="s">
        <v>278</v>
      </c>
      <c r="C486" s="713">
        <f>SUM(D486+H486)</f>
        <v>162957</v>
      </c>
      <c r="D486" s="738">
        <v>4436</v>
      </c>
      <c r="E486" s="688">
        <v>1879</v>
      </c>
      <c r="F486" s="690">
        <v>2351</v>
      </c>
      <c r="G486" s="690">
        <v>206</v>
      </c>
      <c r="H486" s="738">
        <v>158521</v>
      </c>
      <c r="I486" s="688">
        <v>25665</v>
      </c>
      <c r="J486" s="688">
        <v>43148</v>
      </c>
      <c r="K486" s="690">
        <v>89708</v>
      </c>
      <c r="L486" s="713">
        <v>0</v>
      </c>
    </row>
    <row r="487" spans="2:12" ht="15">
      <c r="B487" s="861" t="s">
        <v>279</v>
      </c>
      <c r="C487" s="713">
        <f t="shared" si="21"/>
        <v>181713</v>
      </c>
      <c r="D487" s="713">
        <v>5439</v>
      </c>
      <c r="E487" s="716">
        <v>2129</v>
      </c>
      <c r="F487" s="716">
        <v>3088</v>
      </c>
      <c r="G487" s="713">
        <v>222</v>
      </c>
      <c r="H487" s="713">
        <v>176274</v>
      </c>
      <c r="I487" s="713">
        <v>31296</v>
      </c>
      <c r="J487" s="713">
        <v>51302</v>
      </c>
      <c r="K487" s="713">
        <v>93676</v>
      </c>
      <c r="L487" s="713">
        <v>0</v>
      </c>
    </row>
    <row r="488" spans="2:12" ht="15">
      <c r="B488" s="861" t="s">
        <v>280</v>
      </c>
      <c r="C488" s="713">
        <f>SUM(D488+H488)</f>
        <v>167840</v>
      </c>
      <c r="D488" s="739">
        <v>5002</v>
      </c>
      <c r="E488" s="714">
        <v>2060</v>
      </c>
      <c r="F488" s="715">
        <v>2632</v>
      </c>
      <c r="G488" s="715">
        <v>310</v>
      </c>
      <c r="H488" s="713">
        <v>162838</v>
      </c>
      <c r="I488" s="714">
        <v>28780</v>
      </c>
      <c r="J488" s="714">
        <v>54814</v>
      </c>
      <c r="K488" s="714">
        <v>79244</v>
      </c>
      <c r="L488" s="715">
        <v>0</v>
      </c>
    </row>
    <row r="489" spans="2:12" ht="15">
      <c r="B489" s="861" t="s">
        <v>281</v>
      </c>
      <c r="C489" s="713">
        <v>172228</v>
      </c>
      <c r="D489" s="739">
        <v>4825</v>
      </c>
      <c r="E489" s="714">
        <v>1907</v>
      </c>
      <c r="F489" s="714">
        <v>2589</v>
      </c>
      <c r="G489" s="715">
        <v>329</v>
      </c>
      <c r="H489" s="713">
        <v>167403</v>
      </c>
      <c r="I489" s="714">
        <v>26432</v>
      </c>
      <c r="J489" s="714">
        <v>56705</v>
      </c>
      <c r="K489" s="714">
        <v>84266</v>
      </c>
      <c r="L489" s="715">
        <v>0</v>
      </c>
    </row>
    <row r="490" spans="2:12" ht="15">
      <c r="B490" s="861" t="s">
        <v>282</v>
      </c>
      <c r="C490" s="713">
        <v>160101</v>
      </c>
      <c r="D490" s="713">
        <v>5229</v>
      </c>
      <c r="E490" s="716">
        <v>1936</v>
      </c>
      <c r="F490" s="716">
        <v>2930</v>
      </c>
      <c r="G490" s="713">
        <v>363</v>
      </c>
      <c r="H490" s="713">
        <v>154872</v>
      </c>
      <c r="I490" s="713">
        <v>25855</v>
      </c>
      <c r="J490" s="713">
        <v>53933</v>
      </c>
      <c r="K490" s="713">
        <v>75084</v>
      </c>
      <c r="L490" s="713">
        <v>0</v>
      </c>
    </row>
    <row r="491" spans="2:12" ht="15">
      <c r="B491" s="862" t="s">
        <v>283</v>
      </c>
      <c r="C491" s="957">
        <v>176881</v>
      </c>
      <c r="D491" s="959">
        <v>4941</v>
      </c>
      <c r="E491" s="960">
        <v>1899</v>
      </c>
      <c r="F491" s="960">
        <v>2767</v>
      </c>
      <c r="G491" s="960">
        <v>275</v>
      </c>
      <c r="H491" s="958">
        <v>171940</v>
      </c>
      <c r="I491" s="960">
        <v>28983</v>
      </c>
      <c r="J491" s="960">
        <v>60425</v>
      </c>
      <c r="K491" s="960">
        <v>82532</v>
      </c>
      <c r="L491" s="715"/>
    </row>
    <row r="492" spans="2:12" ht="15">
      <c r="B492" s="862" t="s">
        <v>284</v>
      </c>
      <c r="C492" s="957">
        <v>157650</v>
      </c>
      <c r="D492" s="960">
        <v>4336</v>
      </c>
      <c r="E492" s="960">
        <v>1814</v>
      </c>
      <c r="F492" s="960">
        <v>2017</v>
      </c>
      <c r="G492" s="960">
        <v>505</v>
      </c>
      <c r="H492" s="960">
        <v>153314</v>
      </c>
      <c r="I492" s="960">
        <v>26176</v>
      </c>
      <c r="J492" s="960">
        <v>53316</v>
      </c>
      <c r="K492" s="960">
        <v>73822</v>
      </c>
      <c r="L492" s="715"/>
    </row>
    <row r="493" spans="2:12" ht="15">
      <c r="B493" s="862" t="s">
        <v>285</v>
      </c>
      <c r="C493" s="713">
        <v>133310</v>
      </c>
      <c r="D493" s="714">
        <v>4231</v>
      </c>
      <c r="E493" s="714">
        <v>2037</v>
      </c>
      <c r="F493" s="714">
        <v>1869</v>
      </c>
      <c r="G493" s="714">
        <v>325</v>
      </c>
      <c r="H493" s="714">
        <v>129079</v>
      </c>
      <c r="I493" s="714">
        <v>21017</v>
      </c>
      <c r="J493" s="714">
        <v>43426</v>
      </c>
      <c r="K493" s="714">
        <v>64636</v>
      </c>
      <c r="L493" s="715"/>
    </row>
    <row r="494" spans="2:12" ht="15">
      <c r="B494" s="736"/>
      <c r="C494" s="716"/>
      <c r="D494" s="716"/>
      <c r="E494" s="716"/>
      <c r="F494" s="716"/>
      <c r="G494" s="716"/>
      <c r="H494" s="716"/>
      <c r="I494" s="716"/>
      <c r="J494" s="716"/>
      <c r="K494" s="716"/>
      <c r="L494" s="713"/>
    </row>
    <row r="495" spans="2:12" ht="12.75">
      <c r="B495" s="735">
        <v>2018</v>
      </c>
      <c r="C495" s="717">
        <f t="shared" ref="C495:K495" si="22">SUM(C482:C493)</f>
        <v>1944308</v>
      </c>
      <c r="D495" s="717">
        <f>SUM(D482:D493)</f>
        <v>57884</v>
      </c>
      <c r="E495" s="717">
        <f t="shared" si="22"/>
        <v>25099</v>
      </c>
      <c r="F495" s="717">
        <f t="shared" si="22"/>
        <v>29227</v>
      </c>
      <c r="G495" s="717">
        <f>SUM(G482:G493)</f>
        <v>3558</v>
      </c>
      <c r="H495" s="717">
        <f t="shared" si="22"/>
        <v>1886424</v>
      </c>
      <c r="I495" s="717">
        <f t="shared" si="22"/>
        <v>312200</v>
      </c>
      <c r="J495" s="717">
        <f t="shared" si="22"/>
        <v>605520</v>
      </c>
      <c r="K495" s="717">
        <f t="shared" si="22"/>
        <v>968704</v>
      </c>
      <c r="L495" s="717">
        <f>SUM(L482:L493)</f>
        <v>0</v>
      </c>
    </row>
    <row r="496" spans="2:12" ht="12.75">
      <c r="B496" s="733"/>
      <c r="C496" s="718"/>
      <c r="D496" s="718"/>
      <c r="E496" s="718"/>
      <c r="F496" s="718"/>
      <c r="G496" s="718"/>
      <c r="H496" s="718"/>
      <c r="I496" s="718"/>
      <c r="J496" s="718"/>
      <c r="K496" s="718"/>
      <c r="L496" s="730"/>
    </row>
    <row r="497" spans="2:12" ht="12.75">
      <c r="B497" s="733"/>
      <c r="C497" s="1333" t="s">
        <v>298</v>
      </c>
      <c r="D497" s="1333"/>
      <c r="E497" s="1333"/>
      <c r="F497" s="1333"/>
      <c r="G497" s="1333"/>
      <c r="H497" s="1333"/>
      <c r="I497" s="1333"/>
      <c r="J497" s="1333"/>
      <c r="K497" s="1333"/>
      <c r="L497" s="1334"/>
    </row>
    <row r="498" spans="2:12" ht="12.75">
      <c r="B498" s="732"/>
      <c r="C498" s="718"/>
      <c r="D498" s="718"/>
      <c r="E498" s="718"/>
      <c r="F498" s="718"/>
      <c r="G498" s="718"/>
      <c r="H498" s="718"/>
      <c r="I498" s="718"/>
      <c r="J498" s="718"/>
      <c r="K498" s="718"/>
      <c r="L498" s="730"/>
    </row>
    <row r="499" spans="2:12" ht="12.75">
      <c r="B499" s="734" t="s">
        <v>274</v>
      </c>
      <c r="C499" s="713">
        <f t="shared" ref="C499:C505" si="23">SUM(D499+H499)</f>
        <v>45099890</v>
      </c>
      <c r="D499" s="713">
        <v>252878</v>
      </c>
      <c r="E499" s="713">
        <v>84059</v>
      </c>
      <c r="F499" s="713">
        <v>124324</v>
      </c>
      <c r="G499" s="713">
        <v>44495</v>
      </c>
      <c r="H499" s="713">
        <v>44847012</v>
      </c>
      <c r="I499" s="713">
        <v>6130268</v>
      </c>
      <c r="J499" s="713">
        <v>13150822</v>
      </c>
      <c r="K499" s="713">
        <v>25565922</v>
      </c>
      <c r="L499" s="713">
        <v>0</v>
      </c>
    </row>
    <row r="500" spans="2:12" ht="12.75">
      <c r="B500" s="734" t="s">
        <v>275</v>
      </c>
      <c r="C500" s="713">
        <f t="shared" si="23"/>
        <v>44003287</v>
      </c>
      <c r="D500" s="713">
        <v>212882</v>
      </c>
      <c r="E500" s="713">
        <v>66858</v>
      </c>
      <c r="F500" s="713">
        <v>119964</v>
      </c>
      <c r="G500" s="713">
        <v>26060</v>
      </c>
      <c r="H500" s="713">
        <v>43790405</v>
      </c>
      <c r="I500" s="713">
        <v>6249605</v>
      </c>
      <c r="J500" s="713">
        <v>11767910</v>
      </c>
      <c r="K500" s="713">
        <v>25772890</v>
      </c>
      <c r="L500" s="713">
        <v>0</v>
      </c>
    </row>
    <row r="501" spans="2:12" ht="12.75">
      <c r="B501" s="734" t="s">
        <v>276</v>
      </c>
      <c r="C501" s="713">
        <f t="shared" si="23"/>
        <v>51532662</v>
      </c>
      <c r="D501" s="714">
        <v>276186</v>
      </c>
      <c r="E501" s="714">
        <v>92377</v>
      </c>
      <c r="F501" s="714">
        <v>149908</v>
      </c>
      <c r="G501" s="715">
        <v>33901</v>
      </c>
      <c r="H501" s="713">
        <v>51256476</v>
      </c>
      <c r="I501" s="714">
        <v>7135756</v>
      </c>
      <c r="J501" s="714">
        <v>13997142</v>
      </c>
      <c r="K501" s="714">
        <v>30123578</v>
      </c>
      <c r="L501" s="715">
        <v>0</v>
      </c>
    </row>
    <row r="502" spans="2:12" ht="12.75">
      <c r="B502" s="734" t="s">
        <v>277</v>
      </c>
      <c r="C502" s="713">
        <f t="shared" si="23"/>
        <v>45189937</v>
      </c>
      <c r="D502" s="713">
        <v>208679</v>
      </c>
      <c r="E502" s="716">
        <v>67024</v>
      </c>
      <c r="F502" s="716">
        <v>110501</v>
      </c>
      <c r="G502" s="713">
        <v>31154</v>
      </c>
      <c r="H502" s="713">
        <v>44981258</v>
      </c>
      <c r="I502" s="713">
        <v>6355996</v>
      </c>
      <c r="J502" s="713">
        <v>11909326</v>
      </c>
      <c r="K502" s="713">
        <v>26715936</v>
      </c>
      <c r="L502" s="713">
        <v>0</v>
      </c>
    </row>
    <row r="503" spans="2:12" ht="12.75">
      <c r="B503" s="734" t="s">
        <v>278</v>
      </c>
      <c r="C503" s="713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3">
        <v>0</v>
      </c>
    </row>
    <row r="504" spans="2:12" ht="12.75">
      <c r="B504" s="734" t="s">
        <v>279</v>
      </c>
      <c r="C504" s="713">
        <f t="shared" si="23"/>
        <v>51811853</v>
      </c>
      <c r="D504" s="713">
        <v>282004</v>
      </c>
      <c r="E504" s="716">
        <v>76688</v>
      </c>
      <c r="F504" s="716">
        <v>177674</v>
      </c>
      <c r="G504" s="713">
        <v>27642</v>
      </c>
      <c r="H504" s="713">
        <v>51529849</v>
      </c>
      <c r="I504" s="713">
        <v>8016005</v>
      </c>
      <c r="J504" s="713">
        <v>13339077</v>
      </c>
      <c r="K504" s="713">
        <v>30174767</v>
      </c>
      <c r="L504" s="713">
        <v>0</v>
      </c>
    </row>
    <row r="505" spans="2:12" ht="12.75">
      <c r="B505" s="734" t="s">
        <v>280</v>
      </c>
      <c r="C505" s="713">
        <f t="shared" si="23"/>
        <v>48842758</v>
      </c>
      <c r="D505" s="714">
        <v>265436</v>
      </c>
      <c r="E505" s="714">
        <v>71941</v>
      </c>
      <c r="F505" s="714">
        <v>155048</v>
      </c>
      <c r="G505" s="715">
        <v>38447</v>
      </c>
      <c r="H505" s="713">
        <v>48577322</v>
      </c>
      <c r="I505" s="714">
        <v>7658442</v>
      </c>
      <c r="J505" s="714">
        <v>14565252</v>
      </c>
      <c r="K505" s="714">
        <v>26353628</v>
      </c>
      <c r="L505" s="715">
        <v>0</v>
      </c>
    </row>
    <row r="506" spans="2:12" ht="12.75">
      <c r="B506" s="734" t="s">
        <v>281</v>
      </c>
      <c r="C506" s="713">
        <v>48263436</v>
      </c>
      <c r="D506" s="714">
        <v>256924</v>
      </c>
      <c r="E506" s="714">
        <v>69078</v>
      </c>
      <c r="F506" s="714">
        <v>147163</v>
      </c>
      <c r="G506" s="715">
        <v>40683</v>
      </c>
      <c r="H506" s="713">
        <v>48006512</v>
      </c>
      <c r="I506" s="714">
        <v>6609994</v>
      </c>
      <c r="J506" s="714">
        <v>14348975</v>
      </c>
      <c r="K506" s="714">
        <v>27047543</v>
      </c>
      <c r="L506" s="715">
        <v>0</v>
      </c>
    </row>
    <row r="507" spans="2:12" ht="12.75">
      <c r="B507" s="734" t="s">
        <v>282</v>
      </c>
      <c r="C507" s="713">
        <v>45286151</v>
      </c>
      <c r="D507" s="714">
        <v>278053</v>
      </c>
      <c r="E507" s="714">
        <v>69043</v>
      </c>
      <c r="F507" s="714">
        <v>162479</v>
      </c>
      <c r="G507" s="715">
        <v>46531</v>
      </c>
      <c r="H507" s="713">
        <v>45008098</v>
      </c>
      <c r="I507" s="714">
        <v>6477502</v>
      </c>
      <c r="J507" s="714">
        <v>13766890</v>
      </c>
      <c r="K507" s="714">
        <v>24763706</v>
      </c>
      <c r="L507" s="715">
        <v>0</v>
      </c>
    </row>
    <row r="508" spans="2:12" ht="12.75">
      <c r="B508" s="734" t="s">
        <v>283</v>
      </c>
      <c r="C508" s="961">
        <v>51567073</v>
      </c>
      <c r="D508" s="963">
        <v>269087</v>
      </c>
      <c r="E508" s="963">
        <v>66984</v>
      </c>
      <c r="F508" s="963">
        <v>160926</v>
      </c>
      <c r="G508" s="963">
        <v>41177</v>
      </c>
      <c r="H508" s="962">
        <v>51297986</v>
      </c>
      <c r="I508" s="963">
        <v>7715024</v>
      </c>
      <c r="J508" s="963">
        <v>16353050</v>
      </c>
      <c r="K508" s="963">
        <v>27229912</v>
      </c>
      <c r="L508" s="715"/>
    </row>
    <row r="509" spans="2:12" ht="12.75">
      <c r="B509" s="734" t="s">
        <v>284</v>
      </c>
      <c r="C509" s="961">
        <v>46086574</v>
      </c>
      <c r="D509" s="963">
        <v>232053</v>
      </c>
      <c r="E509" s="963">
        <v>58546</v>
      </c>
      <c r="F509" s="963">
        <v>113020</v>
      </c>
      <c r="G509" s="963">
        <v>60487</v>
      </c>
      <c r="H509" s="963">
        <v>45854521</v>
      </c>
      <c r="I509" s="963">
        <v>6971766</v>
      </c>
      <c r="J509" s="963">
        <v>14390917</v>
      </c>
      <c r="K509" s="963">
        <v>24491838</v>
      </c>
      <c r="L509" s="715"/>
    </row>
    <row r="510" spans="2:12" ht="12.75">
      <c r="B510" s="734" t="s">
        <v>285</v>
      </c>
      <c r="C510" s="713">
        <v>39184758</v>
      </c>
      <c r="D510" s="714">
        <v>228472</v>
      </c>
      <c r="E510" s="714">
        <v>69809</v>
      </c>
      <c r="F510" s="714">
        <v>111392</v>
      </c>
      <c r="G510" s="714">
        <v>47271</v>
      </c>
      <c r="H510" s="714">
        <v>38956286</v>
      </c>
      <c r="I510" s="714">
        <v>5576516</v>
      </c>
      <c r="J510" s="714">
        <v>11693522</v>
      </c>
      <c r="K510" s="714">
        <v>21686248</v>
      </c>
      <c r="L510" s="715"/>
    </row>
    <row r="511" spans="2:12" ht="12.75">
      <c r="B511" s="733"/>
      <c r="C511" s="716"/>
      <c r="D511" s="716"/>
      <c r="E511" s="716"/>
      <c r="F511" s="716"/>
      <c r="G511" s="716"/>
      <c r="H511" s="716"/>
      <c r="I511" s="716"/>
      <c r="J511" s="716"/>
      <c r="K511" s="716"/>
      <c r="L511" s="713"/>
    </row>
    <row r="512" spans="2:12" ht="12.75">
      <c r="B512" s="735">
        <v>2018</v>
      </c>
      <c r="C512" s="717">
        <f t="shared" ref="C512:L512" si="24">SUM(C499:C510)</f>
        <v>565172853</v>
      </c>
      <c r="D512" s="717">
        <f t="shared" si="24"/>
        <v>2985436</v>
      </c>
      <c r="E512" s="717">
        <f t="shared" si="24"/>
        <v>858024</v>
      </c>
      <c r="F512" s="717">
        <f t="shared" si="24"/>
        <v>1663565</v>
      </c>
      <c r="G512" s="717">
        <f t="shared" si="24"/>
        <v>463847</v>
      </c>
      <c r="H512" s="717">
        <f t="shared" si="24"/>
        <v>562187417</v>
      </c>
      <c r="I512" s="717">
        <f t="shared" si="24"/>
        <v>81759043</v>
      </c>
      <c r="J512" s="717">
        <f t="shared" si="24"/>
        <v>160990404</v>
      </c>
      <c r="K512" s="717">
        <f t="shared" si="24"/>
        <v>319437970</v>
      </c>
      <c r="L512" s="717">
        <f t="shared" si="24"/>
        <v>0</v>
      </c>
    </row>
    <row r="513" spans="2:12" ht="12.75">
      <c r="B513" s="929"/>
      <c r="C513" s="720"/>
      <c r="D513" s="720"/>
      <c r="E513" s="720"/>
      <c r="F513" s="720"/>
      <c r="G513" s="720"/>
      <c r="H513" s="720"/>
      <c r="I513" s="720"/>
      <c r="J513" s="720"/>
      <c r="K513" s="720"/>
      <c r="L513" s="930"/>
    </row>
    <row r="514" spans="2:12" ht="12.75" customHeight="1">
      <c r="B514" s="1335" t="s">
        <v>262</v>
      </c>
      <c r="C514" s="1265" t="s">
        <v>22</v>
      </c>
      <c r="D514" s="1265" t="s">
        <v>263</v>
      </c>
      <c r="E514" s="1324" t="s">
        <v>264</v>
      </c>
      <c r="F514" s="1325"/>
      <c r="G514" s="1326"/>
      <c r="H514" s="1327" t="s">
        <v>265</v>
      </c>
      <c r="I514" s="1337" t="s">
        <v>266</v>
      </c>
      <c r="J514" s="1338"/>
      <c r="K514" s="1338"/>
      <c r="L514" s="1339"/>
    </row>
    <row r="515" spans="2:12" ht="11.25" customHeight="1">
      <c r="B515" s="1336"/>
      <c r="C515" s="1266"/>
      <c r="D515" s="1266"/>
      <c r="E515" s="1329" t="s">
        <v>303</v>
      </c>
      <c r="F515" s="1331" t="s">
        <v>304</v>
      </c>
      <c r="G515" s="1331" t="s">
        <v>305</v>
      </c>
      <c r="H515" s="1328"/>
      <c r="I515" s="1267" t="s">
        <v>270</v>
      </c>
      <c r="J515" s="1267" t="s">
        <v>24</v>
      </c>
      <c r="K515" s="1265" t="s">
        <v>271</v>
      </c>
      <c r="L515" s="1267" t="s">
        <v>272</v>
      </c>
    </row>
    <row r="516" spans="2:12" ht="11.25" customHeight="1">
      <c r="B516" s="1336"/>
      <c r="C516" s="1266"/>
      <c r="D516" s="1266"/>
      <c r="E516" s="1330"/>
      <c r="F516" s="1332"/>
      <c r="G516" s="1332"/>
      <c r="H516" s="1328"/>
      <c r="I516" s="1321"/>
      <c r="J516" s="1321"/>
      <c r="K516" s="1340"/>
      <c r="L516" s="1321"/>
    </row>
    <row r="517" spans="2:12" ht="12.75">
      <c r="B517" s="710">
        <v>0</v>
      </c>
      <c r="C517" s="721">
        <v>1</v>
      </c>
      <c r="D517" s="721">
        <v>2</v>
      </c>
      <c r="E517" s="722">
        <v>3</v>
      </c>
      <c r="F517" s="722">
        <v>4</v>
      </c>
      <c r="G517" s="721">
        <v>5</v>
      </c>
      <c r="H517" s="721">
        <v>6</v>
      </c>
      <c r="I517" s="721">
        <v>7</v>
      </c>
      <c r="J517" s="721">
        <v>8</v>
      </c>
      <c r="K517" s="721">
        <v>9</v>
      </c>
      <c r="L517" s="721">
        <v>10</v>
      </c>
    </row>
    <row r="518" spans="2:12" ht="12.75">
      <c r="B518" s="732"/>
      <c r="C518" s="718"/>
      <c r="D518" s="718"/>
      <c r="E518" s="718"/>
      <c r="F518" s="718"/>
      <c r="G518" s="718"/>
      <c r="H518" s="718"/>
      <c r="I518" s="718"/>
      <c r="J518" s="718"/>
      <c r="K518" s="718"/>
      <c r="L518" s="730"/>
    </row>
    <row r="519" spans="2:12" ht="12.75">
      <c r="B519" s="733"/>
      <c r="C519" s="1333" t="s">
        <v>299</v>
      </c>
      <c r="D519" s="1333"/>
      <c r="E519" s="1333"/>
      <c r="F519" s="1333"/>
      <c r="G519" s="1333"/>
      <c r="H519" s="1333"/>
      <c r="I519" s="1333"/>
      <c r="J519" s="1333"/>
      <c r="K519" s="1333"/>
      <c r="L519" s="1334"/>
    </row>
    <row r="520" spans="2:12" ht="12.75">
      <c r="B520" s="733"/>
      <c r="C520" s="723"/>
      <c r="D520" s="723"/>
      <c r="E520" s="723"/>
      <c r="F520" s="723"/>
      <c r="G520" s="723"/>
      <c r="H520" s="723"/>
      <c r="I520" s="723"/>
      <c r="J520" s="723"/>
      <c r="K520" s="723"/>
      <c r="L520" s="731"/>
    </row>
    <row r="521" spans="2:12" ht="12.75">
      <c r="B521" s="734" t="s">
        <v>274</v>
      </c>
      <c r="C521" s="713">
        <f>SUM(D521+H521)</f>
        <v>90057014</v>
      </c>
      <c r="D521" s="713">
        <v>438151</v>
      </c>
      <c r="E521" s="713">
        <v>144810</v>
      </c>
      <c r="F521" s="713">
        <v>215494</v>
      </c>
      <c r="G521" s="713">
        <v>77847</v>
      </c>
      <c r="H521" s="713">
        <v>89618863</v>
      </c>
      <c r="I521" s="713">
        <v>12292165</v>
      </c>
      <c r="J521" s="713">
        <v>27496766</v>
      </c>
      <c r="K521" s="713">
        <v>49829932</v>
      </c>
      <c r="L521" s="713">
        <v>0</v>
      </c>
    </row>
    <row r="522" spans="2:12" ht="12.75">
      <c r="B522" s="734" t="s">
        <v>275</v>
      </c>
      <c r="C522" s="713">
        <f t="shared" ref="C522:C526" si="25">SUM(D522+H522)</f>
        <v>87625873</v>
      </c>
      <c r="D522" s="713">
        <v>376411</v>
      </c>
      <c r="E522" s="713">
        <v>117606</v>
      </c>
      <c r="F522" s="713">
        <v>212849</v>
      </c>
      <c r="G522" s="713">
        <v>45956</v>
      </c>
      <c r="H522" s="713">
        <v>87249462</v>
      </c>
      <c r="I522" s="713">
        <v>12525302</v>
      </c>
      <c r="J522" s="713">
        <v>24475372</v>
      </c>
      <c r="K522" s="713">
        <v>50248788</v>
      </c>
      <c r="L522" s="713">
        <v>0</v>
      </c>
    </row>
    <row r="523" spans="2:12" ht="12.75">
      <c r="B523" s="734" t="s">
        <v>276</v>
      </c>
      <c r="C523" s="713">
        <f t="shared" si="25"/>
        <v>102956905</v>
      </c>
      <c r="D523" s="714">
        <v>484939</v>
      </c>
      <c r="E523" s="714">
        <v>160312</v>
      </c>
      <c r="F523" s="714">
        <v>263733</v>
      </c>
      <c r="G523" s="715">
        <v>60894</v>
      </c>
      <c r="H523" s="713">
        <v>102471966</v>
      </c>
      <c r="I523" s="714">
        <v>14376293</v>
      </c>
      <c r="J523" s="714">
        <v>29217947</v>
      </c>
      <c r="K523" s="714">
        <v>58877726</v>
      </c>
      <c r="L523" s="715">
        <v>0</v>
      </c>
    </row>
    <row r="524" spans="2:12" ht="12.75">
      <c r="B524" s="734" t="s">
        <v>277</v>
      </c>
      <c r="C524" s="713">
        <f t="shared" si="25"/>
        <v>89833124</v>
      </c>
      <c r="D524" s="713">
        <v>369992</v>
      </c>
      <c r="E524" s="716">
        <v>117042</v>
      </c>
      <c r="F524" s="716">
        <v>198243</v>
      </c>
      <c r="G524" s="716">
        <v>54707</v>
      </c>
      <c r="H524" s="713">
        <v>89463132</v>
      </c>
      <c r="I524" s="716">
        <v>12659311</v>
      </c>
      <c r="J524" s="716">
        <v>24713683</v>
      </c>
      <c r="K524" s="716">
        <v>52090138</v>
      </c>
      <c r="L524" s="716">
        <v>0</v>
      </c>
    </row>
    <row r="525" spans="2:12" ht="12.75">
      <c r="B525" s="734" t="s">
        <v>278</v>
      </c>
      <c r="C525" s="713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4" t="s">
        <v>279</v>
      </c>
      <c r="C526" s="713">
        <f t="shared" si="25"/>
        <v>106478761</v>
      </c>
      <c r="D526" s="713">
        <v>490758</v>
      </c>
      <c r="E526" s="716">
        <v>133555</v>
      </c>
      <c r="F526" s="716">
        <v>309712</v>
      </c>
      <c r="G526" s="716">
        <v>47491</v>
      </c>
      <c r="H526" s="713">
        <v>105988003</v>
      </c>
      <c r="I526" s="716">
        <v>16711067</v>
      </c>
      <c r="J526" s="716">
        <v>28416605</v>
      </c>
      <c r="K526" s="716">
        <v>60860331</v>
      </c>
      <c r="L526" s="716">
        <v>0</v>
      </c>
    </row>
    <row r="527" spans="2:12" ht="12.75">
      <c r="B527" s="734" t="s">
        <v>280</v>
      </c>
      <c r="C527" s="713">
        <f>SUM(D527+H527)</f>
        <v>97513011</v>
      </c>
      <c r="D527" s="714">
        <v>466110</v>
      </c>
      <c r="E527" s="714">
        <v>126040</v>
      </c>
      <c r="F527" s="714">
        <v>272293</v>
      </c>
      <c r="G527" s="715">
        <v>67777</v>
      </c>
      <c r="H527" s="713">
        <v>97046901</v>
      </c>
      <c r="I527" s="714">
        <v>15281444</v>
      </c>
      <c r="J527" s="714">
        <v>30459496</v>
      </c>
      <c r="K527" s="714">
        <v>51305961</v>
      </c>
      <c r="L527" s="715">
        <v>0</v>
      </c>
    </row>
    <row r="528" spans="2:12" ht="12.75">
      <c r="B528" s="734" t="s">
        <v>281</v>
      </c>
      <c r="C528" s="713">
        <v>99779863</v>
      </c>
      <c r="D528" s="714">
        <v>453846</v>
      </c>
      <c r="E528" s="714">
        <v>121139</v>
      </c>
      <c r="F528" s="714">
        <v>255727</v>
      </c>
      <c r="G528" s="715">
        <v>76980</v>
      </c>
      <c r="H528" s="713">
        <v>99326017</v>
      </c>
      <c r="I528" s="714">
        <v>13903750</v>
      </c>
      <c r="J528" s="714">
        <v>30830195</v>
      </c>
      <c r="K528" s="714">
        <v>54592072</v>
      </c>
      <c r="L528" s="715">
        <v>0</v>
      </c>
    </row>
    <row r="529" spans="2:12" ht="12.75">
      <c r="B529" s="734" t="s">
        <v>282</v>
      </c>
      <c r="C529" s="713">
        <v>91969686</v>
      </c>
      <c r="D529" s="713">
        <v>483179</v>
      </c>
      <c r="E529" s="716">
        <v>120441</v>
      </c>
      <c r="F529" s="716">
        <v>282316</v>
      </c>
      <c r="G529" s="716">
        <v>80422</v>
      </c>
      <c r="H529" s="713">
        <v>91486507</v>
      </c>
      <c r="I529" s="716">
        <v>13573553</v>
      </c>
      <c r="J529" s="716">
        <v>29620194</v>
      </c>
      <c r="K529" s="716">
        <v>48292760</v>
      </c>
      <c r="L529" s="716">
        <v>0</v>
      </c>
    </row>
    <row r="530" spans="2:12" ht="12.75">
      <c r="B530" s="734" t="s">
        <v>283</v>
      </c>
      <c r="C530" s="964">
        <v>103129786</v>
      </c>
      <c r="D530" s="966">
        <v>466381</v>
      </c>
      <c r="E530" s="966">
        <v>115783</v>
      </c>
      <c r="F530" s="966">
        <v>279344</v>
      </c>
      <c r="G530" s="966">
        <v>71254</v>
      </c>
      <c r="H530" s="965">
        <v>102663405</v>
      </c>
      <c r="I530" s="966">
        <v>15418876</v>
      </c>
      <c r="J530" s="966">
        <v>33786806</v>
      </c>
      <c r="K530" s="966">
        <v>53457723</v>
      </c>
      <c r="L530" s="715"/>
    </row>
    <row r="531" spans="2:12" ht="12.75">
      <c r="B531" s="734" t="s">
        <v>284</v>
      </c>
      <c r="C531" s="964">
        <v>92254109</v>
      </c>
      <c r="D531" s="966">
        <v>409307</v>
      </c>
      <c r="E531" s="966">
        <v>101133</v>
      </c>
      <c r="F531" s="966">
        <v>196225</v>
      </c>
      <c r="G531" s="967">
        <v>111949</v>
      </c>
      <c r="H531" s="968">
        <v>91844802</v>
      </c>
      <c r="I531" s="966">
        <v>13938872</v>
      </c>
      <c r="J531" s="966">
        <v>29955939</v>
      </c>
      <c r="K531" s="966">
        <v>47949991</v>
      </c>
      <c r="L531" s="715"/>
    </row>
    <row r="532" spans="2:12" ht="12.75">
      <c r="B532" s="734" t="s">
        <v>285</v>
      </c>
      <c r="C532" s="713">
        <v>78132290</v>
      </c>
      <c r="D532" s="714">
        <v>398393</v>
      </c>
      <c r="E532" s="714">
        <v>124025</v>
      </c>
      <c r="F532" s="714">
        <v>193496</v>
      </c>
      <c r="G532" s="715">
        <v>80872</v>
      </c>
      <c r="H532" s="724">
        <v>77733897</v>
      </c>
      <c r="I532" s="714">
        <v>11141565</v>
      </c>
      <c r="J532" s="714">
        <v>24343592</v>
      </c>
      <c r="K532" s="714">
        <v>42248740</v>
      </c>
      <c r="L532" s="715"/>
    </row>
    <row r="533" spans="2:12" ht="12.75">
      <c r="B533" s="734"/>
      <c r="C533" s="725"/>
      <c r="D533" s="726"/>
      <c r="E533" s="727"/>
      <c r="F533" s="727"/>
      <c r="G533" s="727"/>
      <c r="H533" s="726"/>
      <c r="I533" s="727"/>
      <c r="J533" s="727"/>
      <c r="K533" s="727"/>
      <c r="L533" s="727"/>
    </row>
    <row r="534" spans="2:12" ht="12.75">
      <c r="B534" s="735">
        <v>2018</v>
      </c>
      <c r="C534" s="728">
        <f t="shared" ref="C534:K534" si="26">SUM(C521:C532)</f>
        <v>1135861671</v>
      </c>
      <c r="D534" s="728">
        <f t="shared" si="26"/>
        <v>5225661</v>
      </c>
      <c r="E534" s="728">
        <f t="shared" si="26"/>
        <v>1499245</v>
      </c>
      <c r="F534" s="728">
        <f t="shared" si="26"/>
        <v>2906288</v>
      </c>
      <c r="G534" s="728">
        <f t="shared" si="26"/>
        <v>820128</v>
      </c>
      <c r="H534" s="728">
        <f t="shared" si="26"/>
        <v>1130636010</v>
      </c>
      <c r="I534" s="728">
        <f t="shared" si="26"/>
        <v>165517386</v>
      </c>
      <c r="J534" s="728">
        <f t="shared" si="26"/>
        <v>337510583</v>
      </c>
      <c r="K534" s="728">
        <f t="shared" si="26"/>
        <v>627608041</v>
      </c>
      <c r="L534" s="728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2.75" customHeight="1">
      <c r="B557" s="859"/>
      <c r="C557" s="859"/>
      <c r="D557" s="859"/>
      <c r="E557" s="859"/>
      <c r="F557" s="860" t="s">
        <v>261</v>
      </c>
      <c r="G557" s="859"/>
      <c r="H557" s="859"/>
      <c r="I557" s="859"/>
      <c r="J557" s="859"/>
      <c r="K557" s="859"/>
      <c r="L557"/>
    </row>
    <row r="558" spans="2:12" ht="14.25" customHeight="1">
      <c r="B558" s="1339" t="s">
        <v>262</v>
      </c>
      <c r="C558" s="1265" t="s">
        <v>22</v>
      </c>
      <c r="D558" s="1265" t="s">
        <v>263</v>
      </c>
      <c r="E558" s="1324" t="s">
        <v>264</v>
      </c>
      <c r="F558" s="1325"/>
      <c r="G558" s="1326"/>
      <c r="H558" s="1327" t="s">
        <v>265</v>
      </c>
      <c r="I558" s="1324" t="s">
        <v>266</v>
      </c>
      <c r="J558" s="1325"/>
      <c r="K558" s="1325"/>
      <c r="L558"/>
    </row>
    <row r="559" spans="2:12" ht="12.75" customHeight="1">
      <c r="B559" s="1343"/>
      <c r="C559" s="1266"/>
      <c r="D559" s="1266"/>
      <c r="E559" s="1267" t="s">
        <v>303</v>
      </c>
      <c r="F559" s="1265" t="s">
        <v>304</v>
      </c>
      <c r="G559" s="1265" t="s">
        <v>305</v>
      </c>
      <c r="H559" s="1328"/>
      <c r="I559" s="1267" t="s">
        <v>270</v>
      </c>
      <c r="J559" s="1267" t="s">
        <v>24</v>
      </c>
      <c r="K559" s="1265" t="s">
        <v>361</v>
      </c>
      <c r="L559"/>
    </row>
    <row r="560" spans="2:12" ht="12.75">
      <c r="B560" s="1343"/>
      <c r="C560" s="1266"/>
      <c r="D560" s="1266"/>
      <c r="E560" s="1268"/>
      <c r="F560" s="1266"/>
      <c r="G560" s="1266"/>
      <c r="H560" s="1328"/>
      <c r="I560" s="1268"/>
      <c r="J560" s="1268"/>
      <c r="K560" s="1266"/>
      <c r="L560"/>
    </row>
    <row r="561" spans="2:12" ht="12.75">
      <c r="B561" s="709">
        <v>0</v>
      </c>
      <c r="C561" s="709">
        <v>1</v>
      </c>
      <c r="D561" s="709">
        <v>2</v>
      </c>
      <c r="E561" s="710">
        <v>3</v>
      </c>
      <c r="F561" s="710">
        <v>4</v>
      </c>
      <c r="G561" s="709">
        <v>5</v>
      </c>
      <c r="H561" s="709">
        <v>6</v>
      </c>
      <c r="I561" s="709">
        <v>7</v>
      </c>
      <c r="J561" s="709">
        <v>8</v>
      </c>
      <c r="K561" s="711">
        <v>9</v>
      </c>
      <c r="L561"/>
    </row>
    <row r="562" spans="2:12" ht="12.75">
      <c r="B562" s="712"/>
      <c r="C562" s="712"/>
      <c r="D562" s="712"/>
      <c r="E562" s="712"/>
      <c r="F562" s="712"/>
      <c r="G562" s="712"/>
      <c r="H562" s="712"/>
      <c r="I562" s="712"/>
      <c r="J562" s="712"/>
      <c r="K562" s="712"/>
      <c r="L562"/>
    </row>
    <row r="563" spans="2:12" ht="14.25">
      <c r="B563" s="122"/>
      <c r="C563" s="1322" t="s">
        <v>273</v>
      </c>
      <c r="D563" s="1322"/>
      <c r="E563" s="1322"/>
      <c r="F563" s="1322"/>
      <c r="G563" s="1322"/>
      <c r="H563" s="1322"/>
      <c r="I563" s="1322"/>
      <c r="J563" s="1322"/>
      <c r="K563" s="1322"/>
      <c r="L563"/>
    </row>
    <row r="564" spans="2:12" ht="12.75">
      <c r="B564" s="712"/>
      <c r="C564" s="712"/>
      <c r="D564" s="712"/>
      <c r="E564" s="712"/>
      <c r="F564" s="712"/>
      <c r="G564" s="712"/>
      <c r="H564" s="712"/>
      <c r="I564" s="712"/>
      <c r="J564" s="712"/>
      <c r="K564" s="712"/>
      <c r="L564"/>
    </row>
    <row r="565" spans="2:12" ht="15">
      <c r="B565" s="1128" t="s">
        <v>274</v>
      </c>
      <c r="C565" s="964">
        <f>SUM(D565+H565)</f>
        <v>160405</v>
      </c>
      <c r="D565" s="964">
        <v>4252</v>
      </c>
      <c r="E565" s="964">
        <v>1993</v>
      </c>
      <c r="F565" s="964">
        <v>1899</v>
      </c>
      <c r="G565" s="964">
        <v>360</v>
      </c>
      <c r="H565" s="964">
        <v>156153</v>
      </c>
      <c r="I565" s="964">
        <v>25576</v>
      </c>
      <c r="J565" s="964">
        <v>49577</v>
      </c>
      <c r="K565" s="964">
        <v>81000</v>
      </c>
      <c r="L565"/>
    </row>
    <row r="566" spans="2:12" ht="15">
      <c r="B566" s="1128" t="s">
        <v>275</v>
      </c>
      <c r="C566" s="964">
        <f t="shared" ref="C566:C576" si="41">SUM(D566+H566)</f>
        <v>118397</v>
      </c>
      <c r="D566" s="964">
        <v>3761</v>
      </c>
      <c r="E566" s="964">
        <v>1965</v>
      </c>
      <c r="F566" s="964">
        <v>1503</v>
      </c>
      <c r="G566" s="964">
        <v>293</v>
      </c>
      <c r="H566" s="964">
        <v>114636</v>
      </c>
      <c r="I566" s="964">
        <v>20407</v>
      </c>
      <c r="J566" s="964">
        <v>32761</v>
      </c>
      <c r="K566" s="964">
        <v>61468</v>
      </c>
      <c r="L566"/>
    </row>
    <row r="567" spans="2:12" ht="15">
      <c r="B567" s="1128" t="s">
        <v>276</v>
      </c>
      <c r="C567" s="964">
        <f t="shared" si="41"/>
        <v>154468</v>
      </c>
      <c r="D567" s="966">
        <v>4195</v>
      </c>
      <c r="E567" s="966">
        <v>2254</v>
      </c>
      <c r="F567" s="966">
        <v>1618</v>
      </c>
      <c r="G567" s="967">
        <v>323</v>
      </c>
      <c r="H567" s="964">
        <v>150273</v>
      </c>
      <c r="I567" s="966">
        <v>25918</v>
      </c>
      <c r="J567" s="966">
        <v>43821</v>
      </c>
      <c r="K567" s="966">
        <v>80534</v>
      </c>
      <c r="L567"/>
    </row>
    <row r="568" spans="2:12" ht="15">
      <c r="B568" s="1128" t="s">
        <v>277</v>
      </c>
      <c r="C568" s="964">
        <f>SUM(D568+H568)</f>
        <v>147058</v>
      </c>
      <c r="D568" s="964">
        <v>4501</v>
      </c>
      <c r="E568" s="965">
        <v>2298</v>
      </c>
      <c r="F568" s="965">
        <v>1927</v>
      </c>
      <c r="G568" s="964">
        <v>276</v>
      </c>
      <c r="H568" s="964">
        <v>142557</v>
      </c>
      <c r="I568" s="964">
        <v>23715</v>
      </c>
      <c r="J568" s="964">
        <v>40827</v>
      </c>
      <c r="K568" s="964">
        <v>78015</v>
      </c>
      <c r="L568"/>
    </row>
    <row r="569" spans="2:12" ht="15">
      <c r="B569" s="1128" t="s">
        <v>278</v>
      </c>
      <c r="C569" s="964">
        <f>SUM(D569+H569)</f>
        <v>161636</v>
      </c>
      <c r="D569" s="1129">
        <v>4146</v>
      </c>
      <c r="E569" s="688">
        <v>2119</v>
      </c>
      <c r="F569" s="690">
        <v>1793</v>
      </c>
      <c r="G569" s="690">
        <v>234</v>
      </c>
      <c r="H569" s="1129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28" t="s">
        <v>279</v>
      </c>
      <c r="C570" s="964">
        <f t="shared" si="41"/>
        <v>148239</v>
      </c>
      <c r="D570" s="964">
        <v>3808</v>
      </c>
      <c r="E570" s="965">
        <v>1579</v>
      </c>
      <c r="F570" s="965">
        <v>1924</v>
      </c>
      <c r="G570" s="964">
        <v>305</v>
      </c>
      <c r="H570" s="964">
        <v>144431</v>
      </c>
      <c r="I570" s="964">
        <v>25807</v>
      </c>
      <c r="J570" s="964">
        <v>41213</v>
      </c>
      <c r="K570" s="964">
        <v>77411</v>
      </c>
      <c r="L570"/>
    </row>
    <row r="571" spans="2:12" ht="15">
      <c r="B571" s="1128" t="s">
        <v>280</v>
      </c>
      <c r="C571" s="964">
        <f>SUM(D571+H571)</f>
        <v>164233</v>
      </c>
      <c r="D571" s="959">
        <v>4006</v>
      </c>
      <c r="E571" s="966">
        <v>1618</v>
      </c>
      <c r="F571" s="967">
        <v>2184</v>
      </c>
      <c r="G571" s="967">
        <v>204</v>
      </c>
      <c r="H571" s="964">
        <v>160227</v>
      </c>
      <c r="I571" s="966">
        <v>29167</v>
      </c>
      <c r="J571" s="966">
        <v>48974</v>
      </c>
      <c r="K571" s="966">
        <v>82086</v>
      </c>
      <c r="L571"/>
    </row>
    <row r="572" spans="2:12" ht="15">
      <c r="B572" s="1128" t="s">
        <v>281</v>
      </c>
      <c r="C572" s="964">
        <f t="shared" si="41"/>
        <v>158429</v>
      </c>
      <c r="D572" s="959">
        <v>4264</v>
      </c>
      <c r="E572" s="966">
        <v>1814</v>
      </c>
      <c r="F572" s="966">
        <v>2211</v>
      </c>
      <c r="G572" s="967">
        <v>239</v>
      </c>
      <c r="H572" s="964">
        <v>154165</v>
      </c>
      <c r="I572" s="966">
        <v>23293</v>
      </c>
      <c r="J572" s="966">
        <v>45921</v>
      </c>
      <c r="K572" s="966">
        <v>84951</v>
      </c>
      <c r="L572"/>
    </row>
    <row r="573" spans="2:12" ht="15">
      <c r="B573" s="1128" t="s">
        <v>282</v>
      </c>
      <c r="C573" s="964">
        <f t="shared" si="41"/>
        <v>0</v>
      </c>
      <c r="D573" s="964"/>
      <c r="E573" s="965"/>
      <c r="F573" s="965"/>
      <c r="G573" s="964"/>
      <c r="H573" s="964"/>
      <c r="I573" s="964"/>
      <c r="J573" s="964"/>
      <c r="K573" s="964"/>
      <c r="L573"/>
    </row>
    <row r="574" spans="2:12" ht="15">
      <c r="B574" s="1128" t="s">
        <v>283</v>
      </c>
      <c r="C574" s="964">
        <f>SUM(D574+H574)</f>
        <v>0</v>
      </c>
      <c r="D574" s="959"/>
      <c r="E574" s="966"/>
      <c r="F574" s="966"/>
      <c r="G574" s="966"/>
      <c r="H574" s="965"/>
      <c r="I574" s="966"/>
      <c r="J574" s="966"/>
      <c r="K574" s="966"/>
      <c r="L574"/>
    </row>
    <row r="575" spans="2:12" ht="15">
      <c r="B575" s="1130" t="s">
        <v>284</v>
      </c>
      <c r="C575" s="964">
        <f>SUM(D575+H575)</f>
        <v>0</v>
      </c>
      <c r="D575" s="966"/>
      <c r="E575" s="966"/>
      <c r="F575" s="966"/>
      <c r="G575" s="966"/>
      <c r="H575" s="966"/>
      <c r="I575" s="966"/>
      <c r="J575" s="966"/>
      <c r="K575" s="966"/>
      <c r="L575"/>
    </row>
    <row r="576" spans="2:12" ht="15">
      <c r="B576" s="1130" t="s">
        <v>285</v>
      </c>
      <c r="C576" s="964">
        <f t="shared" si="41"/>
        <v>0</v>
      </c>
      <c r="D576" s="966"/>
      <c r="E576" s="966"/>
      <c r="F576" s="966"/>
      <c r="G576" s="966"/>
      <c r="H576" s="966"/>
      <c r="I576" s="966"/>
      <c r="J576" s="966"/>
      <c r="K576" s="966"/>
      <c r="L576"/>
    </row>
    <row r="577" spans="2:12" ht="15">
      <c r="B577" s="1131"/>
      <c r="C577" s="965"/>
      <c r="D577" s="965"/>
      <c r="E577" s="965"/>
      <c r="F577" s="965"/>
      <c r="G577" s="965"/>
      <c r="H577" s="965"/>
      <c r="I577" s="965"/>
      <c r="J577" s="965"/>
      <c r="K577" s="965"/>
      <c r="L577"/>
    </row>
    <row r="578" spans="2:12" ht="12.75">
      <c r="B578" s="1132">
        <v>2019</v>
      </c>
      <c r="C578" s="717">
        <f t="shared" ref="C578:K578" si="42">SUM(C565:C576)</f>
        <v>1212865</v>
      </c>
      <c r="D578" s="717">
        <f>SUM(D565:D576)</f>
        <v>32933</v>
      </c>
      <c r="E578" s="717">
        <f t="shared" si="42"/>
        <v>15640</v>
      </c>
      <c r="F578" s="717">
        <f t="shared" si="42"/>
        <v>15059</v>
      </c>
      <c r="G578" s="717">
        <f>SUM(G565:G576)</f>
        <v>2234</v>
      </c>
      <c r="H578" s="717">
        <f t="shared" si="42"/>
        <v>1179932</v>
      </c>
      <c r="I578" s="717">
        <f t="shared" si="42"/>
        <v>201399</v>
      </c>
      <c r="J578" s="717">
        <f t="shared" si="42"/>
        <v>346678</v>
      </c>
      <c r="K578" s="717">
        <f t="shared" si="42"/>
        <v>631855</v>
      </c>
      <c r="L578"/>
    </row>
    <row r="579" spans="2:12" ht="12.75">
      <c r="B579" s="5"/>
      <c r="C579" s="718"/>
      <c r="D579" s="718"/>
      <c r="E579" s="718"/>
      <c r="F579" s="718"/>
      <c r="G579" s="718"/>
      <c r="H579" s="718"/>
      <c r="I579" s="718"/>
      <c r="J579" s="718"/>
      <c r="K579" s="718"/>
      <c r="L579"/>
    </row>
    <row r="580" spans="2:12" ht="12.75">
      <c r="B580" s="122"/>
      <c r="C580" s="1333" t="s">
        <v>298</v>
      </c>
      <c r="D580" s="1333"/>
      <c r="E580" s="1333"/>
      <c r="F580" s="1333"/>
      <c r="G580" s="1333"/>
      <c r="H580" s="1333"/>
      <c r="I580" s="1333"/>
      <c r="J580" s="1333"/>
      <c r="K580" s="1333"/>
      <c r="L580"/>
    </row>
    <row r="581" spans="2:12" ht="12.75">
      <c r="B581" s="712"/>
      <c r="C581" s="718"/>
      <c r="D581" s="718"/>
      <c r="E581" s="718"/>
      <c r="F581" s="718"/>
      <c r="G581" s="718"/>
      <c r="H581" s="718"/>
      <c r="I581" s="718"/>
      <c r="J581" s="718"/>
      <c r="K581" s="718"/>
      <c r="L581"/>
    </row>
    <row r="582" spans="2:12" ht="12.75">
      <c r="B582" s="1133" t="s">
        <v>274</v>
      </c>
      <c r="C582" s="964">
        <f t="shared" ref="C582:C593" si="43">SUM(D582+H582)</f>
        <v>49128195</v>
      </c>
      <c r="D582" s="964">
        <v>226689</v>
      </c>
      <c r="E582" s="964">
        <v>68974</v>
      </c>
      <c r="F582" s="964">
        <v>109268</v>
      </c>
      <c r="G582" s="964">
        <v>48447</v>
      </c>
      <c r="H582" s="964">
        <v>48901506</v>
      </c>
      <c r="I582" s="964">
        <v>7017848</v>
      </c>
      <c r="J582" s="964">
        <v>13675018</v>
      </c>
      <c r="K582" s="964">
        <v>28208640</v>
      </c>
      <c r="L582"/>
    </row>
    <row r="583" spans="2:12" ht="12.75">
      <c r="B583" s="1133" t="s">
        <v>275</v>
      </c>
      <c r="C583" s="964">
        <f t="shared" si="43"/>
        <v>36008767</v>
      </c>
      <c r="D583" s="964">
        <v>193480</v>
      </c>
      <c r="E583" s="964">
        <v>70783</v>
      </c>
      <c r="F583" s="964">
        <v>85595</v>
      </c>
      <c r="G583" s="964">
        <v>37102</v>
      </c>
      <c r="H583" s="964">
        <v>35815287</v>
      </c>
      <c r="I583" s="964">
        <v>5626521</v>
      </c>
      <c r="J583" s="964">
        <v>9142502</v>
      </c>
      <c r="K583" s="964">
        <v>21046264</v>
      </c>
      <c r="L583"/>
    </row>
    <row r="584" spans="2:12" ht="12.75">
      <c r="B584" s="1133" t="s">
        <v>276</v>
      </c>
      <c r="C584" s="964">
        <f t="shared" si="43"/>
        <v>47017379</v>
      </c>
      <c r="D584" s="966">
        <v>213319</v>
      </c>
      <c r="E584" s="966">
        <v>80814</v>
      </c>
      <c r="F584" s="966">
        <v>94000</v>
      </c>
      <c r="G584" s="967">
        <v>38505</v>
      </c>
      <c r="H584" s="964">
        <v>46804060</v>
      </c>
      <c r="I584" s="966">
        <v>7062525</v>
      </c>
      <c r="J584" s="966">
        <v>12295509</v>
      </c>
      <c r="K584" s="966">
        <v>27446026</v>
      </c>
      <c r="L584"/>
    </row>
    <row r="585" spans="2:12" ht="12.75">
      <c r="B585" s="1133" t="s">
        <v>277</v>
      </c>
      <c r="C585" s="964">
        <f t="shared" si="43"/>
        <v>45318921</v>
      </c>
      <c r="D585" s="964">
        <v>214619</v>
      </c>
      <c r="E585" s="965">
        <v>78379</v>
      </c>
      <c r="F585" s="965">
        <v>102218</v>
      </c>
      <c r="G585" s="964">
        <v>34022</v>
      </c>
      <c r="H585" s="964">
        <v>45104302</v>
      </c>
      <c r="I585" s="964">
        <v>6540916</v>
      </c>
      <c r="J585" s="964">
        <v>11552622</v>
      </c>
      <c r="K585" s="964">
        <v>27010764</v>
      </c>
      <c r="L585"/>
    </row>
    <row r="586" spans="2:12" ht="12.75">
      <c r="B586" s="1133" t="s">
        <v>278</v>
      </c>
      <c r="C586" s="964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33" t="s">
        <v>279</v>
      </c>
      <c r="C587" s="964">
        <f t="shared" si="43"/>
        <v>45108919</v>
      </c>
      <c r="D587" s="964">
        <v>202740</v>
      </c>
      <c r="E587" s="965">
        <v>55064</v>
      </c>
      <c r="F587" s="965">
        <v>110221</v>
      </c>
      <c r="G587" s="964">
        <v>37455</v>
      </c>
      <c r="H587" s="964">
        <v>44906179</v>
      </c>
      <c r="I587" s="964">
        <v>6786887</v>
      </c>
      <c r="J587" s="964">
        <v>11328083</v>
      </c>
      <c r="K587" s="964">
        <v>26791209</v>
      </c>
      <c r="L587"/>
    </row>
    <row r="588" spans="2:12" ht="12.75">
      <c r="B588" s="1133" t="s">
        <v>280</v>
      </c>
      <c r="C588" s="964">
        <f t="shared" si="43"/>
        <v>47874514</v>
      </c>
      <c r="D588" s="966">
        <v>227478</v>
      </c>
      <c r="E588" s="966">
        <v>59800</v>
      </c>
      <c r="F588" s="966">
        <v>136375</v>
      </c>
      <c r="G588" s="967">
        <v>31303</v>
      </c>
      <c r="H588" s="964">
        <v>47647036</v>
      </c>
      <c r="I588" s="966">
        <v>7592833</v>
      </c>
      <c r="J588" s="966">
        <v>12788320</v>
      </c>
      <c r="K588" s="966">
        <v>27265883</v>
      </c>
      <c r="L588"/>
    </row>
    <row r="589" spans="2:12" ht="12.75">
      <c r="B589" s="1133" t="s">
        <v>281</v>
      </c>
      <c r="C589" s="964">
        <f t="shared" si="43"/>
        <v>47480426</v>
      </c>
      <c r="D589" s="966">
        <v>229651</v>
      </c>
      <c r="E589" s="966">
        <v>65516</v>
      </c>
      <c r="F589" s="966">
        <v>130295</v>
      </c>
      <c r="G589" s="967">
        <v>33840</v>
      </c>
      <c r="H589" s="964">
        <v>47250775</v>
      </c>
      <c r="I589" s="966">
        <v>6189426</v>
      </c>
      <c r="J589" s="966">
        <v>12351422</v>
      </c>
      <c r="K589" s="966">
        <v>28709927</v>
      </c>
      <c r="L589"/>
    </row>
    <row r="590" spans="2:12" ht="12.75">
      <c r="B590" s="1133" t="s">
        <v>282</v>
      </c>
      <c r="C590" s="964">
        <f t="shared" si="43"/>
        <v>0</v>
      </c>
      <c r="D590" s="966"/>
      <c r="E590" s="966"/>
      <c r="F590" s="966"/>
      <c r="G590" s="967"/>
      <c r="H590" s="964"/>
      <c r="I590" s="966"/>
      <c r="J590" s="966"/>
      <c r="K590" s="966"/>
      <c r="L590"/>
    </row>
    <row r="591" spans="2:12" ht="12.75">
      <c r="B591" s="1133" t="s">
        <v>283</v>
      </c>
      <c r="C591" s="964">
        <f>SUM(D591+H591)</f>
        <v>0</v>
      </c>
      <c r="D591" s="966"/>
      <c r="E591" s="966"/>
      <c r="F591" s="966"/>
      <c r="G591" s="966"/>
      <c r="H591" s="965"/>
      <c r="I591" s="966"/>
      <c r="J591" s="966"/>
      <c r="K591" s="966"/>
      <c r="L591"/>
    </row>
    <row r="592" spans="2:12" ht="12.75">
      <c r="B592" s="1133" t="s">
        <v>284</v>
      </c>
      <c r="C592" s="964">
        <f t="shared" si="43"/>
        <v>0</v>
      </c>
      <c r="D592" s="966"/>
      <c r="E592" s="966"/>
      <c r="F592" s="966"/>
      <c r="G592" s="966"/>
      <c r="H592" s="966"/>
      <c r="I592" s="966"/>
      <c r="J592" s="966"/>
      <c r="K592" s="966"/>
      <c r="L592"/>
    </row>
    <row r="593" spans="2:12" ht="12.75">
      <c r="B593" s="1133" t="s">
        <v>285</v>
      </c>
      <c r="C593" s="964">
        <f t="shared" si="43"/>
        <v>0</v>
      </c>
      <c r="D593" s="966"/>
      <c r="E593" s="966"/>
      <c r="F593" s="966"/>
      <c r="G593" s="966"/>
      <c r="H593" s="966"/>
      <c r="I593" s="966"/>
      <c r="J593" s="966"/>
      <c r="K593" s="966"/>
      <c r="L593"/>
    </row>
    <row r="594" spans="2:12" ht="12.75">
      <c r="B594" s="5"/>
      <c r="C594" s="965"/>
      <c r="D594" s="965"/>
      <c r="E594" s="965"/>
      <c r="F594" s="965"/>
      <c r="G594" s="965"/>
      <c r="H594" s="965"/>
      <c r="I594" s="965"/>
      <c r="J594" s="965"/>
      <c r="K594" s="965"/>
      <c r="L594"/>
    </row>
    <row r="595" spans="2:12" ht="12.75">
      <c r="B595" s="1132">
        <v>2019</v>
      </c>
      <c r="C595" s="717">
        <f t="shared" ref="C595:K595" si="44">SUM(C582:C593)</f>
        <v>367932515</v>
      </c>
      <c r="D595" s="717">
        <f t="shared" si="44"/>
        <v>1714362</v>
      </c>
      <c r="E595" s="717">
        <f t="shared" si="44"/>
        <v>553931</v>
      </c>
      <c r="F595" s="717">
        <f t="shared" si="44"/>
        <v>868310</v>
      </c>
      <c r="G595" s="717">
        <f t="shared" si="44"/>
        <v>292121</v>
      </c>
      <c r="H595" s="717">
        <f t="shared" si="44"/>
        <v>366218153</v>
      </c>
      <c r="I595" s="717">
        <f t="shared" si="44"/>
        <v>54293893</v>
      </c>
      <c r="J595" s="717">
        <f t="shared" si="44"/>
        <v>95249896</v>
      </c>
      <c r="K595" s="717">
        <f t="shared" si="44"/>
        <v>216674364</v>
      </c>
      <c r="L595"/>
    </row>
    <row r="596" spans="2:12" ht="12.75" customHeight="1">
      <c r="B596" s="719"/>
      <c r="C596" s="720"/>
      <c r="D596" s="720"/>
      <c r="E596" s="720"/>
      <c r="F596" s="720"/>
      <c r="G596" s="720"/>
      <c r="H596" s="720"/>
      <c r="I596" s="720"/>
      <c r="J596" s="720"/>
      <c r="K596" s="720"/>
      <c r="L596"/>
    </row>
    <row r="597" spans="2:12" ht="12.75" customHeight="1">
      <c r="B597" s="1341" t="s">
        <v>262</v>
      </c>
      <c r="C597" s="1265" t="s">
        <v>22</v>
      </c>
      <c r="D597" s="1265" t="s">
        <v>263</v>
      </c>
      <c r="E597" s="1324" t="s">
        <v>264</v>
      </c>
      <c r="F597" s="1325"/>
      <c r="G597" s="1326"/>
      <c r="H597" s="1327" t="s">
        <v>265</v>
      </c>
      <c r="I597" s="1337" t="s">
        <v>266</v>
      </c>
      <c r="J597" s="1338"/>
      <c r="K597" s="1338"/>
      <c r="L597"/>
    </row>
    <row r="598" spans="2:12" ht="12.75" customHeight="1">
      <c r="B598" s="1342"/>
      <c r="C598" s="1266"/>
      <c r="D598" s="1266"/>
      <c r="E598" s="1267" t="s">
        <v>303</v>
      </c>
      <c r="F598" s="1265" t="s">
        <v>304</v>
      </c>
      <c r="G598" s="1265" t="s">
        <v>305</v>
      </c>
      <c r="H598" s="1328"/>
      <c r="I598" s="1267" t="s">
        <v>270</v>
      </c>
      <c r="J598" s="1267" t="s">
        <v>24</v>
      </c>
      <c r="K598" s="1265" t="s">
        <v>271</v>
      </c>
      <c r="L598"/>
    </row>
    <row r="599" spans="2:12" ht="12.75" customHeight="1">
      <c r="B599" s="1342"/>
      <c r="C599" s="1266"/>
      <c r="D599" s="1266"/>
      <c r="E599" s="1268"/>
      <c r="F599" s="1266"/>
      <c r="G599" s="1266"/>
      <c r="H599" s="1328"/>
      <c r="I599" s="1321"/>
      <c r="J599" s="1321"/>
      <c r="K599" s="1340"/>
      <c r="L599"/>
    </row>
    <row r="600" spans="2:12" ht="12.75">
      <c r="B600" s="709">
        <v>0</v>
      </c>
      <c r="C600" s="721">
        <v>1</v>
      </c>
      <c r="D600" s="721">
        <v>2</v>
      </c>
      <c r="E600" s="722">
        <v>3</v>
      </c>
      <c r="F600" s="722">
        <v>4</v>
      </c>
      <c r="G600" s="721">
        <v>5</v>
      </c>
      <c r="H600" s="721">
        <v>6</v>
      </c>
      <c r="I600" s="721">
        <v>7</v>
      </c>
      <c r="J600" s="721">
        <v>8</v>
      </c>
      <c r="K600" s="721">
        <v>9</v>
      </c>
      <c r="L600"/>
    </row>
    <row r="601" spans="2:12" ht="12.75">
      <c r="B601" s="712"/>
      <c r="C601" s="718"/>
      <c r="D601" s="718"/>
      <c r="E601" s="718"/>
      <c r="F601" s="718"/>
      <c r="G601" s="718"/>
      <c r="H601" s="718"/>
      <c r="I601" s="718"/>
      <c r="J601" s="718"/>
      <c r="K601" s="718"/>
      <c r="L601"/>
    </row>
    <row r="602" spans="2:12" ht="12.75">
      <c r="B602" s="122"/>
      <c r="C602" s="1333" t="s">
        <v>299</v>
      </c>
      <c r="D602" s="1333"/>
      <c r="E602" s="1333"/>
      <c r="F602" s="1333"/>
      <c r="G602" s="1333"/>
      <c r="H602" s="1333"/>
      <c r="I602" s="1333"/>
      <c r="J602" s="1333"/>
      <c r="K602" s="1333"/>
      <c r="L602"/>
    </row>
    <row r="603" spans="2:12" ht="12.75">
      <c r="B603" s="122"/>
      <c r="C603" s="723"/>
      <c r="D603" s="723"/>
      <c r="E603" s="723"/>
      <c r="F603" s="723"/>
      <c r="G603" s="723"/>
      <c r="H603" s="723"/>
      <c r="I603" s="723"/>
      <c r="J603" s="723"/>
      <c r="K603" s="723"/>
      <c r="L603"/>
    </row>
    <row r="604" spans="2:12" ht="12.75">
      <c r="B604" s="1133" t="s">
        <v>274</v>
      </c>
      <c r="C604" s="964">
        <f>SUM(D604+H604)</f>
        <v>97042744</v>
      </c>
      <c r="D604" s="964">
        <v>397525</v>
      </c>
      <c r="E604" s="964">
        <v>123027</v>
      </c>
      <c r="F604" s="964">
        <v>190820</v>
      </c>
      <c r="G604" s="964">
        <v>83678</v>
      </c>
      <c r="H604" s="964">
        <v>96645219</v>
      </c>
      <c r="I604" s="964">
        <v>13890672</v>
      </c>
      <c r="J604" s="964">
        <v>28529726</v>
      </c>
      <c r="K604" s="964">
        <v>54224821</v>
      </c>
      <c r="L604"/>
    </row>
    <row r="605" spans="2:12" ht="12.75">
      <c r="B605" s="1133" t="s">
        <v>275</v>
      </c>
      <c r="C605" s="964">
        <f t="shared" ref="C605:C615" si="45">SUM(D605+H605)</f>
        <v>71080437</v>
      </c>
      <c r="D605" s="964">
        <v>338786</v>
      </c>
      <c r="E605" s="964">
        <v>123131</v>
      </c>
      <c r="F605" s="964">
        <v>150015</v>
      </c>
      <c r="G605" s="964">
        <v>65640</v>
      </c>
      <c r="H605" s="964">
        <v>70741651</v>
      </c>
      <c r="I605" s="964">
        <v>11152641</v>
      </c>
      <c r="J605" s="964">
        <v>19000308</v>
      </c>
      <c r="K605" s="964">
        <v>40588702</v>
      </c>
      <c r="L605"/>
    </row>
    <row r="606" spans="2:12" ht="12.75">
      <c r="B606" s="1133" t="s">
        <v>276</v>
      </c>
      <c r="C606" s="964">
        <f t="shared" si="45"/>
        <v>94326127</v>
      </c>
      <c r="D606" s="966">
        <v>370021</v>
      </c>
      <c r="E606" s="966">
        <v>141070</v>
      </c>
      <c r="F606" s="966">
        <v>162127</v>
      </c>
      <c r="G606" s="967">
        <v>66824</v>
      </c>
      <c r="H606" s="964">
        <v>93956106</v>
      </c>
      <c r="I606" s="966">
        <v>14326353</v>
      </c>
      <c r="J606" s="966">
        <v>25473371</v>
      </c>
      <c r="K606" s="966">
        <v>54156382</v>
      </c>
      <c r="L606"/>
    </row>
    <row r="607" spans="2:12" ht="12.75">
      <c r="B607" s="1133" t="s">
        <v>277</v>
      </c>
      <c r="C607" s="964">
        <f t="shared" si="45"/>
        <v>90179542</v>
      </c>
      <c r="D607" s="964">
        <v>377198</v>
      </c>
      <c r="E607" s="965">
        <v>138987</v>
      </c>
      <c r="F607" s="965">
        <v>177400</v>
      </c>
      <c r="G607" s="965">
        <v>60811</v>
      </c>
      <c r="H607" s="964">
        <v>89802344</v>
      </c>
      <c r="I607" s="965">
        <v>13026121</v>
      </c>
      <c r="J607" s="965">
        <v>24019148</v>
      </c>
      <c r="K607" s="965">
        <v>52757075</v>
      </c>
      <c r="L607"/>
    </row>
    <row r="608" spans="2:12" ht="12.75">
      <c r="B608" s="1133" t="s">
        <v>278</v>
      </c>
      <c r="C608" s="964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33" t="s">
        <v>279</v>
      </c>
      <c r="C609" s="964">
        <f t="shared" si="45"/>
        <v>89668731</v>
      </c>
      <c r="D609" s="964">
        <v>358330</v>
      </c>
      <c r="E609" s="965">
        <v>97987</v>
      </c>
      <c r="F609" s="965">
        <v>193201</v>
      </c>
      <c r="G609" s="965">
        <v>67142</v>
      </c>
      <c r="H609" s="964">
        <v>89310401</v>
      </c>
      <c r="I609" s="965">
        <v>13566128</v>
      </c>
      <c r="J609" s="965">
        <v>23364570</v>
      </c>
      <c r="K609" s="965">
        <v>52379703</v>
      </c>
      <c r="L609"/>
    </row>
    <row r="610" spans="2:12" ht="12.75">
      <c r="B610" s="1133" t="s">
        <v>280</v>
      </c>
      <c r="C610" s="964">
        <f>SUM(D610+H610)</f>
        <v>94814223</v>
      </c>
      <c r="D610" s="966">
        <v>399597</v>
      </c>
      <c r="E610" s="966">
        <v>105945</v>
      </c>
      <c r="F610" s="966">
        <v>239181</v>
      </c>
      <c r="G610" s="967">
        <v>54471</v>
      </c>
      <c r="H610" s="964">
        <v>94414626</v>
      </c>
      <c r="I610" s="966">
        <v>15092121</v>
      </c>
      <c r="J610" s="966">
        <v>26639045</v>
      </c>
      <c r="K610" s="966">
        <v>52683460</v>
      </c>
      <c r="L610"/>
    </row>
    <row r="611" spans="2:12" ht="12.75">
      <c r="B611" s="1133" t="s">
        <v>281</v>
      </c>
      <c r="C611" s="964">
        <f>SUM(D611+H611)</f>
        <v>94523431</v>
      </c>
      <c r="D611" s="966">
        <v>403191</v>
      </c>
      <c r="E611" s="966">
        <v>115093</v>
      </c>
      <c r="F611" s="966">
        <v>229415</v>
      </c>
      <c r="G611" s="967">
        <v>58683</v>
      </c>
      <c r="H611" s="964">
        <v>94120240</v>
      </c>
      <c r="I611" s="966">
        <v>12344055</v>
      </c>
      <c r="J611" s="966">
        <v>25664712</v>
      </c>
      <c r="K611" s="966">
        <v>56111473</v>
      </c>
      <c r="L611"/>
    </row>
    <row r="612" spans="2:12" ht="12.75">
      <c r="B612" s="1133" t="s">
        <v>282</v>
      </c>
      <c r="C612" s="964">
        <f t="shared" si="45"/>
        <v>0</v>
      </c>
      <c r="D612" s="964"/>
      <c r="E612" s="965"/>
      <c r="F612" s="965"/>
      <c r="G612" s="965"/>
      <c r="H612" s="964"/>
      <c r="I612" s="965"/>
      <c r="J612" s="965"/>
      <c r="K612" s="965"/>
      <c r="L612"/>
    </row>
    <row r="613" spans="2:12" ht="12.75">
      <c r="B613" s="1133" t="s">
        <v>283</v>
      </c>
      <c r="C613" s="964">
        <f t="shared" si="45"/>
        <v>0</v>
      </c>
      <c r="D613" s="966"/>
      <c r="E613" s="966"/>
      <c r="F613" s="966"/>
      <c r="G613" s="966"/>
      <c r="H613" s="965"/>
      <c r="I613" s="966"/>
      <c r="J613" s="966"/>
      <c r="K613" s="966"/>
      <c r="L613"/>
    </row>
    <row r="614" spans="2:12" ht="12.75">
      <c r="B614" s="1133" t="s">
        <v>284</v>
      </c>
      <c r="C614" s="964">
        <f t="shared" si="45"/>
        <v>0</v>
      </c>
      <c r="D614" s="966"/>
      <c r="E614" s="966"/>
      <c r="F614" s="966"/>
      <c r="G614" s="967"/>
      <c r="H614" s="968"/>
      <c r="I614" s="966"/>
      <c r="J614" s="966"/>
      <c r="K614" s="966"/>
      <c r="L614"/>
    </row>
    <row r="615" spans="2:12" ht="12.75">
      <c r="B615" s="1133" t="s">
        <v>285</v>
      </c>
      <c r="C615" s="964">
        <f t="shared" si="45"/>
        <v>0</v>
      </c>
      <c r="D615" s="966"/>
      <c r="E615" s="966"/>
      <c r="F615" s="966"/>
      <c r="G615" s="967"/>
      <c r="H615" s="968"/>
      <c r="I615" s="966"/>
      <c r="J615" s="966"/>
      <c r="K615" s="966"/>
      <c r="L615"/>
    </row>
    <row r="616" spans="2:12" ht="12.75">
      <c r="B616" s="1133"/>
      <c r="C616" s="725"/>
      <c r="D616" s="726"/>
      <c r="E616" s="727"/>
      <c r="F616" s="727"/>
      <c r="G616" s="727"/>
      <c r="H616" s="726"/>
      <c r="I616" s="727"/>
      <c r="J616" s="727"/>
      <c r="K616" s="727"/>
      <c r="L616"/>
    </row>
    <row r="617" spans="2:12" ht="12.75">
      <c r="B617" s="1132">
        <v>2019</v>
      </c>
      <c r="C617" s="728">
        <f t="shared" ref="C617:K617" si="46">SUM(C604:C615)</f>
        <v>729984002</v>
      </c>
      <c r="D617" s="728">
        <f t="shared" si="46"/>
        <v>3010191</v>
      </c>
      <c r="E617" s="728">
        <f t="shared" si="46"/>
        <v>979496</v>
      </c>
      <c r="F617" s="728">
        <f t="shared" si="46"/>
        <v>1518267</v>
      </c>
      <c r="G617" s="728">
        <f t="shared" si="46"/>
        <v>512428</v>
      </c>
      <c r="H617" s="728">
        <f t="shared" si="46"/>
        <v>726973811</v>
      </c>
      <c r="I617" s="728">
        <f t="shared" si="46"/>
        <v>108176576</v>
      </c>
      <c r="J617" s="728">
        <f t="shared" si="46"/>
        <v>197691372</v>
      </c>
      <c r="K617" s="728">
        <f t="shared" si="46"/>
        <v>421105863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T40" sqref="T40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44" t="s">
        <v>354</v>
      </c>
      <c r="B1" s="1344"/>
      <c r="C1" s="1344"/>
      <c r="D1" s="1344"/>
      <c r="E1" s="1344"/>
      <c r="F1" s="1344"/>
      <c r="G1" s="1344"/>
      <c r="H1" s="1344"/>
      <c r="I1" s="1344"/>
      <c r="J1" s="1344"/>
      <c r="K1" s="1344"/>
      <c r="L1" s="1344"/>
      <c r="M1" s="1344"/>
      <c r="N1" s="1344"/>
    </row>
    <row r="2" spans="1:20" ht="13.5" thickBot="1">
      <c r="B2" s="980"/>
      <c r="C2" s="980"/>
      <c r="D2" s="980"/>
      <c r="E2" s="980"/>
      <c r="F2" s="980"/>
      <c r="G2" s="981" t="s">
        <v>355</v>
      </c>
      <c r="H2" s="980"/>
      <c r="I2" s="980"/>
      <c r="J2" s="980"/>
      <c r="K2" s="980"/>
      <c r="L2" s="980"/>
      <c r="M2" s="980"/>
      <c r="N2" s="980"/>
    </row>
    <row r="3" spans="1:20" ht="14.25" thickBot="1">
      <c r="A3" s="982" t="s">
        <v>356</v>
      </c>
      <c r="B3" s="983" t="s">
        <v>222</v>
      </c>
      <c r="C3" s="983" t="s">
        <v>223</v>
      </c>
      <c r="D3" s="983" t="s">
        <v>224</v>
      </c>
      <c r="E3" s="983" t="s">
        <v>225</v>
      </c>
      <c r="F3" s="983" t="s">
        <v>226</v>
      </c>
      <c r="G3" s="983" t="s">
        <v>227</v>
      </c>
      <c r="H3" s="983" t="s">
        <v>228</v>
      </c>
      <c r="I3" s="983" t="s">
        <v>229</v>
      </c>
      <c r="J3" s="983" t="s">
        <v>230</v>
      </c>
      <c r="K3" s="983" t="s">
        <v>231</v>
      </c>
      <c r="L3" s="983" t="s">
        <v>232</v>
      </c>
      <c r="M3" s="983" t="s">
        <v>233</v>
      </c>
      <c r="N3" s="983" t="s">
        <v>240</v>
      </c>
    </row>
    <row r="4" spans="1:20" ht="13.5">
      <c r="A4" s="984">
        <v>2004</v>
      </c>
      <c r="B4" s="985">
        <v>299.39999999999998</v>
      </c>
      <c r="C4" s="985">
        <v>296.39999999999998</v>
      </c>
      <c r="D4" s="985">
        <v>293.7</v>
      </c>
      <c r="E4" s="985">
        <v>293.5</v>
      </c>
      <c r="F4" s="985">
        <v>293.5</v>
      </c>
      <c r="G4" s="985">
        <v>291.60000000000002</v>
      </c>
      <c r="H4" s="985">
        <v>290.2</v>
      </c>
      <c r="I4" s="985">
        <v>286.3</v>
      </c>
      <c r="J4" s="985">
        <v>285.39999999999998</v>
      </c>
      <c r="K4" s="985">
        <v>285.10000000000002</v>
      </c>
      <c r="L4" s="985">
        <v>291.2</v>
      </c>
      <c r="M4" s="985">
        <v>297.8</v>
      </c>
      <c r="N4" s="986">
        <v>291.3</v>
      </c>
    </row>
    <row r="5" spans="1:20" ht="13.5">
      <c r="A5" s="987">
        <v>2005</v>
      </c>
      <c r="B5" s="988">
        <v>304.10000000000002</v>
      </c>
      <c r="C5" s="988">
        <v>308.10000000000002</v>
      </c>
      <c r="D5" s="988">
        <v>308.2</v>
      </c>
      <c r="E5" s="988">
        <v>310.89999999999998</v>
      </c>
      <c r="F5" s="988">
        <v>309.89999999999998</v>
      </c>
      <c r="G5" s="988">
        <v>309.10000000000002</v>
      </c>
      <c r="H5" s="988">
        <v>307</v>
      </c>
      <c r="I5" s="988">
        <v>300.60000000000002</v>
      </c>
      <c r="J5" s="988">
        <v>303.3</v>
      </c>
      <c r="K5" s="988">
        <v>304.3</v>
      </c>
      <c r="L5" s="988">
        <v>311.8</v>
      </c>
      <c r="M5" s="988">
        <v>315.5</v>
      </c>
      <c r="N5" s="989">
        <v>307.60000000000002</v>
      </c>
    </row>
    <row r="6" spans="1:20" ht="13.5">
      <c r="A6" s="987">
        <v>2006</v>
      </c>
      <c r="B6" s="988">
        <v>317.10000000000002</v>
      </c>
      <c r="C6" s="988">
        <v>319.89999999999998</v>
      </c>
      <c r="D6" s="988">
        <v>324</v>
      </c>
      <c r="E6" s="988">
        <v>319.5</v>
      </c>
      <c r="F6" s="988">
        <v>325.8</v>
      </c>
      <c r="G6" s="988">
        <v>323.8</v>
      </c>
      <c r="H6" s="988">
        <v>312.8</v>
      </c>
      <c r="I6" s="988">
        <v>313</v>
      </c>
      <c r="J6" s="988">
        <v>315.2</v>
      </c>
      <c r="K6" s="988">
        <v>311.2</v>
      </c>
      <c r="L6" s="988">
        <v>316.2</v>
      </c>
      <c r="M6" s="988">
        <v>321.8</v>
      </c>
      <c r="N6" s="989">
        <v>318.7</v>
      </c>
    </row>
    <row r="7" spans="1:20" ht="13.5">
      <c r="A7" s="987">
        <v>2007</v>
      </c>
      <c r="B7" s="988">
        <v>325.7</v>
      </c>
      <c r="C7" s="988">
        <v>327.9</v>
      </c>
      <c r="D7" s="988">
        <v>329.1</v>
      </c>
      <c r="E7" s="988">
        <v>329.9</v>
      </c>
      <c r="F7" s="988">
        <v>328.7</v>
      </c>
      <c r="G7" s="988">
        <v>330</v>
      </c>
      <c r="H7" s="988">
        <v>327.9</v>
      </c>
      <c r="I7" s="988">
        <v>324</v>
      </c>
      <c r="J7" s="988">
        <v>329.3</v>
      </c>
      <c r="K7" s="988">
        <v>312.8</v>
      </c>
      <c r="L7" s="988">
        <v>317.5</v>
      </c>
      <c r="M7" s="988">
        <v>319</v>
      </c>
      <c r="N7" s="989">
        <v>325.39999999999998</v>
      </c>
    </row>
    <row r="8" spans="1:20" ht="13.5">
      <c r="A8" s="987">
        <v>2008</v>
      </c>
      <c r="B8" s="988">
        <v>326.5</v>
      </c>
      <c r="C8" s="988">
        <v>327</v>
      </c>
      <c r="D8" s="988">
        <v>324.5</v>
      </c>
      <c r="E8" s="988">
        <v>322.60000000000002</v>
      </c>
      <c r="F8" s="988">
        <v>325.7</v>
      </c>
      <c r="G8" s="988">
        <v>323.8</v>
      </c>
      <c r="H8" s="988">
        <v>317</v>
      </c>
      <c r="I8" s="988">
        <v>314.39999999999998</v>
      </c>
      <c r="J8" s="988">
        <v>314.60000000000002</v>
      </c>
      <c r="K8" s="988">
        <v>310.5</v>
      </c>
      <c r="L8" s="988">
        <v>315.10000000000002</v>
      </c>
      <c r="M8" s="988">
        <v>321.7</v>
      </c>
      <c r="N8" s="989">
        <v>320.39999999999998</v>
      </c>
    </row>
    <row r="9" spans="1:20" ht="13.5">
      <c r="A9" s="987">
        <v>2009</v>
      </c>
      <c r="B9" s="988">
        <v>322.2</v>
      </c>
      <c r="C9" s="988">
        <v>324.3</v>
      </c>
      <c r="D9" s="988">
        <v>325.89999999999998</v>
      </c>
      <c r="E9" s="988">
        <v>324.2</v>
      </c>
      <c r="F9" s="988">
        <v>325.3</v>
      </c>
      <c r="G9" s="988">
        <v>324.5</v>
      </c>
      <c r="H9" s="988">
        <v>323.3</v>
      </c>
      <c r="I9" s="988">
        <v>316.2</v>
      </c>
      <c r="J9" s="988">
        <v>320.10000000000002</v>
      </c>
      <c r="K9" s="988">
        <v>320</v>
      </c>
      <c r="L9" s="988">
        <v>324.5</v>
      </c>
      <c r="M9" s="988">
        <v>330</v>
      </c>
      <c r="N9" s="990">
        <v>323.60000000000002</v>
      </c>
    </row>
    <row r="10" spans="1:20" ht="13.5">
      <c r="A10" s="987">
        <v>2010</v>
      </c>
      <c r="B10" s="988">
        <v>333.4</v>
      </c>
      <c r="C10" s="988">
        <v>341.3</v>
      </c>
      <c r="D10" s="988">
        <v>335.1</v>
      </c>
      <c r="E10" s="988">
        <v>343.1</v>
      </c>
      <c r="F10" s="988">
        <v>346.2</v>
      </c>
      <c r="G10" s="988">
        <v>345.9</v>
      </c>
      <c r="H10" s="988">
        <v>340.4</v>
      </c>
      <c r="I10" s="988">
        <v>336.9</v>
      </c>
      <c r="J10" s="988">
        <v>334.2</v>
      </c>
      <c r="K10" s="988">
        <v>325.7</v>
      </c>
      <c r="L10" s="988">
        <v>326.39999999999998</v>
      </c>
      <c r="M10" s="988">
        <v>326.3</v>
      </c>
      <c r="N10" s="990">
        <v>335.8</v>
      </c>
    </row>
    <row r="11" spans="1:20" ht="13.5">
      <c r="A11" s="987">
        <v>2011</v>
      </c>
      <c r="B11" s="988">
        <v>325.60000000000002</v>
      </c>
      <c r="C11" s="988">
        <v>323.5</v>
      </c>
      <c r="D11" s="988">
        <v>322.8</v>
      </c>
      <c r="E11" s="988">
        <v>323</v>
      </c>
      <c r="F11" s="988">
        <v>326.89999999999998</v>
      </c>
      <c r="G11" s="988">
        <v>323.39999999999998</v>
      </c>
      <c r="H11" s="988">
        <v>321.10000000000002</v>
      </c>
      <c r="I11" s="988">
        <v>317.7</v>
      </c>
      <c r="J11" s="988">
        <v>313</v>
      </c>
      <c r="K11" s="988">
        <v>312.89999999999998</v>
      </c>
      <c r="L11" s="988">
        <v>315.60000000000002</v>
      </c>
      <c r="M11" s="988">
        <v>322.10000000000002</v>
      </c>
      <c r="N11" s="990">
        <v>320.7</v>
      </c>
    </row>
    <row r="12" spans="1:20" ht="13.5">
      <c r="A12" s="991">
        <v>2012</v>
      </c>
      <c r="B12" s="992">
        <v>324.89999999999998</v>
      </c>
      <c r="C12" s="992">
        <v>327.2</v>
      </c>
      <c r="D12" s="992">
        <v>329</v>
      </c>
      <c r="E12" s="992">
        <v>329.8</v>
      </c>
      <c r="F12" s="992">
        <v>334.6</v>
      </c>
      <c r="G12" s="992">
        <v>336.3</v>
      </c>
      <c r="H12" s="992">
        <v>330.7</v>
      </c>
      <c r="I12" s="992">
        <v>326.3</v>
      </c>
      <c r="J12" s="992">
        <v>325.7</v>
      </c>
      <c r="K12" s="992">
        <v>322</v>
      </c>
      <c r="L12" s="992">
        <v>327.2</v>
      </c>
      <c r="M12" s="992">
        <v>330.6</v>
      </c>
      <c r="N12" s="993">
        <v>328.9</v>
      </c>
    </row>
    <row r="13" spans="1:20" ht="13.5">
      <c r="A13" s="991">
        <v>2013</v>
      </c>
      <c r="B13" s="992">
        <v>334</v>
      </c>
      <c r="C13" s="992">
        <v>336.5</v>
      </c>
      <c r="D13" s="992">
        <v>334.9</v>
      </c>
      <c r="E13" s="992">
        <v>338</v>
      </c>
      <c r="F13" s="992">
        <v>338.8</v>
      </c>
      <c r="G13" s="992">
        <v>343</v>
      </c>
      <c r="H13" s="992">
        <v>338.6</v>
      </c>
      <c r="I13" s="992">
        <v>334</v>
      </c>
      <c r="J13" s="992">
        <v>329.8</v>
      </c>
      <c r="K13" s="992">
        <v>328.9</v>
      </c>
      <c r="L13" s="992">
        <v>331</v>
      </c>
      <c r="M13" s="992">
        <v>333.1</v>
      </c>
      <c r="N13" s="993">
        <v>335.2</v>
      </c>
      <c r="Q13"/>
      <c r="R13"/>
      <c r="S13"/>
      <c r="T13"/>
    </row>
    <row r="14" spans="1:20" ht="13.5">
      <c r="A14" s="991">
        <v>2014</v>
      </c>
      <c r="B14" s="992">
        <v>335.3</v>
      </c>
      <c r="C14" s="992">
        <v>339.5</v>
      </c>
      <c r="D14" s="992">
        <v>336</v>
      </c>
      <c r="E14" s="992">
        <v>338.1</v>
      </c>
      <c r="F14" s="992">
        <v>336</v>
      </c>
      <c r="G14" s="992">
        <v>336.1</v>
      </c>
      <c r="H14" s="992">
        <v>331.4</v>
      </c>
      <c r="I14" s="992">
        <v>332.4</v>
      </c>
      <c r="J14" s="992">
        <v>327.3</v>
      </c>
      <c r="K14" s="992">
        <v>326.3</v>
      </c>
      <c r="L14" s="992">
        <v>328.5</v>
      </c>
      <c r="M14" s="992">
        <v>340.6</v>
      </c>
      <c r="N14" s="993">
        <v>333.6</v>
      </c>
      <c r="Q14"/>
      <c r="R14"/>
      <c r="S14"/>
      <c r="T14"/>
    </row>
    <row r="15" spans="1:20" ht="13.5">
      <c r="A15" s="994">
        <v>2015</v>
      </c>
      <c r="B15" s="995">
        <v>336</v>
      </c>
      <c r="C15" s="995">
        <v>338.9</v>
      </c>
      <c r="D15" s="995">
        <v>339.7</v>
      </c>
      <c r="E15" s="995">
        <v>340.8</v>
      </c>
      <c r="F15" s="995">
        <v>346.1</v>
      </c>
      <c r="G15" s="995">
        <v>343.9</v>
      </c>
      <c r="H15" s="995">
        <v>339.4</v>
      </c>
      <c r="I15" s="995">
        <v>334</v>
      </c>
      <c r="J15" s="995">
        <v>332.9</v>
      </c>
      <c r="K15" s="995">
        <v>331.2</v>
      </c>
      <c r="L15" s="995">
        <v>332.8</v>
      </c>
      <c r="M15" s="995">
        <v>335.4</v>
      </c>
      <c r="N15" s="996">
        <v>337.6</v>
      </c>
      <c r="Q15"/>
      <c r="R15"/>
      <c r="S15"/>
      <c r="T15"/>
    </row>
    <row r="16" spans="1:20" ht="13.5">
      <c r="A16" s="994">
        <v>2016</v>
      </c>
      <c r="B16" s="995">
        <v>335.2</v>
      </c>
      <c r="C16" s="995">
        <v>337.7</v>
      </c>
      <c r="D16" s="995">
        <v>338.5</v>
      </c>
      <c r="E16" s="995">
        <v>340.3</v>
      </c>
      <c r="F16" s="995">
        <v>345.4</v>
      </c>
      <c r="G16" s="995">
        <v>342.5</v>
      </c>
      <c r="H16" s="995">
        <v>339.1</v>
      </c>
      <c r="I16" s="995">
        <v>336.7</v>
      </c>
      <c r="J16" s="995">
        <v>336</v>
      </c>
      <c r="K16" s="995">
        <v>338.1</v>
      </c>
      <c r="L16" s="995">
        <v>339.8</v>
      </c>
      <c r="M16" s="995">
        <v>343.5</v>
      </c>
      <c r="N16" s="996">
        <v>339.5</v>
      </c>
      <c r="Q16"/>
      <c r="R16"/>
      <c r="S16"/>
      <c r="T16"/>
    </row>
    <row r="17" spans="1:20" ht="13.5">
      <c r="A17" s="994">
        <v>2017</v>
      </c>
      <c r="B17" s="995">
        <v>343.84877560849145</v>
      </c>
      <c r="C17" s="995">
        <v>344.01260355448568</v>
      </c>
      <c r="D17" s="995">
        <v>345.08323788722237</v>
      </c>
      <c r="E17" s="995">
        <v>349.4260933003689</v>
      </c>
      <c r="F17" s="995">
        <v>351.85998819252393</v>
      </c>
      <c r="G17" s="995">
        <v>351.12109667545815</v>
      </c>
      <c r="H17" s="995">
        <v>346.75726994620067</v>
      </c>
      <c r="I17" s="995">
        <v>344.85589941972938</v>
      </c>
      <c r="J17" s="995">
        <v>342.09908231074832</v>
      </c>
      <c r="K17" s="995">
        <v>340.25607000681453</v>
      </c>
      <c r="L17" s="995">
        <v>343.96423731809307</v>
      </c>
      <c r="M17" s="995">
        <v>345.17611667491775</v>
      </c>
      <c r="N17" s="996">
        <v>345.73613890143946</v>
      </c>
      <c r="Q17"/>
      <c r="R17"/>
      <c r="S17"/>
      <c r="T17"/>
    </row>
    <row r="18" spans="1:20" ht="13.5">
      <c r="A18" s="994">
        <v>2018</v>
      </c>
      <c r="B18" s="995">
        <v>328.68883172082138</v>
      </c>
      <c r="C18" s="995">
        <v>335.33083028686195</v>
      </c>
      <c r="D18" s="995">
        <v>339.13477331184731</v>
      </c>
      <c r="E18" s="995">
        <v>352.1288362407397</v>
      </c>
      <c r="F18" s="995">
        <v>354.40806226015781</v>
      </c>
      <c r="G18" s="995">
        <v>352.31798629918734</v>
      </c>
      <c r="H18" s="995">
        <v>349.02563708344542</v>
      </c>
      <c r="I18" s="995">
        <v>347.00933631012759</v>
      </c>
      <c r="J18" s="995">
        <v>345.11329021489684</v>
      </c>
      <c r="K18" s="995">
        <v>347.11988043981063</v>
      </c>
      <c r="L18" s="995">
        <v>349.40972512323503</v>
      </c>
      <c r="M18" s="995">
        <v>350.98601398601369</v>
      </c>
      <c r="N18" s="996">
        <v>345.25543478260863</v>
      </c>
      <c r="Q18"/>
      <c r="R18"/>
      <c r="S18"/>
      <c r="T18"/>
    </row>
    <row r="19" spans="1:20" ht="14.25" thickBot="1">
      <c r="A19" s="997">
        <v>2019</v>
      </c>
      <c r="B19" s="998">
        <v>354.37491656654714</v>
      </c>
      <c r="C19" s="998">
        <v>356.43838796545651</v>
      </c>
      <c r="D19" s="998">
        <v>357.2969949465724</v>
      </c>
      <c r="E19" s="998">
        <v>357.47446683623537</v>
      </c>
      <c r="F19" s="998">
        <v>361.2054005838466</v>
      </c>
      <c r="G19" s="998">
        <v>357.93540852897377</v>
      </c>
      <c r="H19" s="998">
        <v>354.2490676912646</v>
      </c>
      <c r="I19" s="998">
        <v>353.13528487554794</v>
      </c>
      <c r="J19" s="998">
        <v>352.05841293166753</v>
      </c>
      <c r="K19" s="998"/>
      <c r="L19" s="998"/>
      <c r="M19" s="998"/>
      <c r="N19" s="999"/>
      <c r="Q19"/>
      <c r="R19"/>
      <c r="S19"/>
      <c r="T19"/>
    </row>
    <row r="20" spans="1:20" ht="13.5" thickBot="1">
      <c r="B20" s="980"/>
      <c r="C20" s="980"/>
      <c r="D20" s="980"/>
      <c r="E20" s="980"/>
      <c r="F20" s="980"/>
      <c r="G20" s="1000" t="s">
        <v>357</v>
      </c>
      <c r="H20" s="980"/>
      <c r="I20" s="980"/>
      <c r="J20" s="980"/>
      <c r="K20" s="980"/>
      <c r="L20" s="980"/>
      <c r="M20" s="980"/>
      <c r="N20" s="1001"/>
      <c r="Q20"/>
      <c r="R20"/>
      <c r="S20"/>
      <c r="T20"/>
    </row>
    <row r="21" spans="1:20" ht="14.25" thickBot="1">
      <c r="A21" s="982" t="s">
        <v>356</v>
      </c>
      <c r="B21" s="983" t="s">
        <v>222</v>
      </c>
      <c r="C21" s="983" t="s">
        <v>223</v>
      </c>
      <c r="D21" s="983" t="s">
        <v>224</v>
      </c>
      <c r="E21" s="983" t="s">
        <v>225</v>
      </c>
      <c r="F21" s="983" t="s">
        <v>226</v>
      </c>
      <c r="G21" s="983" t="s">
        <v>227</v>
      </c>
      <c r="H21" s="983" t="s">
        <v>228</v>
      </c>
      <c r="I21" s="983" t="s">
        <v>229</v>
      </c>
      <c r="J21" s="983" t="s">
        <v>230</v>
      </c>
      <c r="K21" s="983" t="s">
        <v>231</v>
      </c>
      <c r="L21" s="983" t="s">
        <v>232</v>
      </c>
      <c r="M21" s="983" t="s">
        <v>233</v>
      </c>
      <c r="N21" s="983" t="s">
        <v>240</v>
      </c>
      <c r="Q21"/>
      <c r="R21"/>
      <c r="S21"/>
      <c r="T21"/>
    </row>
    <row r="22" spans="1:20" ht="13.5">
      <c r="A22" s="984">
        <v>2004</v>
      </c>
      <c r="B22" s="985">
        <v>272.2</v>
      </c>
      <c r="C22" s="985">
        <v>271.5</v>
      </c>
      <c r="D22" s="985">
        <v>272</v>
      </c>
      <c r="E22" s="985">
        <v>273.10000000000002</v>
      </c>
      <c r="F22" s="985">
        <v>267.2</v>
      </c>
      <c r="G22" s="985">
        <v>269.60000000000002</v>
      </c>
      <c r="H22" s="985">
        <v>261.5</v>
      </c>
      <c r="I22" s="985">
        <v>261.39999999999998</v>
      </c>
      <c r="J22" s="985">
        <v>264.8</v>
      </c>
      <c r="K22" s="985">
        <v>267</v>
      </c>
      <c r="L22" s="985">
        <v>266.39999999999998</v>
      </c>
      <c r="M22" s="985">
        <v>271.3</v>
      </c>
      <c r="N22" s="986">
        <v>267.3</v>
      </c>
      <c r="Q22"/>
      <c r="R22"/>
      <c r="S22"/>
      <c r="T22"/>
    </row>
    <row r="23" spans="1:20" ht="13.5">
      <c r="A23" s="987">
        <v>2005</v>
      </c>
      <c r="B23" s="988">
        <v>272.10000000000002</v>
      </c>
      <c r="C23" s="988">
        <v>274.8</v>
      </c>
      <c r="D23" s="988">
        <v>271.8</v>
      </c>
      <c r="E23" s="988">
        <v>273.39999999999998</v>
      </c>
      <c r="F23" s="988">
        <v>271</v>
      </c>
      <c r="G23" s="988">
        <v>266.39999999999998</v>
      </c>
      <c r="H23" s="988">
        <v>264.60000000000002</v>
      </c>
      <c r="I23" s="988">
        <v>261.10000000000002</v>
      </c>
      <c r="J23" s="988">
        <v>266.60000000000002</v>
      </c>
      <c r="K23" s="988">
        <v>272.5</v>
      </c>
      <c r="L23" s="988">
        <v>270.60000000000002</v>
      </c>
      <c r="M23" s="988">
        <v>272.39999999999998</v>
      </c>
      <c r="N23" s="989">
        <v>269.2</v>
      </c>
      <c r="Q23"/>
      <c r="R23"/>
      <c r="S23"/>
      <c r="T23"/>
    </row>
    <row r="24" spans="1:20" ht="13.5">
      <c r="A24" s="987">
        <v>2006</v>
      </c>
      <c r="B24" s="988">
        <v>275.10000000000002</v>
      </c>
      <c r="C24" s="988">
        <v>273.39999999999998</v>
      </c>
      <c r="D24" s="988">
        <v>273.39999999999998</v>
      </c>
      <c r="E24" s="988">
        <v>272.89999999999998</v>
      </c>
      <c r="F24" s="988">
        <v>270.39999999999998</v>
      </c>
      <c r="G24" s="988">
        <v>264.2</v>
      </c>
      <c r="H24" s="988">
        <v>260.2</v>
      </c>
      <c r="I24" s="988">
        <v>258.10000000000002</v>
      </c>
      <c r="J24" s="988">
        <v>263.5</v>
      </c>
      <c r="K24" s="988">
        <v>263.89999999999998</v>
      </c>
      <c r="L24" s="988">
        <v>264.89999999999998</v>
      </c>
      <c r="M24" s="988">
        <v>266.89999999999998</v>
      </c>
      <c r="N24" s="989">
        <v>267.5</v>
      </c>
      <c r="Q24"/>
      <c r="R24"/>
      <c r="S24"/>
      <c r="T24"/>
    </row>
    <row r="25" spans="1:20" ht="13.5">
      <c r="A25" s="987">
        <v>2007</v>
      </c>
      <c r="B25" s="988">
        <v>274.10000000000002</v>
      </c>
      <c r="C25" s="988">
        <v>274.89999999999998</v>
      </c>
      <c r="D25" s="988">
        <v>274</v>
      </c>
      <c r="E25" s="988">
        <v>272.3</v>
      </c>
      <c r="F25" s="988">
        <v>271.89999999999998</v>
      </c>
      <c r="G25" s="988">
        <v>269.2</v>
      </c>
      <c r="H25" s="988">
        <v>267.89999999999998</v>
      </c>
      <c r="I25" s="988">
        <v>264.60000000000002</v>
      </c>
      <c r="J25" s="988">
        <v>266</v>
      </c>
      <c r="K25" s="988">
        <v>268.8</v>
      </c>
      <c r="L25" s="988">
        <v>269.10000000000002</v>
      </c>
      <c r="M25" s="988">
        <v>271.60000000000002</v>
      </c>
      <c r="N25" s="989">
        <v>270.2</v>
      </c>
      <c r="Q25"/>
      <c r="R25"/>
      <c r="S25"/>
      <c r="T25"/>
    </row>
    <row r="26" spans="1:20" ht="13.5">
      <c r="A26" s="987">
        <v>2008</v>
      </c>
      <c r="B26" s="988">
        <v>273.89999999999998</v>
      </c>
      <c r="C26" s="988">
        <v>274.89999999999998</v>
      </c>
      <c r="D26" s="988">
        <v>273.8</v>
      </c>
      <c r="E26" s="988">
        <v>270</v>
      </c>
      <c r="F26" s="988">
        <v>271.89999999999998</v>
      </c>
      <c r="G26" s="988">
        <v>270.5</v>
      </c>
      <c r="H26" s="988">
        <v>268.60000000000002</v>
      </c>
      <c r="I26" s="988">
        <v>265</v>
      </c>
      <c r="J26" s="988">
        <v>266.5</v>
      </c>
      <c r="K26" s="988">
        <v>266.60000000000002</v>
      </c>
      <c r="L26" s="988">
        <v>269.7</v>
      </c>
      <c r="M26" s="988">
        <v>274.60000000000002</v>
      </c>
      <c r="N26" s="989">
        <v>270.3</v>
      </c>
      <c r="Q26"/>
      <c r="R26"/>
      <c r="S26"/>
      <c r="T26"/>
    </row>
    <row r="27" spans="1:20" ht="13.5">
      <c r="A27" s="987">
        <v>2009</v>
      </c>
      <c r="B27" s="988">
        <v>276.8</v>
      </c>
      <c r="C27" s="988">
        <v>274.3</v>
      </c>
      <c r="D27" s="988">
        <v>276.39999999999998</v>
      </c>
      <c r="E27" s="988">
        <v>273.60000000000002</v>
      </c>
      <c r="F27" s="988">
        <v>273.8</v>
      </c>
      <c r="G27" s="988">
        <v>272.10000000000002</v>
      </c>
      <c r="H27" s="988">
        <v>268.60000000000002</v>
      </c>
      <c r="I27" s="988">
        <v>266.8</v>
      </c>
      <c r="J27" s="988">
        <v>269.5</v>
      </c>
      <c r="K27" s="988">
        <v>271.39999999999998</v>
      </c>
      <c r="L27" s="988">
        <v>275.60000000000002</v>
      </c>
      <c r="M27" s="988">
        <v>277.10000000000002</v>
      </c>
      <c r="N27" s="990">
        <v>272.8</v>
      </c>
      <c r="Q27"/>
      <c r="R27"/>
      <c r="S27"/>
      <c r="T27"/>
    </row>
    <row r="28" spans="1:20" ht="13.5">
      <c r="A28" s="987">
        <v>2010</v>
      </c>
      <c r="B28" s="988">
        <v>278.5</v>
      </c>
      <c r="C28" s="988">
        <v>282.10000000000002</v>
      </c>
      <c r="D28" s="988">
        <v>281.7</v>
      </c>
      <c r="E28" s="988">
        <v>280.5</v>
      </c>
      <c r="F28" s="988">
        <v>280.89999999999998</v>
      </c>
      <c r="G28" s="988">
        <v>279</v>
      </c>
      <c r="H28" s="988">
        <v>275</v>
      </c>
      <c r="I28" s="988">
        <v>272.89999999999998</v>
      </c>
      <c r="J28" s="988">
        <v>275.5</v>
      </c>
      <c r="K28" s="988">
        <v>275.10000000000002</v>
      </c>
      <c r="L28" s="988">
        <v>275</v>
      </c>
      <c r="M28" s="988">
        <v>277.5</v>
      </c>
      <c r="N28" s="990">
        <v>277.8</v>
      </c>
      <c r="Q28"/>
      <c r="R28"/>
      <c r="S28"/>
      <c r="T28"/>
    </row>
    <row r="29" spans="1:20" ht="13.5">
      <c r="A29" s="987">
        <v>2011</v>
      </c>
      <c r="B29" s="988">
        <v>280.2</v>
      </c>
      <c r="C29" s="988">
        <v>279.3</v>
      </c>
      <c r="D29" s="988">
        <v>279.5</v>
      </c>
      <c r="E29" s="988">
        <v>281.39999999999998</v>
      </c>
      <c r="F29" s="988">
        <v>279.7</v>
      </c>
      <c r="G29" s="988">
        <v>275.89999999999998</v>
      </c>
      <c r="H29" s="988">
        <v>274.2</v>
      </c>
      <c r="I29" s="988">
        <v>268.2</v>
      </c>
      <c r="J29" s="988">
        <v>259.3</v>
      </c>
      <c r="K29" s="988">
        <v>260.89999999999998</v>
      </c>
      <c r="L29" s="988">
        <v>262.89999999999998</v>
      </c>
      <c r="M29" s="988">
        <v>267.2</v>
      </c>
      <c r="N29" s="990">
        <v>271.2</v>
      </c>
      <c r="Q29"/>
      <c r="R29"/>
      <c r="S29"/>
      <c r="T29"/>
    </row>
    <row r="30" spans="1:20" s="980" customFormat="1" ht="13.5">
      <c r="A30" s="991">
        <v>2012</v>
      </c>
      <c r="B30" s="992">
        <v>270.2</v>
      </c>
      <c r="C30" s="992">
        <v>267.8</v>
      </c>
      <c r="D30" s="992">
        <v>269.60000000000002</v>
      </c>
      <c r="E30" s="992">
        <v>266.2</v>
      </c>
      <c r="F30" s="992">
        <v>265.3</v>
      </c>
      <c r="G30" s="992">
        <v>265.10000000000002</v>
      </c>
      <c r="H30" s="992">
        <v>259.10000000000002</v>
      </c>
      <c r="I30" s="992">
        <v>258.3</v>
      </c>
      <c r="J30" s="992">
        <v>258.89999999999998</v>
      </c>
      <c r="K30" s="992">
        <v>261.60000000000002</v>
      </c>
      <c r="L30" s="992">
        <v>263.2</v>
      </c>
      <c r="M30" s="992">
        <v>267</v>
      </c>
      <c r="N30" s="993">
        <v>264</v>
      </c>
      <c r="Q30"/>
      <c r="R30"/>
      <c r="S30"/>
      <c r="T30"/>
    </row>
    <row r="31" spans="1:20" s="980" customFormat="1" ht="13.5">
      <c r="A31" s="991">
        <v>2013</v>
      </c>
      <c r="B31" s="992">
        <v>269.39999999999998</v>
      </c>
      <c r="C31" s="992">
        <v>271.89999999999998</v>
      </c>
      <c r="D31" s="992">
        <v>270.60000000000002</v>
      </c>
      <c r="E31" s="992">
        <v>270.89999999999998</v>
      </c>
      <c r="F31" s="992">
        <v>266.89999999999998</v>
      </c>
      <c r="G31" s="992">
        <v>265.89999999999998</v>
      </c>
      <c r="H31" s="992">
        <v>262.5</v>
      </c>
      <c r="I31" s="992">
        <v>259.3</v>
      </c>
      <c r="J31" s="992">
        <v>261.2</v>
      </c>
      <c r="K31" s="992">
        <v>263.10000000000002</v>
      </c>
      <c r="L31" s="992">
        <v>265.5</v>
      </c>
      <c r="M31" s="992">
        <v>270.2</v>
      </c>
      <c r="N31" s="993">
        <v>266.10000000000002</v>
      </c>
      <c r="Q31"/>
      <c r="R31"/>
      <c r="S31"/>
      <c r="T31"/>
    </row>
    <row r="32" spans="1:20" s="980" customFormat="1" ht="13.5">
      <c r="A32" s="991">
        <v>2014</v>
      </c>
      <c r="B32" s="992">
        <v>273</v>
      </c>
      <c r="C32" s="992">
        <v>274.60000000000002</v>
      </c>
      <c r="D32" s="992">
        <v>271.8</v>
      </c>
      <c r="E32" s="992">
        <v>270.39999999999998</v>
      </c>
      <c r="F32" s="992">
        <v>268.39999999999998</v>
      </c>
      <c r="G32" s="992">
        <v>268.60000000000002</v>
      </c>
      <c r="H32" s="992">
        <v>264.5</v>
      </c>
      <c r="I32" s="992">
        <v>259.7</v>
      </c>
      <c r="J32" s="992">
        <v>261.60000000000002</v>
      </c>
      <c r="K32" s="992">
        <v>263.39999999999998</v>
      </c>
      <c r="L32" s="992">
        <v>264.39999999999998</v>
      </c>
      <c r="M32" s="992">
        <v>264.8</v>
      </c>
      <c r="N32" s="993">
        <v>267</v>
      </c>
      <c r="Q32"/>
      <c r="R32"/>
      <c r="S32"/>
      <c r="T32"/>
    </row>
    <row r="33" spans="1:20" s="980" customFormat="1" ht="13.5">
      <c r="A33" s="994">
        <v>2015</v>
      </c>
      <c r="B33" s="995">
        <v>270.5</v>
      </c>
      <c r="C33" s="995">
        <v>271.5</v>
      </c>
      <c r="D33" s="995">
        <v>272.60000000000002</v>
      </c>
      <c r="E33" s="995">
        <v>270.89999999999998</v>
      </c>
      <c r="F33" s="995">
        <v>273.3</v>
      </c>
      <c r="G33" s="995">
        <v>272</v>
      </c>
      <c r="H33" s="995">
        <v>267.8</v>
      </c>
      <c r="I33" s="995">
        <v>262.10000000000002</v>
      </c>
      <c r="J33" s="995">
        <v>261.39999999999998</v>
      </c>
      <c r="K33" s="995">
        <v>264.5</v>
      </c>
      <c r="L33" s="995">
        <v>266.60000000000002</v>
      </c>
      <c r="M33" s="995">
        <v>268.10000000000002</v>
      </c>
      <c r="N33" s="996">
        <v>267.89999999999998</v>
      </c>
      <c r="Q33"/>
      <c r="R33"/>
      <c r="S33"/>
      <c r="T33"/>
    </row>
    <row r="34" spans="1:20" ht="13.5">
      <c r="A34" s="994">
        <v>2016</v>
      </c>
      <c r="B34" s="995">
        <v>270.10000000000002</v>
      </c>
      <c r="C34" s="995">
        <v>272.10000000000002</v>
      </c>
      <c r="D34" s="995">
        <v>268.7</v>
      </c>
      <c r="E34" s="995">
        <v>267.7</v>
      </c>
      <c r="F34" s="995">
        <v>266.10000000000002</v>
      </c>
      <c r="G34" s="995">
        <v>263.60000000000002</v>
      </c>
      <c r="H34" s="995">
        <v>259.10000000000002</v>
      </c>
      <c r="I34" s="995">
        <v>256.7</v>
      </c>
      <c r="J34" s="995">
        <v>259.60000000000002</v>
      </c>
      <c r="K34" s="995">
        <v>263.8</v>
      </c>
      <c r="L34" s="995">
        <v>267.10000000000002</v>
      </c>
      <c r="M34" s="995">
        <v>271.10000000000002</v>
      </c>
      <c r="N34" s="996">
        <v>265.2</v>
      </c>
    </row>
    <row r="35" spans="1:20" ht="13.5">
      <c r="A35" s="994">
        <v>2017</v>
      </c>
      <c r="B35" s="995">
        <v>272.88640213541373</v>
      </c>
      <c r="C35" s="995">
        <v>276.25085307594861</v>
      </c>
      <c r="D35" s="995">
        <v>274.85711246631678</v>
      </c>
      <c r="E35" s="995">
        <v>274.82589285714283</v>
      </c>
      <c r="F35" s="995">
        <v>275.79789937320038</v>
      </c>
      <c r="G35" s="995">
        <v>275.68322171001125</v>
      </c>
      <c r="H35" s="995">
        <v>271.12366069701773</v>
      </c>
      <c r="I35" s="995">
        <v>265.89233861961111</v>
      </c>
      <c r="J35" s="995">
        <v>268.51868601734992</v>
      </c>
      <c r="K35" s="995">
        <v>269.27624185210152</v>
      </c>
      <c r="L35" s="995">
        <v>272.87214014486779</v>
      </c>
      <c r="M35" s="995">
        <v>275.60365369340764</v>
      </c>
      <c r="N35" s="996">
        <v>272.59345923219968</v>
      </c>
    </row>
    <row r="36" spans="1:20" ht="13.5">
      <c r="A36" s="994">
        <v>2018</v>
      </c>
      <c r="B36" s="995">
        <v>271.81169536218374</v>
      </c>
      <c r="C36" s="995">
        <v>271.62933094384721</v>
      </c>
      <c r="D36" s="995">
        <v>275.82298136645966</v>
      </c>
      <c r="E36" s="995">
        <v>276.47664184157117</v>
      </c>
      <c r="F36" s="995">
        <v>276.53879641485253</v>
      </c>
      <c r="G36" s="995">
        <v>273.5957050315024</v>
      </c>
      <c r="H36" s="995">
        <v>267.18371383829231</v>
      </c>
      <c r="I36" s="995">
        <v>262.45748745224398</v>
      </c>
      <c r="J36" s="995">
        <v>265.66096423017115</v>
      </c>
      <c r="K36" s="995">
        <v>270.12991512212</v>
      </c>
      <c r="L36" s="995">
        <v>273.99583766909478</v>
      </c>
      <c r="M36" s="995">
        <v>277.44326025733028</v>
      </c>
      <c r="N36" s="996">
        <v>271.5347702055667</v>
      </c>
    </row>
    <row r="37" spans="1:20" ht="14.25" thickBot="1">
      <c r="A37" s="997">
        <v>2019</v>
      </c>
      <c r="B37" s="998">
        <v>281.27826336739287</v>
      </c>
      <c r="C37" s="998">
        <v>284.30536717690359</v>
      </c>
      <c r="D37" s="998">
        <v>286.22046450702811</v>
      </c>
      <c r="E37" s="998">
        <v>290.8767352564733</v>
      </c>
      <c r="F37" s="998">
        <v>285.31500572737696</v>
      </c>
      <c r="G37" s="998">
        <v>281.29946839929153</v>
      </c>
      <c r="H37" s="998">
        <v>274.8623926185175</v>
      </c>
      <c r="I37" s="998">
        <v>271.9152332887009</v>
      </c>
      <c r="J37" s="998">
        <v>273.41321243523339</v>
      </c>
      <c r="K37" s="998"/>
      <c r="L37" s="998"/>
      <c r="M37" s="998"/>
      <c r="N37" s="999"/>
    </row>
    <row r="38" spans="1:20" ht="13.5" thickBot="1">
      <c r="B38" s="980"/>
      <c r="C38" s="980"/>
      <c r="D38" s="980"/>
      <c r="E38" s="980"/>
      <c r="F38" s="980"/>
      <c r="G38" s="1000" t="s">
        <v>358</v>
      </c>
      <c r="H38" s="980"/>
      <c r="I38" s="980"/>
      <c r="J38" s="980"/>
      <c r="K38" s="980"/>
      <c r="L38" s="980"/>
      <c r="M38" s="980"/>
      <c r="N38" s="1001"/>
    </row>
    <row r="39" spans="1:20" ht="14.25" thickBot="1">
      <c r="A39" s="982" t="s">
        <v>356</v>
      </c>
      <c r="B39" s="983" t="s">
        <v>222</v>
      </c>
      <c r="C39" s="983" t="s">
        <v>223</v>
      </c>
      <c r="D39" s="983" t="s">
        <v>224</v>
      </c>
      <c r="E39" s="983" t="s">
        <v>225</v>
      </c>
      <c r="F39" s="983" t="s">
        <v>226</v>
      </c>
      <c r="G39" s="983" t="s">
        <v>227</v>
      </c>
      <c r="H39" s="983" t="s">
        <v>228</v>
      </c>
      <c r="I39" s="983" t="s">
        <v>229</v>
      </c>
      <c r="J39" s="983" t="s">
        <v>230</v>
      </c>
      <c r="K39" s="983" t="s">
        <v>231</v>
      </c>
      <c r="L39" s="983" t="s">
        <v>232</v>
      </c>
      <c r="M39" s="983" t="s">
        <v>233</v>
      </c>
      <c r="N39" s="983" t="s">
        <v>240</v>
      </c>
    </row>
    <row r="40" spans="1:20" ht="13.5">
      <c r="A40" s="984">
        <v>2004</v>
      </c>
      <c r="B40" s="985">
        <v>240.7</v>
      </c>
      <c r="C40" s="985">
        <v>241.7</v>
      </c>
      <c r="D40" s="985">
        <v>243.7</v>
      </c>
      <c r="E40" s="985">
        <v>237.7</v>
      </c>
      <c r="F40" s="985">
        <v>240.8</v>
      </c>
      <c r="G40" s="985">
        <v>241.5</v>
      </c>
      <c r="H40" s="985">
        <v>243.3</v>
      </c>
      <c r="I40" s="985">
        <v>237.1</v>
      </c>
      <c r="J40" s="985">
        <v>241.6</v>
      </c>
      <c r="K40" s="985">
        <v>238.8</v>
      </c>
      <c r="L40" s="985">
        <v>245.7</v>
      </c>
      <c r="M40" s="985">
        <v>249.9</v>
      </c>
      <c r="N40" s="986">
        <v>242.4</v>
      </c>
    </row>
    <row r="41" spans="1:20" ht="13.5">
      <c r="A41" s="987">
        <v>2005</v>
      </c>
      <c r="B41" s="988">
        <v>253.1</v>
      </c>
      <c r="C41" s="988">
        <v>256.89999999999998</v>
      </c>
      <c r="D41" s="988">
        <v>255</v>
      </c>
      <c r="E41" s="988">
        <v>253.3</v>
      </c>
      <c r="F41" s="988">
        <v>253</v>
      </c>
      <c r="G41" s="988">
        <v>252.2</v>
      </c>
      <c r="H41" s="988">
        <v>251.1</v>
      </c>
      <c r="I41" s="988">
        <v>247.9</v>
      </c>
      <c r="J41" s="988">
        <v>246.7</v>
      </c>
      <c r="K41" s="988">
        <v>249.2</v>
      </c>
      <c r="L41" s="988">
        <v>250.4</v>
      </c>
      <c r="M41" s="988">
        <v>256.2</v>
      </c>
      <c r="N41" s="989">
        <v>251.9</v>
      </c>
    </row>
    <row r="42" spans="1:20" ht="13.5">
      <c r="A42" s="987">
        <v>2006</v>
      </c>
      <c r="B42" s="988">
        <v>257.8</v>
      </c>
      <c r="C42" s="988">
        <v>258.60000000000002</v>
      </c>
      <c r="D42" s="988">
        <v>259.39999999999998</v>
      </c>
      <c r="E42" s="988">
        <v>256.39999999999998</v>
      </c>
      <c r="F42" s="988">
        <v>257.60000000000002</v>
      </c>
      <c r="G42" s="988">
        <v>256.10000000000002</v>
      </c>
      <c r="H42" s="988">
        <v>250.4</v>
      </c>
      <c r="I42" s="988">
        <v>248.4</v>
      </c>
      <c r="J42" s="988">
        <v>249.2</v>
      </c>
      <c r="K42" s="988">
        <v>246.2</v>
      </c>
      <c r="L42" s="988">
        <v>246.3</v>
      </c>
      <c r="M42" s="988">
        <v>251</v>
      </c>
      <c r="N42" s="989">
        <v>253.1</v>
      </c>
    </row>
    <row r="43" spans="1:20" ht="13.5">
      <c r="A43" s="987">
        <v>2007</v>
      </c>
      <c r="B43" s="988">
        <v>257</v>
      </c>
      <c r="C43" s="988">
        <v>258.60000000000002</v>
      </c>
      <c r="D43" s="988">
        <v>258.5</v>
      </c>
      <c r="E43" s="988">
        <v>260.5</v>
      </c>
      <c r="F43" s="988">
        <v>258.8</v>
      </c>
      <c r="G43" s="988">
        <v>257.5</v>
      </c>
      <c r="H43" s="988">
        <v>254.5</v>
      </c>
      <c r="I43" s="988">
        <v>250.9</v>
      </c>
      <c r="J43" s="988">
        <v>249.3</v>
      </c>
      <c r="K43" s="988">
        <v>246.9</v>
      </c>
      <c r="L43" s="988">
        <v>251.1</v>
      </c>
      <c r="M43" s="988">
        <v>253</v>
      </c>
      <c r="N43" s="989">
        <v>254.3</v>
      </c>
    </row>
    <row r="44" spans="1:20" ht="13.5">
      <c r="A44" s="987">
        <v>2008</v>
      </c>
      <c r="B44" s="988">
        <v>260</v>
      </c>
      <c r="C44" s="988">
        <v>259.7</v>
      </c>
      <c r="D44" s="988">
        <v>256.5</v>
      </c>
      <c r="E44" s="988">
        <v>253.2</v>
      </c>
      <c r="F44" s="988">
        <v>257.89999999999998</v>
      </c>
      <c r="G44" s="988">
        <v>255.5</v>
      </c>
      <c r="H44" s="988">
        <v>249</v>
      </c>
      <c r="I44" s="988">
        <v>247.1</v>
      </c>
      <c r="J44" s="988">
        <v>246.8</v>
      </c>
      <c r="K44" s="988">
        <v>243.8</v>
      </c>
      <c r="L44" s="988">
        <v>247.6</v>
      </c>
      <c r="M44" s="988">
        <v>252.5</v>
      </c>
      <c r="N44" s="989">
        <v>252.2</v>
      </c>
    </row>
    <row r="45" spans="1:20" ht="13.5">
      <c r="A45" s="987">
        <v>2009</v>
      </c>
      <c r="B45" s="988">
        <v>254.8</v>
      </c>
      <c r="C45" s="988">
        <v>256.39999999999998</v>
      </c>
      <c r="D45" s="988">
        <v>258.2</v>
      </c>
      <c r="E45" s="988">
        <v>257.39999999999998</v>
      </c>
      <c r="F45" s="988">
        <v>257.39999999999998</v>
      </c>
      <c r="G45" s="988">
        <v>255.2</v>
      </c>
      <c r="H45" s="988">
        <v>253.6</v>
      </c>
      <c r="I45" s="988">
        <v>250.6</v>
      </c>
      <c r="J45" s="988">
        <v>251.8</v>
      </c>
      <c r="K45" s="988">
        <v>252.9</v>
      </c>
      <c r="L45" s="988">
        <v>255.6</v>
      </c>
      <c r="M45" s="988">
        <v>260.8</v>
      </c>
      <c r="N45" s="989">
        <v>255.4</v>
      </c>
    </row>
    <row r="46" spans="1:20" ht="13.5">
      <c r="A46" s="987">
        <v>2010</v>
      </c>
      <c r="B46" s="988">
        <v>261.8</v>
      </c>
      <c r="C46" s="988">
        <v>267.39999999999998</v>
      </c>
      <c r="D46" s="988">
        <v>265.7</v>
      </c>
      <c r="E46" s="988">
        <v>267.89999999999998</v>
      </c>
      <c r="F46" s="988">
        <v>268.8</v>
      </c>
      <c r="G46" s="988">
        <v>266.89999999999998</v>
      </c>
      <c r="H46" s="988">
        <v>264.39999999999998</v>
      </c>
      <c r="I46" s="988">
        <v>259.89999999999998</v>
      </c>
      <c r="J46" s="988">
        <v>258.10000000000002</v>
      </c>
      <c r="K46" s="988">
        <v>254.5</v>
      </c>
      <c r="L46" s="988">
        <v>258.10000000000002</v>
      </c>
      <c r="M46" s="988">
        <v>262.5</v>
      </c>
      <c r="N46" s="989">
        <v>262.8</v>
      </c>
    </row>
    <row r="47" spans="1:20" ht="13.5">
      <c r="A47" s="987">
        <v>2011</v>
      </c>
      <c r="B47" s="988">
        <v>262.7</v>
      </c>
      <c r="C47" s="988">
        <v>262.60000000000002</v>
      </c>
      <c r="D47" s="988">
        <v>262.2</v>
      </c>
      <c r="E47" s="988">
        <v>261.5</v>
      </c>
      <c r="F47" s="988">
        <v>261.2</v>
      </c>
      <c r="G47" s="988">
        <v>258</v>
      </c>
      <c r="H47" s="988">
        <v>256.2</v>
      </c>
      <c r="I47" s="988">
        <v>251.1</v>
      </c>
      <c r="J47" s="988">
        <v>250.5</v>
      </c>
      <c r="K47" s="988">
        <v>251.1</v>
      </c>
      <c r="L47" s="988">
        <v>253.3</v>
      </c>
      <c r="M47" s="988">
        <v>259.5</v>
      </c>
      <c r="N47" s="989">
        <v>257.2</v>
      </c>
    </row>
    <row r="48" spans="1:20" ht="13.5">
      <c r="A48" s="987">
        <v>2012</v>
      </c>
      <c r="B48" s="988">
        <v>263.39999999999998</v>
      </c>
      <c r="C48" s="988">
        <v>263.8</v>
      </c>
      <c r="D48" s="988">
        <v>264</v>
      </c>
      <c r="E48" s="988">
        <v>262.5</v>
      </c>
      <c r="F48" s="988">
        <v>265.3</v>
      </c>
      <c r="G48" s="988">
        <v>262.2</v>
      </c>
      <c r="H48" s="988">
        <v>260.3</v>
      </c>
      <c r="I48" s="988">
        <v>256</v>
      </c>
      <c r="J48" s="988">
        <v>256.2</v>
      </c>
      <c r="K48" s="988">
        <v>257.60000000000002</v>
      </c>
      <c r="L48" s="988">
        <v>260.7</v>
      </c>
      <c r="M48" s="988">
        <v>263.5</v>
      </c>
      <c r="N48" s="989">
        <v>261.3</v>
      </c>
    </row>
    <row r="49" spans="1:14" ht="13.5">
      <c r="A49" s="987">
        <v>2013</v>
      </c>
      <c r="B49" s="988">
        <v>263.7</v>
      </c>
      <c r="C49" s="988">
        <v>268.2</v>
      </c>
      <c r="D49" s="988">
        <v>266.3</v>
      </c>
      <c r="E49" s="988">
        <v>267.2</v>
      </c>
      <c r="F49" s="988">
        <v>267</v>
      </c>
      <c r="G49" s="988">
        <v>269.39999999999998</v>
      </c>
      <c r="H49" s="988">
        <v>265.3</v>
      </c>
      <c r="I49" s="988">
        <v>261.7</v>
      </c>
      <c r="J49" s="988">
        <v>261.2</v>
      </c>
      <c r="K49" s="988">
        <v>259.89999999999998</v>
      </c>
      <c r="L49" s="988">
        <v>263.3</v>
      </c>
      <c r="M49" s="988">
        <v>265.8</v>
      </c>
      <c r="N49" s="989">
        <v>264.8</v>
      </c>
    </row>
    <row r="50" spans="1:14" ht="13.5">
      <c r="A50" s="991">
        <v>2014</v>
      </c>
      <c r="B50" s="988">
        <v>267.7</v>
      </c>
      <c r="C50" s="988">
        <v>270.8</v>
      </c>
      <c r="D50" s="988">
        <v>267.3</v>
      </c>
      <c r="E50" s="988">
        <v>267.2</v>
      </c>
      <c r="F50" s="988">
        <v>267.7</v>
      </c>
      <c r="G50" s="988">
        <v>267.39999999999998</v>
      </c>
      <c r="H50" s="988">
        <v>264.89999999999998</v>
      </c>
      <c r="I50" s="988">
        <v>263.3</v>
      </c>
      <c r="J50" s="988">
        <v>260.39999999999998</v>
      </c>
      <c r="K50" s="988">
        <v>262</v>
      </c>
      <c r="L50" s="988">
        <v>263.3</v>
      </c>
      <c r="M50" s="988">
        <v>267.89999999999998</v>
      </c>
      <c r="N50" s="989">
        <v>265.7</v>
      </c>
    </row>
    <row r="51" spans="1:14" ht="13.5">
      <c r="A51" s="994">
        <v>2015</v>
      </c>
      <c r="B51" s="1002">
        <v>270.89999999999998</v>
      </c>
      <c r="C51" s="1002">
        <v>271.7</v>
      </c>
      <c r="D51" s="1002">
        <v>270.89999999999998</v>
      </c>
      <c r="E51" s="1002">
        <v>272.5</v>
      </c>
      <c r="F51" s="1002">
        <v>274.8</v>
      </c>
      <c r="G51" s="1002">
        <v>275.7</v>
      </c>
      <c r="H51" s="1002">
        <v>272.39999999999998</v>
      </c>
      <c r="I51" s="1002">
        <v>268.60000000000002</v>
      </c>
      <c r="J51" s="1002">
        <v>266.3</v>
      </c>
      <c r="K51" s="1002">
        <v>266.10000000000002</v>
      </c>
      <c r="L51" s="1002">
        <v>268.7</v>
      </c>
      <c r="M51" s="1002">
        <v>270.39999999999998</v>
      </c>
      <c r="N51" s="1003">
        <v>270.5</v>
      </c>
    </row>
    <row r="52" spans="1:14" ht="13.5">
      <c r="A52" s="994">
        <v>2016</v>
      </c>
      <c r="B52" s="1002">
        <v>271.7</v>
      </c>
      <c r="C52" s="1002">
        <v>271.89999999999998</v>
      </c>
      <c r="D52" s="1002">
        <v>270.2</v>
      </c>
      <c r="E52" s="1002">
        <v>272.2</v>
      </c>
      <c r="F52" s="1002">
        <v>275.5</v>
      </c>
      <c r="G52" s="1002">
        <v>274.2</v>
      </c>
      <c r="H52" s="1002">
        <v>270.5</v>
      </c>
      <c r="I52" s="1002">
        <v>268.7</v>
      </c>
      <c r="J52" s="1002">
        <v>268</v>
      </c>
      <c r="K52" s="1002">
        <v>270</v>
      </c>
      <c r="L52" s="1002">
        <v>273.2</v>
      </c>
      <c r="M52" s="1002">
        <v>276.5</v>
      </c>
      <c r="N52" s="1003">
        <v>271.8</v>
      </c>
    </row>
    <row r="53" spans="1:14" ht="13.5">
      <c r="A53" s="994">
        <v>2017</v>
      </c>
      <c r="B53" s="1002">
        <v>276.69926282533487</v>
      </c>
      <c r="C53" s="1002">
        <v>276.47892871209154</v>
      </c>
      <c r="D53" s="1002">
        <v>278.22339935513622</v>
      </c>
      <c r="E53" s="1002">
        <v>279.34229084700496</v>
      </c>
      <c r="F53" s="1002">
        <v>281.69560720701139</v>
      </c>
      <c r="G53" s="1002">
        <v>282.87137778735314</v>
      </c>
      <c r="H53" s="1002">
        <v>277.47576558713354</v>
      </c>
      <c r="I53" s="1002">
        <v>274.10388337620998</v>
      </c>
      <c r="J53" s="1002">
        <v>273.58284883720944</v>
      </c>
      <c r="K53" s="1002">
        <v>274.03936753791561</v>
      </c>
      <c r="L53" s="1002">
        <v>275.29776603686923</v>
      </c>
      <c r="M53" s="1002">
        <v>280.80114332380572</v>
      </c>
      <c r="N53" s="996">
        <v>277.62487398742144</v>
      </c>
    </row>
    <row r="54" spans="1:14" ht="13.5">
      <c r="A54" s="994">
        <v>2018</v>
      </c>
      <c r="B54" s="995">
        <v>279.54637865311327</v>
      </c>
      <c r="C54" s="995">
        <v>282.17688062735988</v>
      </c>
      <c r="D54" s="995">
        <v>283.66516998075673</v>
      </c>
      <c r="E54" s="995">
        <v>284.39577732607717</v>
      </c>
      <c r="F54" s="995">
        <v>286.91837000390598</v>
      </c>
      <c r="G54" s="995">
        <v>286.16812790097981</v>
      </c>
      <c r="H54" s="995">
        <v>281.7233466698047</v>
      </c>
      <c r="I54" s="995">
        <v>279.00896414342645</v>
      </c>
      <c r="J54" s="995">
        <v>276.36222177119254</v>
      </c>
      <c r="K54" s="995">
        <v>278.71065267650755</v>
      </c>
      <c r="L54" s="995">
        <v>284.00026838432649</v>
      </c>
      <c r="M54" s="995">
        <v>284.93782985955824</v>
      </c>
      <c r="N54" s="996">
        <v>282.28926615670917</v>
      </c>
    </row>
    <row r="55" spans="1:14" ht="14.25" thickBot="1">
      <c r="A55" s="997">
        <v>2019</v>
      </c>
      <c r="B55" s="998">
        <v>287.03444832750858</v>
      </c>
      <c r="C55" s="998">
        <v>289.1459538749898</v>
      </c>
      <c r="D55" s="998">
        <v>288.5072199817875</v>
      </c>
      <c r="E55" s="998">
        <v>290.10412746204969</v>
      </c>
      <c r="F55" s="998">
        <v>292.71949231485786</v>
      </c>
      <c r="G55" s="998">
        <v>289.1722528130237</v>
      </c>
      <c r="H55" s="998">
        <v>284.60732456803191</v>
      </c>
      <c r="I55" s="998">
        <v>281.83476394849748</v>
      </c>
      <c r="J55" s="998">
        <v>281.74347936186393</v>
      </c>
      <c r="K55" s="998"/>
      <c r="L55" s="998"/>
      <c r="M55" s="998"/>
      <c r="N55" s="999"/>
    </row>
    <row r="56" spans="1:14">
      <c r="I56" s="98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110" zoomScale="75" workbookViewId="0">
      <selection activeCell="AD448" sqref="AD448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46" t="s">
        <v>359</v>
      </c>
      <c r="B2" s="1346"/>
      <c r="C2" s="1346"/>
      <c r="D2" s="1346"/>
      <c r="E2" s="1346"/>
      <c r="F2" s="1346"/>
      <c r="G2" s="1346"/>
      <c r="H2" s="1346"/>
      <c r="I2" s="1346"/>
      <c r="J2" s="1346"/>
      <c r="K2" s="1346"/>
      <c r="L2" s="1346"/>
      <c r="M2" s="1346"/>
    </row>
    <row r="3" spans="1:29" ht="12.75" hidden="1" customHeight="1">
      <c r="A3" s="1346"/>
      <c r="B3" s="1346"/>
      <c r="C3" s="1346"/>
      <c r="D3" s="1346"/>
      <c r="E3" s="1346"/>
      <c r="F3" s="1346"/>
      <c r="G3" s="1346"/>
      <c r="H3" s="1346"/>
      <c r="I3" s="1346"/>
      <c r="J3" s="1346"/>
      <c r="K3" s="1346"/>
      <c r="L3" s="1346"/>
      <c r="M3" s="1346"/>
    </row>
    <row r="4" spans="1:29" ht="12.75" hidden="1" customHeight="1">
      <c r="A4" s="1346"/>
      <c r="B4" s="1346"/>
      <c r="C4" s="1346"/>
      <c r="D4" s="1346"/>
      <c r="E4" s="1346"/>
      <c r="F4" s="1346"/>
      <c r="G4" s="1346"/>
      <c r="H4" s="1346"/>
      <c r="I4" s="1346"/>
      <c r="J4" s="1346"/>
      <c r="K4" s="1346"/>
      <c r="L4" s="1346"/>
      <c r="M4" s="1346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45" t="s">
        <v>219</v>
      </c>
      <c r="R7" s="1345"/>
      <c r="S7" s="1345"/>
      <c r="T7" s="159"/>
      <c r="U7" s="156">
        <v>2003</v>
      </c>
      <c r="V7" s="1345" t="s">
        <v>220</v>
      </c>
      <c r="W7" s="1347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45" t="s">
        <v>219</v>
      </c>
      <c r="Q16" s="1345"/>
      <c r="R16" s="1345"/>
      <c r="S16" s="1345"/>
      <c r="T16" s="157"/>
      <c r="U16" s="156">
        <v>2004</v>
      </c>
      <c r="V16" s="1345" t="s">
        <v>220</v>
      </c>
      <c r="W16" s="1345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45" t="s">
        <v>219</v>
      </c>
      <c r="Q25" s="1345"/>
      <c r="R25" s="1345"/>
      <c r="S25" s="1345"/>
      <c r="T25" s="157"/>
      <c r="U25" s="156">
        <v>2005</v>
      </c>
      <c r="V25" s="1345" t="s">
        <v>220</v>
      </c>
      <c r="W25" s="1345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45" t="s">
        <v>219</v>
      </c>
      <c r="Q34" s="1345"/>
      <c r="R34" s="1345"/>
      <c r="S34" s="1345"/>
      <c r="T34" s="157"/>
      <c r="U34" s="156">
        <v>2006</v>
      </c>
      <c r="V34" s="1345" t="s">
        <v>220</v>
      </c>
      <c r="W34" s="1345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45" t="s">
        <v>219</v>
      </c>
      <c r="Q43" s="1345"/>
      <c r="R43" s="1345"/>
      <c r="S43" s="1345"/>
      <c r="T43" s="157"/>
      <c r="U43" s="156">
        <v>2007</v>
      </c>
      <c r="V43" s="1345" t="s">
        <v>220</v>
      </c>
      <c r="W43" s="1345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45" t="s">
        <v>219</v>
      </c>
      <c r="Q52" s="1345"/>
      <c r="R52" s="1345"/>
      <c r="S52" s="1345"/>
      <c r="T52" s="157"/>
      <c r="U52" s="156">
        <v>2008</v>
      </c>
      <c r="V52" s="1345" t="s">
        <v>220</v>
      </c>
      <c r="W52" s="1345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45" t="s">
        <v>219</v>
      </c>
      <c r="Q61" s="1345"/>
      <c r="R61" s="1345"/>
      <c r="S61" s="1345"/>
      <c r="T61" s="157"/>
      <c r="U61" s="156">
        <v>2009</v>
      </c>
      <c r="V61" s="1345" t="s">
        <v>220</v>
      </c>
      <c r="W61" s="1345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45" t="s">
        <v>219</v>
      </c>
      <c r="Q70" s="1345"/>
      <c r="R70" s="1345"/>
      <c r="S70" s="1345"/>
      <c r="T70" s="157"/>
      <c r="U70" s="156">
        <v>2010</v>
      </c>
      <c r="V70" s="1345" t="s">
        <v>220</v>
      </c>
      <c r="W70" s="1345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45" t="s">
        <v>219</v>
      </c>
      <c r="Q79" s="1345"/>
      <c r="R79" s="1345"/>
      <c r="S79" s="1345"/>
      <c r="T79" s="157"/>
      <c r="U79" s="156">
        <v>2011</v>
      </c>
      <c r="V79" s="1345" t="s">
        <v>220</v>
      </c>
      <c r="W79" s="1345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45" t="s">
        <v>219</v>
      </c>
      <c r="Q88" s="1345"/>
      <c r="R88" s="1345"/>
      <c r="S88" s="1345"/>
      <c r="T88" s="157"/>
      <c r="U88" s="156">
        <v>2012</v>
      </c>
      <c r="V88" s="1345" t="s">
        <v>220</v>
      </c>
      <c r="W88" s="1345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45" t="s">
        <v>219</v>
      </c>
      <c r="Q97" s="1345"/>
      <c r="R97" s="1345"/>
      <c r="S97" s="1345"/>
      <c r="T97" s="157"/>
      <c r="U97" s="156">
        <v>2013</v>
      </c>
      <c r="V97" s="1345" t="s">
        <v>220</v>
      </c>
      <c r="W97" s="1345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45" t="s">
        <v>219</v>
      </c>
      <c r="Q106" s="1345"/>
      <c r="R106" s="1345"/>
      <c r="S106" s="1345"/>
      <c r="T106" s="157"/>
      <c r="U106" s="156">
        <v>2014</v>
      </c>
      <c r="V106" s="1345" t="s">
        <v>220</v>
      </c>
      <c r="W106" s="1345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45" t="s">
        <v>219</v>
      </c>
      <c r="Q116" s="1345"/>
      <c r="R116" s="1345"/>
      <c r="S116" s="1345"/>
      <c r="T116" s="157"/>
      <c r="U116" s="156">
        <v>2015</v>
      </c>
      <c r="V116" s="1345" t="s">
        <v>220</v>
      </c>
      <c r="W116" s="1345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45" t="s">
        <v>219</v>
      </c>
      <c r="Q126" s="1345"/>
      <c r="R126" s="1345"/>
      <c r="S126" s="1345"/>
      <c r="T126" s="157"/>
      <c r="U126" s="156">
        <v>2016</v>
      </c>
      <c r="V126" s="1345" t="s">
        <v>220</v>
      </c>
      <c r="W126" s="1345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45" t="s">
        <v>219</v>
      </c>
      <c r="Q136" s="1345"/>
      <c r="R136" s="1345"/>
      <c r="S136" s="1345"/>
      <c r="T136" s="157"/>
      <c r="U136" s="156">
        <v>2017</v>
      </c>
      <c r="V136" s="1345" t="s">
        <v>220</v>
      </c>
      <c r="W136" s="1345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0"/>
      <c r="AD145" s="1010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45" t="s">
        <v>219</v>
      </c>
      <c r="Q146" s="1345"/>
      <c r="R146" s="1345"/>
      <c r="S146" s="1345"/>
      <c r="T146" s="157"/>
      <c r="U146" s="156">
        <v>2018</v>
      </c>
      <c r="V146" s="1345" t="s">
        <v>220</v>
      </c>
      <c r="W146" s="1345"/>
      <c r="X146" s="157"/>
      <c r="Y146" s="243">
        <v>2018</v>
      </c>
      <c r="Z146" s="157"/>
      <c r="AA146" s="178"/>
      <c r="AB146"/>
      <c r="AC146" s="1010"/>
      <c r="AD146" s="1010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45" t="s">
        <v>219</v>
      </c>
      <c r="Q156" s="1345"/>
      <c r="R156" s="1345"/>
      <c r="S156" s="1345"/>
      <c r="T156" s="157"/>
      <c r="U156" s="156">
        <v>2019</v>
      </c>
      <c r="V156" s="1345" t="s">
        <v>220</v>
      </c>
      <c r="W156" s="1345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>
        <v>11695.57156423378</v>
      </c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>
        <v>11576.419047036832</v>
      </c>
      <c r="S158" s="252"/>
      <c r="T158" s="157"/>
      <c r="U158" s="176" t="s">
        <v>241</v>
      </c>
      <c r="V158" s="233">
        <v>12550.782190848724</v>
      </c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>
        <v>11566.950929507175</v>
      </c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>
        <v>11559.118447346602</v>
      </c>
      <c r="S159" s="182"/>
      <c r="T159" s="157"/>
      <c r="U159" s="170" t="s">
        <v>246</v>
      </c>
      <c r="V159" s="256">
        <v>12500.450973599327</v>
      </c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>
        <v>12128.42545753275</v>
      </c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>
        <v>12003.240343302372</v>
      </c>
      <c r="S160" s="183"/>
      <c r="T160" s="157"/>
      <c r="U160" s="170" t="s">
        <v>242</v>
      </c>
      <c r="V160" s="213">
        <v>13139.509553109532</v>
      </c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>
        <v>11851.896939155471</v>
      </c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>
        <v>11693.340922488851</v>
      </c>
      <c r="S161" s="183"/>
      <c r="T161" s="157"/>
      <c r="U161" s="170" t="s">
        <v>243</v>
      </c>
      <c r="V161" s="213">
        <v>12848.949299748068</v>
      </c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>
        <v>11249.852949640286</v>
      </c>
      <c r="S162" s="183"/>
      <c r="T162" s="157"/>
      <c r="U162" s="170" t="s">
        <v>244</v>
      </c>
      <c r="V162" s="259">
        <v>12653.835934182589</v>
      </c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>
        <v>10066.518700800318</v>
      </c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>
        <v>10053.896409200683</v>
      </c>
      <c r="S163" s="183"/>
      <c r="T163" s="157"/>
      <c r="U163" s="170" t="s">
        <v>98</v>
      </c>
      <c r="V163" s="213">
        <v>10845.317601245089</v>
      </c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>
        <v>12836.590469304007</v>
      </c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>
        <v>12653.605284927531</v>
      </c>
      <c r="S164" s="184"/>
      <c r="T164" s="157"/>
      <c r="U164" s="165" t="s">
        <v>245</v>
      </c>
      <c r="V164" s="216">
        <v>13296.575163892434</v>
      </c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11.466246631601745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11.349430438271405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12.304688422400709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11.340147970105074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11.33246906602608</v>
      </c>
      <c r="S319" s="339">
        <f t="shared" si="152"/>
        <v>0</v>
      </c>
      <c r="T319" s="278"/>
      <c r="U319" s="346" t="s">
        <v>246</v>
      </c>
      <c r="V319" s="338">
        <f t="shared" si="153"/>
        <v>12.255344091764044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11.89061319365956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11.767882689512129</v>
      </c>
      <c r="S320" s="339">
        <f t="shared" si="152"/>
        <v>0</v>
      </c>
      <c r="T320" s="278"/>
      <c r="U320" s="353" t="s">
        <v>242</v>
      </c>
      <c r="V320" s="338">
        <f t="shared" si="153"/>
        <v>12.881872110891697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11.6195068030936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11.464059727930245</v>
      </c>
      <c r="S321" s="339">
        <f t="shared" si="152"/>
        <v>0</v>
      </c>
      <c r="T321" s="278"/>
      <c r="U321" s="353" t="s">
        <v>243</v>
      </c>
      <c r="V321" s="338">
        <f t="shared" si="153"/>
        <v>12.597009117400068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/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11.029267597686555</v>
      </c>
      <c r="S322" s="339">
        <f t="shared" si="152"/>
        <v>0</v>
      </c>
      <c r="T322" s="278"/>
      <c r="U322" s="353" t="s">
        <v>244</v>
      </c>
      <c r="V322" s="338">
        <f t="shared" si="153"/>
        <v>12.405721504100576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>J163/1000/1.02</f>
        <v>9.8691359811767825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9.8567611854908641</v>
      </c>
      <c r="S323" s="339">
        <f t="shared" si="152"/>
        <v>0</v>
      </c>
      <c r="T323" s="278"/>
      <c r="U323" s="353" t="s">
        <v>98</v>
      </c>
      <c r="V323" s="338">
        <f t="shared" si="153"/>
        <v>10.632664314946165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>J164/1000/1.02</f>
        <v>12.584892616964712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12.405495377379932</v>
      </c>
      <c r="S324" s="339">
        <f t="shared" si="152"/>
        <v>0</v>
      </c>
      <c r="T324" s="278"/>
      <c r="U324" s="360" t="s">
        <v>245</v>
      </c>
      <c r="V324" s="338">
        <f t="shared" si="153"/>
        <v>13.035858003816113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5.9395157551697038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5.8790049670245876</v>
      </c>
      <c r="S474" s="384">
        <f t="shared" si="251"/>
        <v>0</v>
      </c>
      <c r="T474" s="369"/>
      <c r="U474" s="411" t="s">
        <v>241</v>
      </c>
      <c r="V474" s="384">
        <f>V318*0.518</f>
        <v>6.3738286028035676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6.1123397558866355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6.1082008265880576</v>
      </c>
      <c r="S475" s="390">
        <f t="shared" si="253"/>
        <v>0</v>
      </c>
      <c r="T475" s="369"/>
      <c r="U475" s="415" t="s">
        <v>246</v>
      </c>
      <c r="V475" s="390">
        <f>V319*0.539</f>
        <v>6.6056304654608207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6.337696832220546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6.272281473509965</v>
      </c>
      <c r="S476" s="387">
        <f t="shared" si="255"/>
        <v>0</v>
      </c>
      <c r="T476" s="369"/>
      <c r="U476" s="386" t="s">
        <v>242</v>
      </c>
      <c r="V476" s="387">
        <f>V320*0.533</f>
        <v>6.8660378351052751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6.1931971260488892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6.1103438349868204</v>
      </c>
      <c r="S477" s="387">
        <f t="shared" si="257"/>
        <v>0</v>
      </c>
      <c r="T477" s="369"/>
      <c r="U477" s="386" t="s">
        <v>243</v>
      </c>
      <c r="V477" s="387">
        <f>V321*0.533</f>
        <v>6.7142058595742364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5.7462484183946954</v>
      </c>
      <c r="S478" s="387">
        <f t="shared" si="259"/>
        <v>0</v>
      </c>
      <c r="T478" s="369"/>
      <c r="U478" s="386" t="s">
        <v>244</v>
      </c>
      <c r="V478" s="387">
        <f>V322*0.521</f>
        <v>6.4633809036364003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4.8062692228330928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4.8002426973340508</v>
      </c>
      <c r="S479" s="387">
        <f t="shared" si="261"/>
        <v>0</v>
      </c>
      <c r="T479" s="369"/>
      <c r="U479" s="386" t="s">
        <v>98</v>
      </c>
      <c r="V479" s="387">
        <f>V323*0.487</f>
        <v>5.1781075213787826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6.518974375587721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6.4260466054828047</v>
      </c>
      <c r="S480" s="395">
        <f t="shared" si="263"/>
        <v>0</v>
      </c>
      <c r="T480" s="369"/>
      <c r="U480" s="394" t="s">
        <v>245</v>
      </c>
      <c r="V480" s="395">
        <f>V324*0.518</f>
        <v>6.7525744459767463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workbookViewId="0">
      <selection activeCell="T33" sqref="T33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44" t="s">
        <v>386</v>
      </c>
      <c r="B4" s="1344"/>
      <c r="C4" s="1344"/>
      <c r="D4" s="1344"/>
      <c r="E4" s="1344"/>
      <c r="F4" s="1344"/>
      <c r="G4" s="1344"/>
      <c r="H4" s="1344"/>
      <c r="I4" s="1344"/>
      <c r="J4" s="1344"/>
      <c r="K4" s="1344"/>
      <c r="L4" s="1344"/>
      <c r="M4" s="1344"/>
      <c r="N4" s="1344"/>
    </row>
    <row r="6" spans="1:14" ht="16.5" thickBot="1">
      <c r="A6" s="122"/>
      <c r="B6" s="122"/>
      <c r="C6" s="1139"/>
      <c r="D6" s="122"/>
      <c r="E6" s="1140"/>
      <c r="F6" s="1141"/>
      <c r="G6" s="122"/>
      <c r="H6" s="122"/>
      <c r="I6" s="122"/>
      <c r="J6" s="122"/>
      <c r="K6" s="122"/>
      <c r="L6" s="122"/>
      <c r="M6" s="122"/>
    </row>
    <row r="7" spans="1:14" ht="15.75" thickBot="1">
      <c r="A7" s="1142" t="s">
        <v>368</v>
      </c>
      <c r="B7" s="1143" t="s">
        <v>369</v>
      </c>
      <c r="C7" s="1144" t="s">
        <v>370</v>
      </c>
      <c r="D7" s="1144" t="s">
        <v>371</v>
      </c>
      <c r="E7" s="1144" t="s">
        <v>372</v>
      </c>
      <c r="F7" s="1144" t="s">
        <v>373</v>
      </c>
      <c r="G7" s="1144" t="s">
        <v>374</v>
      </c>
      <c r="H7" s="1144" t="s">
        <v>375</v>
      </c>
      <c r="I7" s="1144" t="s">
        <v>376</v>
      </c>
      <c r="J7" s="1144" t="s">
        <v>377</v>
      </c>
      <c r="K7" s="1144" t="s">
        <v>378</v>
      </c>
      <c r="L7" s="1144" t="s">
        <v>379</v>
      </c>
      <c r="M7" s="1145" t="s">
        <v>380</v>
      </c>
    </row>
    <row r="8" spans="1:14" ht="15.75">
      <c r="A8" s="1146" t="s">
        <v>381</v>
      </c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8"/>
    </row>
    <row r="9" spans="1:14" ht="15.75">
      <c r="A9" s="1149" t="s">
        <v>382</v>
      </c>
      <c r="B9" s="1150">
        <v>10065.14920330695</v>
      </c>
      <c r="C9" s="1151">
        <v>10080.396827870052</v>
      </c>
      <c r="D9" s="1151">
        <v>10168.392423032492</v>
      </c>
      <c r="E9" s="1151">
        <v>10383.660897394942</v>
      </c>
      <c r="F9" s="1151">
        <v>10601.02602540495</v>
      </c>
      <c r="G9" s="1151">
        <v>10681.538024962125</v>
      </c>
      <c r="H9" s="1151">
        <v>10293.315596828763</v>
      </c>
      <c r="I9" s="1151">
        <v>10595.183348072431</v>
      </c>
      <c r="J9" s="1151">
        <v>10984.585741483217</v>
      </c>
      <c r="K9" s="1151">
        <v>10966.946248088372</v>
      </c>
      <c r="L9" s="1151">
        <v>11097.939953548594</v>
      </c>
      <c r="M9" s="1152">
        <v>11146.365363995808</v>
      </c>
    </row>
    <row r="10" spans="1:14" ht="15.75">
      <c r="A10" s="1149" t="s">
        <v>383</v>
      </c>
      <c r="B10" s="1150">
        <v>11132.805994345952</v>
      </c>
      <c r="C10" s="1151">
        <v>11233.336791819034</v>
      </c>
      <c r="D10" s="1151">
        <v>11549.323679081062</v>
      </c>
      <c r="E10" s="1151">
        <v>11779.076383839585</v>
      </c>
      <c r="F10" s="1151">
        <v>11597.36140191531</v>
      </c>
      <c r="G10" s="1151">
        <v>11706.808799822491</v>
      </c>
      <c r="H10" s="1151">
        <v>11199.573228816986</v>
      </c>
      <c r="I10" s="1151">
        <v>11073.620546924885</v>
      </c>
      <c r="J10" s="1151">
        <v>10919.998910676999</v>
      </c>
      <c r="K10" s="1151">
        <v>11083.771594849599</v>
      </c>
      <c r="L10" s="1151">
        <v>10697.446356089269</v>
      </c>
      <c r="M10" s="1152">
        <v>10922.845842494447</v>
      </c>
    </row>
    <row r="11" spans="1:14" ht="16.5" thickBot="1">
      <c r="A11" s="1153" t="s">
        <v>384</v>
      </c>
      <c r="B11" s="1154">
        <v>10779.101139240223</v>
      </c>
      <c r="C11" s="1155">
        <v>10525.243839466166</v>
      </c>
      <c r="D11" s="1155">
        <v>10838.862022210526</v>
      </c>
      <c r="E11" s="1155">
        <v>10900.833594134192</v>
      </c>
      <c r="F11" s="1155">
        <v>10972.865021548203</v>
      </c>
      <c r="G11" s="1155">
        <v>10778.598012388826</v>
      </c>
      <c r="H11" s="1155">
        <v>10178.357608292003</v>
      </c>
      <c r="I11" s="1155">
        <v>10258.950000000001</v>
      </c>
      <c r="J11" s="1156">
        <v>10307.35</v>
      </c>
      <c r="K11" s="1155" t="s">
        <v>100</v>
      </c>
      <c r="L11" s="1155" t="s">
        <v>100</v>
      </c>
      <c r="M11" s="1157" t="s">
        <v>100</v>
      </c>
    </row>
    <row r="12" spans="1:14" ht="15.75">
      <c r="A12" s="1146" t="s">
        <v>385</v>
      </c>
      <c r="B12" s="1147"/>
      <c r="C12" s="1147"/>
      <c r="D12" s="1147"/>
      <c r="E12" s="1147"/>
      <c r="F12" s="1147"/>
      <c r="G12" s="1147"/>
      <c r="H12" s="1147"/>
      <c r="I12" s="1147"/>
      <c r="J12" s="1147"/>
      <c r="K12" s="1147"/>
      <c r="L12" s="1147"/>
      <c r="M12" s="1148"/>
    </row>
    <row r="13" spans="1:14" ht="15.75">
      <c r="A13" s="1149" t="s">
        <v>382</v>
      </c>
      <c r="B13" s="1150">
        <v>13077.710337994744</v>
      </c>
      <c r="C13" s="1151">
        <v>12903.073525758837</v>
      </c>
      <c r="D13" s="1151">
        <v>12698.931145933877</v>
      </c>
      <c r="E13" s="1151">
        <v>12657.588856436963</v>
      </c>
      <c r="F13" s="1151">
        <v>12717.112689021023</v>
      </c>
      <c r="G13" s="1151">
        <v>12734.575070390658</v>
      </c>
      <c r="H13" s="1151">
        <v>12584.73701594032</v>
      </c>
      <c r="I13" s="1151">
        <v>12999.206672696655</v>
      </c>
      <c r="J13" s="1151">
        <v>13326.129323653522</v>
      </c>
      <c r="K13" s="1151">
        <v>13558.078274143218</v>
      </c>
      <c r="L13" s="1151">
        <v>13767.296305638371</v>
      </c>
      <c r="M13" s="1152">
        <v>13967.765524559227</v>
      </c>
    </row>
    <row r="14" spans="1:14" ht="15.75">
      <c r="A14" s="1149" t="s">
        <v>383</v>
      </c>
      <c r="B14" s="1150">
        <v>13863.291293383541</v>
      </c>
      <c r="C14" s="1151">
        <v>13743.276622380532</v>
      </c>
      <c r="D14" s="1151">
        <v>13723.137993721932</v>
      </c>
      <c r="E14" s="1151">
        <v>13676.483392698095</v>
      </c>
      <c r="F14" s="1151">
        <v>13897.183799781353</v>
      </c>
      <c r="G14" s="1151">
        <v>13819.293352302531</v>
      </c>
      <c r="H14" s="1151">
        <v>13646.185847959312</v>
      </c>
      <c r="I14" s="1151">
        <v>13665.272297680553</v>
      </c>
      <c r="J14" s="1151">
        <v>13574.108658165709</v>
      </c>
      <c r="K14" s="1151">
        <v>13788.120289112323</v>
      </c>
      <c r="L14" s="1151">
        <v>13662.087019707555</v>
      </c>
      <c r="M14" s="1152">
        <v>13626.144742652335</v>
      </c>
    </row>
    <row r="15" spans="1:14" ht="16.5" thickBot="1">
      <c r="A15" s="1153" t="s">
        <v>384</v>
      </c>
      <c r="B15" s="1154">
        <v>13645.090499529209</v>
      </c>
      <c r="C15" s="1155">
        <v>13282.733991297373</v>
      </c>
      <c r="D15" s="1155">
        <v>13143.170864206666</v>
      </c>
      <c r="E15" s="1155">
        <v>12928.022364758031</v>
      </c>
      <c r="F15" s="1155">
        <v>12944.684877391548</v>
      </c>
      <c r="G15" s="1155">
        <v>12448.358236205486</v>
      </c>
      <c r="H15" s="1155">
        <v>12124.260986050436</v>
      </c>
      <c r="I15" s="1155">
        <v>12505.99</v>
      </c>
      <c r="J15" s="1156">
        <v>12412.7</v>
      </c>
      <c r="K15" s="1155" t="s">
        <v>100</v>
      </c>
      <c r="L15" s="1155" t="s">
        <v>100</v>
      </c>
      <c r="M15" s="1157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44" t="s">
        <v>390</v>
      </c>
      <c r="B18" s="1344"/>
      <c r="C18" s="1344"/>
      <c r="D18" s="1344"/>
      <c r="E18" s="1344"/>
      <c r="F18" s="1344"/>
      <c r="G18" s="1344"/>
      <c r="H18" s="1344"/>
      <c r="I18" s="1344"/>
      <c r="J18" s="1344"/>
      <c r="K18" s="1344"/>
      <c r="L18" s="1344"/>
      <c r="M18" s="1344"/>
      <c r="N18" s="1344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42" t="s">
        <v>368</v>
      </c>
      <c r="B20" s="1143" t="s">
        <v>369</v>
      </c>
      <c r="C20" s="1144" t="s">
        <v>370</v>
      </c>
      <c r="D20" s="1144" t="s">
        <v>371</v>
      </c>
      <c r="E20" s="1144" t="s">
        <v>372</v>
      </c>
      <c r="F20" s="1144" t="s">
        <v>373</v>
      </c>
      <c r="G20" s="1144" t="s">
        <v>374</v>
      </c>
      <c r="H20" s="1144" t="s">
        <v>375</v>
      </c>
      <c r="I20" s="1144" t="s">
        <v>376</v>
      </c>
      <c r="J20" s="1144" t="s">
        <v>377</v>
      </c>
      <c r="K20" s="1144" t="s">
        <v>378</v>
      </c>
      <c r="L20" s="1144" t="s">
        <v>379</v>
      </c>
      <c r="M20" s="1145" t="s">
        <v>380</v>
      </c>
      <c r="N20"/>
    </row>
    <row r="21" spans="1:14" ht="16.5" thickBot="1">
      <c r="A21" s="1163" t="s">
        <v>387</v>
      </c>
      <c r="B21" s="1164"/>
      <c r="C21" s="1164"/>
      <c r="D21" s="1164"/>
      <c r="E21" s="1164"/>
      <c r="F21" s="1164"/>
      <c r="G21" s="1164"/>
      <c r="H21" s="1164"/>
      <c r="I21" s="1164"/>
      <c r="J21" s="1164"/>
      <c r="K21" s="1164"/>
      <c r="L21" s="1164"/>
      <c r="M21" s="1165"/>
    </row>
    <row r="22" spans="1:14" ht="15.75">
      <c r="A22" s="1159" t="s">
        <v>382</v>
      </c>
      <c r="B22" s="1160">
        <v>27851.705456255884</v>
      </c>
      <c r="C22" s="1161">
        <v>27123.64730249999</v>
      </c>
      <c r="D22" s="1161">
        <v>26582.674622279141</v>
      </c>
      <c r="E22" s="1161">
        <v>27784.630848493467</v>
      </c>
      <c r="F22" s="1161">
        <v>29598.213320045077</v>
      </c>
      <c r="G22" s="1161">
        <v>28787.621133339711</v>
      </c>
      <c r="H22" s="1161">
        <v>29300.536472176766</v>
      </c>
      <c r="I22" s="1161">
        <v>30504.441266437731</v>
      </c>
      <c r="J22" s="1161">
        <v>30498.821648031102</v>
      </c>
      <c r="K22" s="1161">
        <v>28648.548081830173</v>
      </c>
      <c r="L22" s="1161">
        <v>27467.131642772347</v>
      </c>
      <c r="M22" s="1162">
        <v>27778.199839529283</v>
      </c>
    </row>
    <row r="23" spans="1:14" ht="15.75">
      <c r="A23" s="1149" t="s">
        <v>383</v>
      </c>
      <c r="B23" s="1150">
        <v>25833.94075375775</v>
      </c>
      <c r="C23" s="1151">
        <v>25340.374581887783</v>
      </c>
      <c r="D23" s="1151">
        <v>26641.953903275295</v>
      </c>
      <c r="E23" s="1151">
        <v>26658.495362448899</v>
      </c>
      <c r="F23" s="1151">
        <v>28853.883794903919</v>
      </c>
      <c r="G23" s="1151">
        <v>29543.034993483714</v>
      </c>
      <c r="H23" s="1151">
        <v>28801.681986809574</v>
      </c>
      <c r="I23" s="1151">
        <v>28392.787205244891</v>
      </c>
      <c r="J23" s="1151">
        <v>28466.022011387158</v>
      </c>
      <c r="K23" s="1151">
        <v>27616.704977122507</v>
      </c>
      <c r="L23" s="1151">
        <v>26839.808929233062</v>
      </c>
      <c r="M23" s="1152">
        <v>27141.214844955597</v>
      </c>
    </row>
    <row r="24" spans="1:14" ht="16.5" thickBot="1">
      <c r="A24" s="1153" t="s">
        <v>384</v>
      </c>
      <c r="B24" s="1154">
        <v>25776.336953005964</v>
      </c>
      <c r="C24" s="1155">
        <v>23649.071175292673</v>
      </c>
      <c r="D24" s="1155">
        <v>24244.69587026758</v>
      </c>
      <c r="E24" s="1155">
        <v>25502.655897270379</v>
      </c>
      <c r="F24" s="1155">
        <v>25923.582065295945</v>
      </c>
      <c r="G24" s="1155">
        <v>27055.720758505297</v>
      </c>
      <c r="H24" s="1155">
        <v>29655.713761194031</v>
      </c>
      <c r="I24" s="1155">
        <v>30642.32</v>
      </c>
      <c r="J24" s="1156">
        <v>30399.279999999999</v>
      </c>
      <c r="K24" s="1155" t="s">
        <v>100</v>
      </c>
      <c r="L24" s="1155" t="s">
        <v>100</v>
      </c>
      <c r="M24" s="1157" t="s">
        <v>100</v>
      </c>
    </row>
    <row r="25" spans="1:14" ht="15.75">
      <c r="A25" s="1146" t="s">
        <v>402</v>
      </c>
      <c r="B25" s="1147"/>
      <c r="C25" s="1147"/>
      <c r="D25" s="1147"/>
      <c r="E25" s="1147"/>
      <c r="F25" s="1147"/>
      <c r="G25" s="1147"/>
      <c r="H25" s="1147"/>
      <c r="I25" s="1147"/>
      <c r="J25" s="1147"/>
      <c r="K25" s="1147"/>
      <c r="L25" s="1147"/>
      <c r="M25" s="1148"/>
    </row>
    <row r="26" spans="1:14" ht="15.75">
      <c r="A26" s="1149" t="s">
        <v>382</v>
      </c>
      <c r="B26" s="1150">
        <v>21663.966949699432</v>
      </c>
      <c r="C26" s="1151">
        <v>21525.397673001702</v>
      </c>
      <c r="D26" s="1151">
        <v>21115.733438107225</v>
      </c>
      <c r="E26" s="1151">
        <v>21302.128362253105</v>
      </c>
      <c r="F26" s="1151">
        <v>21200.291742224468</v>
      </c>
      <c r="G26" s="1151">
        <v>20822.118697379927</v>
      </c>
      <c r="H26" s="1151">
        <v>20206.889065246851</v>
      </c>
      <c r="I26" s="1151">
        <v>20948.119652057965</v>
      </c>
      <c r="J26" s="1151">
        <v>21116.098043152244</v>
      </c>
      <c r="K26" s="1151">
        <v>21873.281641223013</v>
      </c>
      <c r="L26" s="1151">
        <v>21354.087891290288</v>
      </c>
      <c r="M26" s="1152">
        <v>22297.314513329471</v>
      </c>
    </row>
    <row r="27" spans="1:14" ht="15.75">
      <c r="A27" s="1149" t="s">
        <v>383</v>
      </c>
      <c r="B27" s="1150">
        <v>21402.312901691836</v>
      </c>
      <c r="C27" s="1151">
        <v>21211.519078437537</v>
      </c>
      <c r="D27" s="1151">
        <v>21982.387355191033</v>
      </c>
      <c r="E27" s="1151">
        <v>21460.556994517105</v>
      </c>
      <c r="F27" s="1151">
        <v>22185.677427629282</v>
      </c>
      <c r="G27" s="1151">
        <v>21834.028071648627</v>
      </c>
      <c r="H27" s="1151">
        <v>21564.632920196203</v>
      </c>
      <c r="I27" s="1151">
        <v>21295.617981644409</v>
      </c>
      <c r="J27" s="1151">
        <v>20755.561440894948</v>
      </c>
      <c r="K27" s="1151">
        <v>20670.700563797891</v>
      </c>
      <c r="L27" s="1151">
        <v>21400.192230924309</v>
      </c>
      <c r="M27" s="1152">
        <v>22220.298261284093</v>
      </c>
    </row>
    <row r="28" spans="1:14" ht="16.5" thickBot="1">
      <c r="A28" s="1153" t="s">
        <v>384</v>
      </c>
      <c r="B28" s="1154">
        <v>21710.465139517379</v>
      </c>
      <c r="C28" s="1155">
        <v>21462.727974698573</v>
      </c>
      <c r="D28" s="1155">
        <v>21517.060154219016</v>
      </c>
      <c r="E28" s="1155">
        <v>21946.164324302244</v>
      </c>
      <c r="F28" s="1155">
        <v>21378.921701744526</v>
      </c>
      <c r="G28" s="1155">
        <v>21331.314775808616</v>
      </c>
      <c r="H28" s="1155">
        <v>20629.234211361087</v>
      </c>
      <c r="I28" s="1155">
        <v>22365.58</v>
      </c>
      <c r="J28" s="1156">
        <v>22334.37</v>
      </c>
      <c r="K28" s="1155" t="s">
        <v>100</v>
      </c>
      <c r="L28" s="1155" t="s">
        <v>100</v>
      </c>
      <c r="M28" s="1157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84" t="s">
        <v>88</v>
      </c>
      <c r="B1" s="1184"/>
      <c r="C1" s="1184"/>
      <c r="D1" s="1184"/>
      <c r="E1" s="1184"/>
      <c r="F1" s="1184"/>
      <c r="G1" s="1184"/>
      <c r="H1" s="1184"/>
      <c r="I1" s="1184"/>
      <c r="J1" s="1184"/>
      <c r="K1" s="1184"/>
      <c r="L1" s="152"/>
    </row>
    <row r="2" spans="1:12" s="122" customFormat="1" ht="27" thickBot="1">
      <c r="A2" s="1118"/>
      <c r="B2" s="1119"/>
      <c r="C2" s="1120"/>
      <c r="D2" s="1120"/>
      <c r="E2" s="1121" t="s">
        <v>8</v>
      </c>
      <c r="F2" s="1120"/>
      <c r="G2" s="1120"/>
      <c r="H2" s="1120"/>
      <c r="I2" s="1120"/>
      <c r="J2" s="1120"/>
      <c r="K2" s="1122"/>
      <c r="L2" s="5"/>
    </row>
    <row r="3" spans="1:12" s="122" customFormat="1" ht="39" customHeight="1" thickBot="1">
      <c r="A3" s="799"/>
      <c r="B3" s="1190" t="s">
        <v>99</v>
      </c>
      <c r="C3" s="1191"/>
      <c r="D3" s="1191"/>
      <c r="E3" s="1191"/>
      <c r="F3" s="1192"/>
      <c r="G3" s="1186" t="s">
        <v>71</v>
      </c>
      <c r="H3" s="1187"/>
      <c r="I3" s="1193" t="s">
        <v>317</v>
      </c>
      <c r="J3" s="1188" t="s">
        <v>72</v>
      </c>
      <c r="K3" s="1189"/>
      <c r="L3" s="5"/>
    </row>
    <row r="4" spans="1:12" s="122" customFormat="1" ht="31.5">
      <c r="A4" s="800" t="s">
        <v>73</v>
      </c>
      <c r="B4" s="1114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12" t="s">
        <v>78</v>
      </c>
      <c r="H4" s="654" t="s">
        <v>91</v>
      </c>
      <c r="I4" s="1194"/>
      <c r="J4" s="124" t="s">
        <v>70</v>
      </c>
      <c r="K4" s="653" t="s">
        <v>81</v>
      </c>
      <c r="L4" s="5"/>
    </row>
    <row r="5" spans="1:12" s="122" customFormat="1" ht="21" customHeight="1" thickBot="1">
      <c r="A5" s="801"/>
      <c r="B5" s="1115" t="s">
        <v>403</v>
      </c>
      <c r="C5" s="942" t="s">
        <v>403</v>
      </c>
      <c r="D5" s="942" t="s">
        <v>403</v>
      </c>
      <c r="E5" s="1051" t="s">
        <v>127</v>
      </c>
      <c r="F5" s="1052" t="s">
        <v>79</v>
      </c>
      <c r="G5" s="1113" t="s">
        <v>403</v>
      </c>
      <c r="H5" s="798" t="s">
        <v>90</v>
      </c>
      <c r="I5" s="896"/>
      <c r="J5" s="942" t="s">
        <v>403</v>
      </c>
      <c r="K5" s="1038" t="s">
        <v>80</v>
      </c>
      <c r="L5" s="5"/>
    </row>
    <row r="6" spans="1:12" s="122" customFormat="1" ht="28.5" customHeight="1" thickBot="1">
      <c r="A6" s="79" t="s">
        <v>22</v>
      </c>
      <c r="B6" s="781">
        <v>5.9800018444525405</v>
      </c>
      <c r="C6" s="782">
        <v>11544.405105120733</v>
      </c>
      <c r="D6" s="782">
        <v>11775.293207223149</v>
      </c>
      <c r="E6" s="1045">
        <v>0.70040797500163532</v>
      </c>
      <c r="F6" s="1053">
        <v>-11.74123057386184</v>
      </c>
      <c r="G6" s="783">
        <v>309.50588805289561</v>
      </c>
      <c r="H6" s="1045">
        <v>0.3816634556082914</v>
      </c>
      <c r="I6" s="783">
        <v>1.1648022142774768</v>
      </c>
      <c r="J6" s="784">
        <v>100</v>
      </c>
      <c r="K6" s="1039" t="s">
        <v>23</v>
      </c>
    </row>
    <row r="7" spans="1:12" s="122" customFormat="1" ht="25.5" customHeight="1">
      <c r="A7" s="883" t="s">
        <v>103</v>
      </c>
      <c r="B7" s="972">
        <v>6.3378801745265996</v>
      </c>
      <c r="C7" s="973">
        <v>11758.590305244154</v>
      </c>
      <c r="D7" s="973">
        <v>11993.762111349037</v>
      </c>
      <c r="E7" s="1054">
        <v>3.8404896593366176</v>
      </c>
      <c r="F7" s="1055">
        <v>-13.970035989313173</v>
      </c>
      <c r="G7" s="785">
        <v>245.78947368421052</v>
      </c>
      <c r="H7" s="1046">
        <v>-2.888394435317859</v>
      </c>
      <c r="I7" s="786">
        <v>46.153846153846153</v>
      </c>
      <c r="J7" s="786">
        <v>0.10829913360693114</v>
      </c>
      <c r="K7" s="1040">
        <v>3.3336614866301448E-2</v>
      </c>
    </row>
    <row r="8" spans="1:12" s="122" customFormat="1" ht="24" customHeight="1">
      <c r="A8" s="884" t="s">
        <v>104</v>
      </c>
      <c r="B8" s="974">
        <v>6.4174665489492337</v>
      </c>
      <c r="C8" s="787">
        <v>12040.274951124265</v>
      </c>
      <c r="D8" s="787">
        <v>12281.080450146752</v>
      </c>
      <c r="E8" s="1056">
        <v>1.0212208672153107</v>
      </c>
      <c r="F8" s="788">
        <v>-14.187712718454632</v>
      </c>
      <c r="G8" s="789">
        <v>346.00759179622889</v>
      </c>
      <c r="H8" s="1047">
        <v>1.5078063716216739</v>
      </c>
      <c r="I8" s="790">
        <v>4.964421644878371E-2</v>
      </c>
      <c r="J8" s="790">
        <v>34.46192430460556</v>
      </c>
      <c r="K8" s="1041">
        <v>-0.38411421459638007</v>
      </c>
    </row>
    <row r="9" spans="1:12" s="122" customFormat="1" ht="24" customHeight="1">
      <c r="A9" s="884" t="s">
        <v>105</v>
      </c>
      <c r="B9" s="974">
        <v>6.3656425672630004</v>
      </c>
      <c r="C9" s="787">
        <v>11943.044216253284</v>
      </c>
      <c r="D9" s="787">
        <v>12181.905100578349</v>
      </c>
      <c r="E9" s="1056">
        <v>1.0658376472442757</v>
      </c>
      <c r="F9" s="788">
        <v>-14.195848153572992</v>
      </c>
      <c r="G9" s="791">
        <v>375.32896596017986</v>
      </c>
      <c r="H9" s="1048">
        <v>-1.3789647910631289</v>
      </c>
      <c r="I9" s="792">
        <v>10.582386363636363</v>
      </c>
      <c r="J9" s="792">
        <v>8.8748290013679885</v>
      </c>
      <c r="K9" s="1042">
        <v>0.75581158699825046</v>
      </c>
    </row>
    <row r="10" spans="1:12" s="122" customFormat="1" ht="24" customHeight="1">
      <c r="A10" s="884" t="s">
        <v>106</v>
      </c>
      <c r="B10" s="1116" t="s">
        <v>100</v>
      </c>
      <c r="C10" s="870" t="s">
        <v>100</v>
      </c>
      <c r="D10" s="870" t="s">
        <v>100</v>
      </c>
      <c r="E10" s="1049" t="s">
        <v>100</v>
      </c>
      <c r="F10" s="1117" t="s">
        <v>100</v>
      </c>
      <c r="G10" s="971" t="s">
        <v>100</v>
      </c>
      <c r="H10" s="1049" t="s">
        <v>100</v>
      </c>
      <c r="I10" s="793" t="s">
        <v>100</v>
      </c>
      <c r="J10" s="863" t="s">
        <v>100</v>
      </c>
      <c r="K10" s="1043" t="s">
        <v>100</v>
      </c>
    </row>
    <row r="11" spans="1:12" s="122" customFormat="1" ht="24" customHeight="1">
      <c r="A11" s="884" t="s">
        <v>98</v>
      </c>
      <c r="B11" s="974">
        <v>4.8486363106939292</v>
      </c>
      <c r="C11" s="787">
        <v>9956.1320548129952</v>
      </c>
      <c r="D11" s="787">
        <v>10155.254695909256</v>
      </c>
      <c r="E11" s="1056">
        <v>-0.70638062830522486</v>
      </c>
      <c r="F11" s="788">
        <v>-13.131834819290134</v>
      </c>
      <c r="G11" s="791">
        <v>275.36515074093001</v>
      </c>
      <c r="H11" s="1048">
        <v>-0.62896237747295991</v>
      </c>
      <c r="I11" s="792">
        <v>-1.8719705833194049</v>
      </c>
      <c r="J11" s="792">
        <v>33.464432284541722</v>
      </c>
      <c r="K11" s="1042">
        <v>-1.0356253789342276</v>
      </c>
    </row>
    <row r="12" spans="1:12" s="122" customFormat="1" ht="24" customHeight="1" thickBot="1">
      <c r="A12" s="885" t="s">
        <v>107</v>
      </c>
      <c r="B12" s="975">
        <v>6.5732450759143175</v>
      </c>
      <c r="C12" s="794">
        <v>12689.662308714898</v>
      </c>
      <c r="D12" s="794">
        <v>12943.455554889197</v>
      </c>
      <c r="E12" s="1057">
        <v>0.56894179876704898</v>
      </c>
      <c r="F12" s="795">
        <v>-4.998653129118944</v>
      </c>
      <c r="G12" s="796">
        <v>279.50713404097758</v>
      </c>
      <c r="H12" s="1050">
        <v>-0.13006287327648475</v>
      </c>
      <c r="I12" s="797">
        <v>4.005134788189987</v>
      </c>
      <c r="J12" s="797">
        <v>23.090515275877792</v>
      </c>
      <c r="K12" s="1044">
        <v>0.63059139166605149</v>
      </c>
    </row>
    <row r="13" spans="1:12" s="122" customFormat="1" ht="15">
      <c r="A13" s="969"/>
      <c r="B13" s="970"/>
    </row>
    <row r="14" spans="1:12" s="122" customFormat="1" ht="46.5" customHeight="1">
      <c r="A14" s="1185" t="s">
        <v>126</v>
      </c>
      <c r="B14" s="1185"/>
      <c r="C14" s="1185"/>
      <c r="D14" s="1185"/>
      <c r="E14" s="1185"/>
      <c r="F14" s="1185"/>
      <c r="G14" s="1185"/>
      <c r="H14" s="1185"/>
      <c r="I14" s="1185"/>
      <c r="J14" s="1185"/>
      <c r="K14" s="1185"/>
    </row>
    <row r="15" spans="1:12" s="122" customFormat="1" ht="33.75" customHeight="1">
      <c r="A15" s="1185" t="s">
        <v>344</v>
      </c>
      <c r="B15" s="1185"/>
      <c r="C15" s="1185"/>
      <c r="D15" s="1185"/>
      <c r="E15" s="1185"/>
      <c r="F15" s="1185"/>
      <c r="G15" s="1185"/>
      <c r="H15" s="1185"/>
      <c r="I15" s="1185"/>
      <c r="J15" s="1185"/>
      <c r="K15" s="1185"/>
    </row>
    <row r="16" spans="1:12" s="122" customFormat="1">
      <c r="A16" s="1185" t="s">
        <v>171</v>
      </c>
      <c r="B16" s="1185"/>
      <c r="C16" s="1185"/>
      <c r="D16" s="1185"/>
      <c r="E16" s="1185"/>
      <c r="F16" s="1185"/>
      <c r="G16" s="1185"/>
      <c r="H16" s="1185"/>
      <c r="I16" s="1185"/>
      <c r="J16" s="1185"/>
      <c r="K16" s="1185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B44"/>
  <sheetViews>
    <sheetView showGridLines="0" workbookViewId="0">
      <selection activeCell="Z12" sqref="Z12"/>
    </sheetView>
  </sheetViews>
  <sheetFormatPr defaultRowHeight="12.75"/>
  <sheetData>
    <row r="22" spans="27:28" s="122" customFormat="1" ht="12" customHeight="1"/>
    <row r="23" spans="27:28" s="122" customFormat="1" ht="12" customHeight="1">
      <c r="AA23"/>
      <c r="AB23"/>
    </row>
    <row r="24" spans="27:28" s="122" customFormat="1" ht="12" customHeight="1">
      <c r="AA24"/>
      <c r="AB24"/>
    </row>
    <row r="43" spans="1:7" ht="17.25" customHeight="1">
      <c r="A43" s="1012"/>
    </row>
    <row r="44" spans="1:7">
      <c r="A44" s="1012" t="s">
        <v>363</v>
      </c>
      <c r="B44" s="122"/>
      <c r="C44" s="122"/>
      <c r="D44" s="122"/>
      <c r="E44" s="122"/>
      <c r="F44" s="122"/>
      <c r="G44" s="12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tabSelected="1" zoomScale="90" zoomScaleNormal="90" workbookViewId="0">
      <selection activeCell="W17" sqref="W17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95" t="s">
        <v>87</v>
      </c>
      <c r="B1" s="1195"/>
      <c r="C1" s="1195"/>
      <c r="D1" s="1195"/>
      <c r="E1" s="1195"/>
      <c r="F1" s="1195"/>
      <c r="G1" s="1195"/>
      <c r="H1" s="1195"/>
      <c r="I1" s="1195"/>
      <c r="J1" s="1195"/>
      <c r="K1" s="147"/>
    </row>
    <row r="2" spans="1:11" ht="19.5" thickBot="1">
      <c r="A2" s="1209" t="s">
        <v>345</v>
      </c>
      <c r="B2" s="1210"/>
      <c r="C2" s="1210"/>
      <c r="D2" s="1210"/>
      <c r="E2" s="1210"/>
      <c r="F2" s="1210"/>
      <c r="G2" s="1210"/>
      <c r="H2" s="1210"/>
      <c r="I2" s="1210"/>
      <c r="J2" s="1211"/>
    </row>
    <row r="3" spans="1:11" ht="26.25" thickBot="1">
      <c r="A3" s="758"/>
      <c r="B3" s="856"/>
      <c r="C3" s="857" t="s">
        <v>82</v>
      </c>
      <c r="D3" s="149"/>
      <c r="E3" s="802"/>
      <c r="F3" s="803" t="s">
        <v>330</v>
      </c>
      <c r="G3" s="804" t="s">
        <v>331</v>
      </c>
      <c r="H3" s="805" t="s">
        <v>91</v>
      </c>
      <c r="I3" s="803" t="s">
        <v>332</v>
      </c>
      <c r="J3" s="804" t="s">
        <v>333</v>
      </c>
    </row>
    <row r="4" spans="1:11" ht="27">
      <c r="A4" s="759" t="s">
        <v>73</v>
      </c>
      <c r="B4" s="806" t="s">
        <v>83</v>
      </c>
      <c r="C4" s="807" t="s">
        <v>84</v>
      </c>
      <c r="D4" s="976" t="s">
        <v>85</v>
      </c>
      <c r="E4" s="808" t="s">
        <v>92</v>
      </c>
      <c r="F4" s="809" t="s">
        <v>78</v>
      </c>
      <c r="G4" s="810" t="s">
        <v>69</v>
      </c>
      <c r="H4" s="811" t="s">
        <v>93</v>
      </c>
      <c r="I4" s="150" t="s">
        <v>70</v>
      </c>
      <c r="J4" s="812" t="s">
        <v>92</v>
      </c>
    </row>
    <row r="5" spans="1:11" ht="14.25" thickBot="1">
      <c r="A5" s="151"/>
      <c r="B5" s="942" t="s">
        <v>403</v>
      </c>
      <c r="C5" s="942" t="s">
        <v>403</v>
      </c>
      <c r="D5" s="942" t="s">
        <v>403</v>
      </c>
      <c r="E5" s="813" t="s">
        <v>70</v>
      </c>
      <c r="F5" s="942" t="s">
        <v>403</v>
      </c>
      <c r="G5" s="814" t="s">
        <v>94</v>
      </c>
      <c r="H5" s="815" t="s">
        <v>90</v>
      </c>
      <c r="I5" s="942" t="s">
        <v>403</v>
      </c>
      <c r="J5" s="816" t="s">
        <v>80</v>
      </c>
    </row>
    <row r="6" spans="1:11" ht="16.5" thickBot="1">
      <c r="A6" s="1167" t="s">
        <v>337</v>
      </c>
      <c r="B6" s="1168"/>
      <c r="C6" s="1168"/>
      <c r="D6" s="1168"/>
      <c r="E6" s="1168"/>
      <c r="F6" s="1168"/>
      <c r="G6" s="1168"/>
      <c r="H6" s="1168"/>
      <c r="I6" s="817"/>
      <c r="J6" s="818"/>
    </row>
    <row r="7" spans="1:11" ht="15.75" thickBot="1">
      <c r="A7" s="819" t="s">
        <v>22</v>
      </c>
      <c r="B7" s="820">
        <v>6.0608595448365321</v>
      </c>
      <c r="C7" s="821">
        <v>11700.501051807976</v>
      </c>
      <c r="D7" s="822">
        <v>11934.511072844136</v>
      </c>
      <c r="E7" s="823">
        <v>0.72948273721462342</v>
      </c>
      <c r="F7" s="824">
        <v>308.6664327750114</v>
      </c>
      <c r="G7" s="823">
        <v>-0.53943398509344331</v>
      </c>
      <c r="H7" s="823">
        <v>0.67221146177509405</v>
      </c>
      <c r="I7" s="823">
        <v>100</v>
      </c>
      <c r="J7" s="825" t="s">
        <v>23</v>
      </c>
    </row>
    <row r="8" spans="1:11" ht="15">
      <c r="A8" s="826" t="s">
        <v>103</v>
      </c>
      <c r="B8" s="827">
        <v>6.1854931591118802</v>
      </c>
      <c r="C8" s="828">
        <v>11475.868569780852</v>
      </c>
      <c r="D8" s="829">
        <v>11705.38594117647</v>
      </c>
      <c r="E8" s="830">
        <v>4.9478247858704698</v>
      </c>
      <c r="F8" s="831">
        <v>242.85714285714286</v>
      </c>
      <c r="G8" s="832">
        <v>1.1904761904761922</v>
      </c>
      <c r="H8" s="832">
        <v>0</v>
      </c>
      <c r="I8" s="832">
        <v>7.922136713444998E-2</v>
      </c>
      <c r="J8" s="833">
        <v>-5.3253511005268983E-4</v>
      </c>
    </row>
    <row r="9" spans="1:11" ht="15">
      <c r="A9" s="834" t="s">
        <v>104</v>
      </c>
      <c r="B9" s="835">
        <v>6.5027005536601372</v>
      </c>
      <c r="C9" s="836">
        <v>12200.18865602277</v>
      </c>
      <c r="D9" s="837">
        <v>12444.192429143226</v>
      </c>
      <c r="E9" s="838">
        <v>1.181099515850756</v>
      </c>
      <c r="F9" s="839">
        <v>342.06750788643535</v>
      </c>
      <c r="G9" s="840">
        <v>-0.29077533736152139</v>
      </c>
      <c r="H9" s="840">
        <v>-0.56461731493099121</v>
      </c>
      <c r="I9" s="840">
        <v>35.875961973743777</v>
      </c>
      <c r="J9" s="841">
        <v>-0.44624379132400804</v>
      </c>
    </row>
    <row r="10" spans="1:11" ht="15">
      <c r="A10" s="834" t="s">
        <v>105</v>
      </c>
      <c r="B10" s="835">
        <v>6.4219680347706989</v>
      </c>
      <c r="C10" s="836">
        <v>12048.720515517258</v>
      </c>
      <c r="D10" s="837">
        <v>12289.694925827604</v>
      </c>
      <c r="E10" s="838">
        <v>1.3215628255736114</v>
      </c>
      <c r="F10" s="839">
        <v>377.14125452352226</v>
      </c>
      <c r="G10" s="840">
        <v>-1.7547162878370954</v>
      </c>
      <c r="H10" s="840">
        <v>3.2378580323785799</v>
      </c>
      <c r="I10" s="840">
        <v>9.38207333635129</v>
      </c>
      <c r="J10" s="841">
        <v>0.23316140744619673</v>
      </c>
    </row>
    <row r="11" spans="1:11" ht="15">
      <c r="A11" s="834" t="s">
        <v>106</v>
      </c>
      <c r="B11" s="842" t="s">
        <v>100</v>
      </c>
      <c r="C11" s="836" t="s">
        <v>100</v>
      </c>
      <c r="D11" s="837" t="s">
        <v>100</v>
      </c>
      <c r="E11" s="838" t="s">
        <v>100</v>
      </c>
      <c r="F11" s="839" t="s">
        <v>100</v>
      </c>
      <c r="G11" s="840" t="s">
        <v>100</v>
      </c>
      <c r="H11" s="840" t="s">
        <v>100</v>
      </c>
      <c r="I11" s="840" t="s">
        <v>100</v>
      </c>
      <c r="J11" s="841" t="s">
        <v>100</v>
      </c>
    </row>
    <row r="12" spans="1:11" ht="15">
      <c r="A12" s="834" t="s">
        <v>98</v>
      </c>
      <c r="B12" s="835">
        <v>4.8565850313291969</v>
      </c>
      <c r="C12" s="836">
        <v>9972.4538630989664</v>
      </c>
      <c r="D12" s="837">
        <v>10171.902940360946</v>
      </c>
      <c r="E12" s="838">
        <v>-1.011561071910736</v>
      </c>
      <c r="F12" s="839">
        <v>269.25711191335745</v>
      </c>
      <c r="G12" s="840">
        <v>-1.1085744656928727</v>
      </c>
      <c r="H12" s="840">
        <v>-1.5985790408525755</v>
      </c>
      <c r="I12" s="840">
        <v>31.349026708918064</v>
      </c>
      <c r="J12" s="841">
        <v>-0.72343540797836781</v>
      </c>
    </row>
    <row r="13" spans="1:11" ht="15.75" thickBot="1">
      <c r="A13" s="843" t="s">
        <v>107</v>
      </c>
      <c r="B13" s="844">
        <v>6.6283186044227476</v>
      </c>
      <c r="C13" s="845">
        <v>12795.981861819975</v>
      </c>
      <c r="D13" s="846">
        <v>13051.901499056376</v>
      </c>
      <c r="E13" s="847">
        <v>0.56034154168046868</v>
      </c>
      <c r="F13" s="848">
        <v>282.92733009708741</v>
      </c>
      <c r="G13" s="849">
        <v>0.34144999347746197</v>
      </c>
      <c r="H13" s="849">
        <v>4.887983706720977</v>
      </c>
      <c r="I13" s="849">
        <v>23.313716613852424</v>
      </c>
      <c r="J13" s="850">
        <v>0.93705032696624357</v>
      </c>
    </row>
    <row r="14" spans="1:11" ht="16.5" thickBot="1">
      <c r="A14" s="1167" t="s">
        <v>334</v>
      </c>
      <c r="B14" s="1168"/>
      <c r="C14" s="1168"/>
      <c r="D14" s="1168"/>
      <c r="E14" s="1168"/>
      <c r="F14" s="1168"/>
      <c r="G14" s="1168"/>
      <c r="H14" s="1168"/>
      <c r="I14" s="817"/>
      <c r="J14" s="818"/>
    </row>
    <row r="15" spans="1:11" ht="15.75" thickBot="1">
      <c r="A15" s="819" t="s">
        <v>22</v>
      </c>
      <c r="B15" s="851">
        <v>5.9873996816272665</v>
      </c>
      <c r="C15" s="852">
        <v>11558.686644068082</v>
      </c>
      <c r="D15" s="853">
        <v>11789.860376949444</v>
      </c>
      <c r="E15" s="823">
        <v>0.84314146781058974</v>
      </c>
      <c r="F15" s="823">
        <v>311.01087601078171</v>
      </c>
      <c r="G15" s="823">
        <v>1.4373937503798193</v>
      </c>
      <c r="H15" s="823">
        <v>2.1616411950984444</v>
      </c>
      <c r="I15" s="823">
        <v>100</v>
      </c>
      <c r="J15" s="825" t="s">
        <v>23</v>
      </c>
    </row>
    <row r="16" spans="1:11" ht="15">
      <c r="A16" s="826" t="s">
        <v>103</v>
      </c>
      <c r="B16" s="827">
        <v>6.4251054284676847</v>
      </c>
      <c r="C16" s="828">
        <v>11920.418234633922</v>
      </c>
      <c r="D16" s="829">
        <v>12158.826599326601</v>
      </c>
      <c r="E16" s="830">
        <v>1.6278105112356718</v>
      </c>
      <c r="F16" s="831">
        <v>247.5</v>
      </c>
      <c r="G16" s="832">
        <v>-7.7639751552794971</v>
      </c>
      <c r="H16" s="832">
        <v>100</v>
      </c>
      <c r="I16" s="832">
        <v>0.16172506738544476</v>
      </c>
      <c r="J16" s="833">
        <v>7.9114575853020133E-2</v>
      </c>
    </row>
    <row r="17" spans="1:10" ht="15">
      <c r="A17" s="834" t="s">
        <v>104</v>
      </c>
      <c r="B17" s="835">
        <v>6.3416386187659528</v>
      </c>
      <c r="C17" s="836">
        <v>11898.008665602161</v>
      </c>
      <c r="D17" s="837">
        <v>12135.968838914205</v>
      </c>
      <c r="E17" s="838">
        <v>0.94509033765975947</v>
      </c>
      <c r="F17" s="839">
        <v>349.76439710916702</v>
      </c>
      <c r="G17" s="840">
        <v>3.7647721337466376</v>
      </c>
      <c r="H17" s="840">
        <v>-0.26555386949924126</v>
      </c>
      <c r="I17" s="840">
        <v>35.43126684636119</v>
      </c>
      <c r="J17" s="841">
        <v>-0.86227576688402507</v>
      </c>
    </row>
    <row r="18" spans="1:10" ht="15">
      <c r="A18" s="834" t="s">
        <v>105</v>
      </c>
      <c r="B18" s="835">
        <v>6.3212520143086133</v>
      </c>
      <c r="C18" s="836">
        <v>11859.759876751619</v>
      </c>
      <c r="D18" s="837">
        <v>12096.955074286652</v>
      </c>
      <c r="E18" s="838">
        <v>0.85367487802213149</v>
      </c>
      <c r="F18" s="839">
        <v>370.08816388467369</v>
      </c>
      <c r="G18" s="840">
        <v>-0.42752586488607536</v>
      </c>
      <c r="H18" s="840">
        <v>22.263450834879407</v>
      </c>
      <c r="I18" s="840">
        <v>8.881401617250674</v>
      </c>
      <c r="J18" s="841">
        <v>1.4602257945878616</v>
      </c>
    </row>
    <row r="19" spans="1:10" ht="15">
      <c r="A19" s="834" t="s">
        <v>106</v>
      </c>
      <c r="B19" s="842" t="s">
        <v>100</v>
      </c>
      <c r="C19" s="836" t="s">
        <v>100</v>
      </c>
      <c r="D19" s="837" t="s">
        <v>100</v>
      </c>
      <c r="E19" s="838" t="s">
        <v>100</v>
      </c>
      <c r="F19" s="839" t="s">
        <v>100</v>
      </c>
      <c r="G19" s="840" t="s">
        <v>100</v>
      </c>
      <c r="H19" s="840" t="s">
        <v>100</v>
      </c>
      <c r="I19" s="840" t="s">
        <v>100</v>
      </c>
      <c r="J19" s="841" t="s">
        <v>100</v>
      </c>
    </row>
    <row r="20" spans="1:10" ht="15">
      <c r="A20" s="834" t="s">
        <v>98</v>
      </c>
      <c r="B20" s="835">
        <v>4.9244162381845049</v>
      </c>
      <c r="C20" s="836">
        <v>10111.737655409663</v>
      </c>
      <c r="D20" s="837">
        <v>10313.972408517857</v>
      </c>
      <c r="E20" s="838">
        <v>0.13620118803021256</v>
      </c>
      <c r="F20" s="839">
        <v>279.2961587708067</v>
      </c>
      <c r="G20" s="840">
        <v>-0.26548356795408257</v>
      </c>
      <c r="H20" s="840">
        <v>-2.6993355481727574</v>
      </c>
      <c r="I20" s="840">
        <v>31.576819407008088</v>
      </c>
      <c r="J20" s="841">
        <v>-1.577524528004993</v>
      </c>
    </row>
    <row r="21" spans="1:10" ht="15.75" thickBot="1">
      <c r="A21" s="843" t="s">
        <v>107</v>
      </c>
      <c r="B21" s="844">
        <v>6.5835133315498542</v>
      </c>
      <c r="C21" s="845">
        <v>12709.485196042189</v>
      </c>
      <c r="D21" s="846">
        <v>12963.674899963033</v>
      </c>
      <c r="E21" s="847">
        <v>8.4988982740701213E-2</v>
      </c>
      <c r="F21" s="848">
        <v>274.01299943725382</v>
      </c>
      <c r="G21" s="849">
        <v>-0.72678196340250623</v>
      </c>
      <c r="H21" s="849">
        <v>6.1529271206690561</v>
      </c>
      <c r="I21" s="849">
        <v>23.948787061994608</v>
      </c>
      <c r="J21" s="850">
        <v>0.90045992444813905</v>
      </c>
    </row>
    <row r="22" spans="1:10" ht="16.5" thickBot="1">
      <c r="A22" s="1167" t="s">
        <v>338</v>
      </c>
      <c r="B22" s="1168"/>
      <c r="C22" s="1168"/>
      <c r="D22" s="1168"/>
      <c r="E22" s="1168"/>
      <c r="F22" s="1168"/>
      <c r="G22" s="1168"/>
      <c r="H22" s="1168"/>
      <c r="I22" s="817"/>
      <c r="J22" s="818"/>
    </row>
    <row r="23" spans="1:10" ht="15.75" thickBot="1">
      <c r="A23" s="819" t="s">
        <v>22</v>
      </c>
      <c r="B23" s="851">
        <v>5.3839782860465792</v>
      </c>
      <c r="C23" s="852">
        <v>10393.780474993397</v>
      </c>
      <c r="D23" s="853">
        <v>10601.656084493265</v>
      </c>
      <c r="E23" s="823">
        <v>-0.4191200106071204</v>
      </c>
      <c r="F23" s="823">
        <v>306.70807692307693</v>
      </c>
      <c r="G23" s="823">
        <v>0.80100057742148922</v>
      </c>
      <c r="H23" s="823">
        <v>0.46367851622874806</v>
      </c>
      <c r="I23" s="823">
        <v>100</v>
      </c>
      <c r="J23" s="825" t="s">
        <v>23</v>
      </c>
    </row>
    <row r="24" spans="1:10" ht="15">
      <c r="A24" s="826" t="s">
        <v>103</v>
      </c>
      <c r="B24" s="854" t="s">
        <v>100</v>
      </c>
      <c r="C24" s="828" t="s">
        <v>100</v>
      </c>
      <c r="D24" s="829" t="s">
        <v>100</v>
      </c>
      <c r="E24" s="830" t="s">
        <v>100</v>
      </c>
      <c r="F24" s="831" t="s">
        <v>100</v>
      </c>
      <c r="G24" s="832" t="s">
        <v>100</v>
      </c>
      <c r="H24" s="855" t="s">
        <v>100</v>
      </c>
      <c r="I24" s="855" t="s">
        <v>100</v>
      </c>
      <c r="J24" s="864" t="s">
        <v>100</v>
      </c>
    </row>
    <row r="25" spans="1:10" ht="15">
      <c r="A25" s="834" t="s">
        <v>104</v>
      </c>
      <c r="B25" s="842">
        <v>6.1599482556697671</v>
      </c>
      <c r="C25" s="836">
        <v>11557.12618324534</v>
      </c>
      <c r="D25" s="837">
        <v>11788.268706910247</v>
      </c>
      <c r="E25" s="838">
        <v>0.77324987718213589</v>
      </c>
      <c r="F25" s="839">
        <v>356.79878542510124</v>
      </c>
      <c r="G25" s="840">
        <v>0.45708211276076705</v>
      </c>
      <c r="H25" s="840">
        <v>12.785388127853881</v>
      </c>
      <c r="I25" s="1094">
        <v>19</v>
      </c>
      <c r="J25" s="1095">
        <v>2.0757341576506967</v>
      </c>
    </row>
    <row r="26" spans="1:10" ht="15">
      <c r="A26" s="834" t="s">
        <v>105</v>
      </c>
      <c r="B26" s="835">
        <v>6.1221084011437323</v>
      </c>
      <c r="C26" s="836">
        <v>11486.132084697434</v>
      </c>
      <c r="D26" s="837">
        <v>11715.854726391382</v>
      </c>
      <c r="E26" s="838">
        <v>0.75976503386400018</v>
      </c>
      <c r="F26" s="839">
        <v>403.62173913043478</v>
      </c>
      <c r="G26" s="840">
        <v>-2.3846463418248058</v>
      </c>
      <c r="H26" s="840">
        <v>4.5454545454545459</v>
      </c>
      <c r="I26" s="840">
        <v>5.3076923076923075</v>
      </c>
      <c r="J26" s="841">
        <v>0.20722862917607898</v>
      </c>
    </row>
    <row r="27" spans="1:10" ht="15">
      <c r="A27" s="834" t="s">
        <v>106</v>
      </c>
      <c r="B27" s="842" t="s">
        <v>100</v>
      </c>
      <c r="C27" s="836" t="s">
        <v>100</v>
      </c>
      <c r="D27" s="837" t="s">
        <v>100</v>
      </c>
      <c r="E27" s="838" t="s">
        <v>100</v>
      </c>
      <c r="F27" s="839" t="s">
        <v>100</v>
      </c>
      <c r="G27" s="840" t="s">
        <v>100</v>
      </c>
      <c r="H27" s="840" t="s">
        <v>100</v>
      </c>
      <c r="I27" s="840" t="s">
        <v>100</v>
      </c>
      <c r="J27" s="841" t="s">
        <v>100</v>
      </c>
    </row>
    <row r="28" spans="1:10" ht="15">
      <c r="A28" s="834" t="s">
        <v>98</v>
      </c>
      <c r="B28" s="842">
        <v>4.5923322525048169</v>
      </c>
      <c r="C28" s="836">
        <v>9429.8403542193373</v>
      </c>
      <c r="D28" s="837">
        <v>9618.4371613037238</v>
      </c>
      <c r="E28" s="838">
        <v>-2.1703554272806755</v>
      </c>
      <c r="F28" s="839">
        <v>285.74815303430074</v>
      </c>
      <c r="G28" s="840">
        <v>1.869694653315759E-2</v>
      </c>
      <c r="H28" s="840">
        <v>-0.26315789473684209</v>
      </c>
      <c r="I28" s="840">
        <v>58.307692307692307</v>
      </c>
      <c r="J28" s="841">
        <v>-0.42491974794911158</v>
      </c>
    </row>
    <row r="29" spans="1:10" ht="15.75" thickBot="1">
      <c r="A29" s="843" t="s">
        <v>107</v>
      </c>
      <c r="B29" s="844">
        <v>5.9780368820627077</v>
      </c>
      <c r="C29" s="845">
        <v>11540.611741433797</v>
      </c>
      <c r="D29" s="846">
        <v>11771.423976262473</v>
      </c>
      <c r="E29" s="847">
        <v>1.471770865896979</v>
      </c>
      <c r="F29" s="848">
        <v>292.67345132743361</v>
      </c>
      <c r="G29" s="849">
        <v>1.8879884188265577</v>
      </c>
      <c r="H29" s="849">
        <v>-9.236947791164658</v>
      </c>
      <c r="I29" s="849">
        <v>17.384615384615383</v>
      </c>
      <c r="J29" s="850">
        <v>-1.8580430388776605</v>
      </c>
    </row>
    <row r="30" spans="1:10" ht="15">
      <c r="A30" s="943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197" t="s">
        <v>60</v>
      </c>
      <c r="C33" s="1198"/>
      <c r="D33" s="1198"/>
      <c r="E33" s="1198"/>
      <c r="F33" s="1198"/>
      <c r="G33" s="1198"/>
      <c r="H33" s="1199"/>
    </row>
    <row r="34" spans="1:8" ht="15.75">
      <c r="A34" s="645" t="s">
        <v>63</v>
      </c>
      <c r="B34" s="1203" t="s">
        <v>64</v>
      </c>
      <c r="C34" s="1204"/>
      <c r="D34" s="1204"/>
      <c r="E34" s="1204"/>
      <c r="F34" s="1204"/>
      <c r="G34" s="1204"/>
      <c r="H34" s="1205"/>
    </row>
    <row r="35" spans="1:8" ht="15.75">
      <c r="A35" s="642" t="s">
        <v>65</v>
      </c>
      <c r="B35" s="1200" t="s">
        <v>66</v>
      </c>
      <c r="C35" s="1201"/>
      <c r="D35" s="1201"/>
      <c r="E35" s="1201"/>
      <c r="F35" s="1201"/>
      <c r="G35" s="1201"/>
      <c r="H35" s="1202"/>
    </row>
    <row r="36" spans="1:8" ht="16.5" thickBot="1">
      <c r="A36" s="643" t="s">
        <v>67</v>
      </c>
      <c r="B36" s="1206" t="s">
        <v>62</v>
      </c>
      <c r="C36" s="1207"/>
      <c r="D36" s="1207"/>
      <c r="E36" s="1207"/>
      <c r="F36" s="1207"/>
      <c r="G36" s="1207"/>
      <c r="H36" s="1208"/>
    </row>
    <row r="37" spans="1:8">
      <c r="A37" s="1196"/>
      <c r="B37" s="1196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N32" sqref="N32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0" t="s">
        <v>342</v>
      </c>
      <c r="B1" s="760"/>
      <c r="C1" s="761"/>
      <c r="D1" s="761"/>
      <c r="E1" s="871" t="s">
        <v>389</v>
      </c>
      <c r="G1" s="762"/>
      <c r="H1" s="761"/>
      <c r="I1" s="761"/>
      <c r="J1" s="761"/>
      <c r="K1" s="761"/>
    </row>
    <row r="2" spans="1:12" ht="15" customHeight="1" thickBot="1">
      <c r="A2" s="763" t="s">
        <v>343</v>
      </c>
      <c r="B2" s="763"/>
      <c r="C2" s="761"/>
      <c r="D2" s="761"/>
      <c r="E2" s="761"/>
      <c r="F2" s="762"/>
      <c r="G2" s="761"/>
      <c r="H2" s="761"/>
      <c r="I2" s="761"/>
      <c r="J2" s="761"/>
      <c r="K2" s="761"/>
    </row>
    <row r="3" spans="1:12" ht="21" thickBot="1">
      <c r="A3" s="1036" t="s">
        <v>8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37"/>
    </row>
    <row r="4" spans="1:12" ht="12.75" customHeight="1">
      <c r="A4" s="27"/>
      <c r="B4" s="28"/>
      <c r="C4" s="3" t="s">
        <v>9</v>
      </c>
      <c r="D4" s="3"/>
      <c r="E4" s="3"/>
      <c r="F4" s="3"/>
      <c r="G4" s="1028"/>
      <c r="H4" s="1214" t="s">
        <v>10</v>
      </c>
      <c r="I4" s="1215"/>
      <c r="J4" s="1060" t="s">
        <v>11</v>
      </c>
      <c r="K4" s="1029" t="s">
        <v>12</v>
      </c>
      <c r="L4" s="1030"/>
    </row>
    <row r="5" spans="1:12" ht="15.75" customHeight="1">
      <c r="A5" s="29" t="s">
        <v>13</v>
      </c>
      <c r="B5" s="30" t="s">
        <v>14</v>
      </c>
      <c r="C5" s="1031" t="s">
        <v>40</v>
      </c>
      <c r="D5" s="1031"/>
      <c r="E5" s="1032" t="s">
        <v>41</v>
      </c>
      <c r="F5" s="1033"/>
      <c r="G5" s="1061"/>
      <c r="H5" s="1212" t="s">
        <v>15</v>
      </c>
      <c r="I5" s="1213"/>
      <c r="J5" s="1062" t="s">
        <v>16</v>
      </c>
      <c r="K5" s="1034" t="s">
        <v>17</v>
      </c>
      <c r="L5" s="1035"/>
    </row>
    <row r="6" spans="1:12" ht="26.25" thickBot="1">
      <c r="A6" s="31" t="s">
        <v>18</v>
      </c>
      <c r="B6" s="32" t="s">
        <v>19</v>
      </c>
      <c r="C6" s="942" t="s">
        <v>403</v>
      </c>
      <c r="D6" s="1170" t="s">
        <v>401</v>
      </c>
      <c r="E6" s="1021" t="s">
        <v>403</v>
      </c>
      <c r="F6" s="1022" t="s">
        <v>401</v>
      </c>
      <c r="G6" s="1059" t="s">
        <v>20</v>
      </c>
      <c r="H6" s="81" t="s">
        <v>403</v>
      </c>
      <c r="I6" s="956" t="s">
        <v>20</v>
      </c>
      <c r="J6" s="1063" t="s">
        <v>20</v>
      </c>
      <c r="K6" s="1023" t="s">
        <v>403</v>
      </c>
      <c r="L6" s="1064" t="s">
        <v>21</v>
      </c>
    </row>
    <row r="7" spans="1:12" ht="15" thickBot="1">
      <c r="A7" s="33" t="s">
        <v>22</v>
      </c>
      <c r="B7" s="34" t="s">
        <v>23</v>
      </c>
      <c r="C7" s="82">
        <v>11544.405105120733</v>
      </c>
      <c r="D7" s="82">
        <v>11464.109567447407</v>
      </c>
      <c r="E7" s="83">
        <v>11775.293207223149</v>
      </c>
      <c r="F7" s="691">
        <v>11693.391758796355</v>
      </c>
      <c r="G7" s="1065">
        <v>0.70040797500163532</v>
      </c>
      <c r="H7" s="84">
        <v>309.50588805289561</v>
      </c>
      <c r="I7" s="84">
        <v>0.3816634556082914</v>
      </c>
      <c r="J7" s="85">
        <v>1.1648022142774768</v>
      </c>
      <c r="K7" s="84">
        <v>100</v>
      </c>
      <c r="L7" s="1066" t="s">
        <v>23</v>
      </c>
    </row>
    <row r="8" spans="1:12" ht="15" thickBot="1">
      <c r="A8" s="35"/>
      <c r="B8" s="36"/>
      <c r="C8" s="86"/>
      <c r="D8" s="86"/>
      <c r="E8" s="86"/>
      <c r="F8" s="86"/>
      <c r="G8" s="1067"/>
      <c r="H8" s="85"/>
      <c r="I8" s="85"/>
      <c r="J8" s="85"/>
      <c r="K8" s="85"/>
      <c r="L8" s="1068"/>
    </row>
    <row r="9" spans="1:12" ht="15">
      <c r="A9" s="37" t="s">
        <v>108</v>
      </c>
      <c r="B9" s="38" t="s">
        <v>23</v>
      </c>
      <c r="C9" s="87">
        <v>11758.590305244154</v>
      </c>
      <c r="D9" s="87">
        <v>11323.704600989333</v>
      </c>
      <c r="E9" s="88">
        <v>11993.762111349037</v>
      </c>
      <c r="F9" s="88">
        <v>11550.17869300912</v>
      </c>
      <c r="G9" s="1069">
        <v>3.8404896593366176</v>
      </c>
      <c r="H9" s="89">
        <v>245.78947368421052</v>
      </c>
      <c r="I9" s="89">
        <v>-2.888394435317859</v>
      </c>
      <c r="J9" s="89">
        <v>46.153846153846153</v>
      </c>
      <c r="K9" s="89">
        <v>0.10829913360693114</v>
      </c>
      <c r="L9" s="1070">
        <v>3.3336614866301448E-2</v>
      </c>
    </row>
    <row r="10" spans="1:12" ht="15">
      <c r="A10" s="46" t="s">
        <v>109</v>
      </c>
      <c r="B10" s="90" t="s">
        <v>23</v>
      </c>
      <c r="C10" s="91">
        <v>12040.274951124265</v>
      </c>
      <c r="D10" s="91">
        <v>11918.560128025269</v>
      </c>
      <c r="E10" s="92">
        <v>12281.080450146752</v>
      </c>
      <c r="F10" s="92">
        <v>12156.931330585774</v>
      </c>
      <c r="G10" s="1071">
        <v>1.0212208672153107</v>
      </c>
      <c r="H10" s="93">
        <v>346.00759179622889</v>
      </c>
      <c r="I10" s="93">
        <v>1.5078063716216739</v>
      </c>
      <c r="J10" s="93">
        <v>4.964421644878371E-2</v>
      </c>
      <c r="K10" s="93">
        <v>34.46192430460556</v>
      </c>
      <c r="L10" s="1072">
        <v>-0.38411421459638007</v>
      </c>
    </row>
    <row r="11" spans="1:12" ht="15">
      <c r="A11" s="39" t="s">
        <v>110</v>
      </c>
      <c r="B11" s="40" t="s">
        <v>23</v>
      </c>
      <c r="C11" s="94">
        <v>11943.044216253284</v>
      </c>
      <c r="D11" s="94">
        <v>11817.09318824305</v>
      </c>
      <c r="E11" s="95">
        <v>12181.905100578349</v>
      </c>
      <c r="F11" s="95">
        <v>12053.435052007912</v>
      </c>
      <c r="G11" s="1073">
        <v>1.0658376472442757</v>
      </c>
      <c r="H11" s="96">
        <v>375.32896596017986</v>
      </c>
      <c r="I11" s="96">
        <v>-1.3789647910631289</v>
      </c>
      <c r="J11" s="96">
        <v>10.582386363636363</v>
      </c>
      <c r="K11" s="96">
        <v>8.8748290013679885</v>
      </c>
      <c r="L11" s="1074">
        <v>0.75581158699825046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4" t="s">
        <v>100</v>
      </c>
    </row>
    <row r="13" spans="1:12" ht="15">
      <c r="A13" s="39" t="s">
        <v>98</v>
      </c>
      <c r="B13" s="40" t="s">
        <v>23</v>
      </c>
      <c r="C13" s="94">
        <v>9956.1320548129952</v>
      </c>
      <c r="D13" s="94">
        <v>10026.960561829565</v>
      </c>
      <c r="E13" s="95">
        <v>10155.254695909256</v>
      </c>
      <c r="F13" s="95">
        <v>10227.499773066156</v>
      </c>
      <c r="G13" s="1073">
        <v>-0.70638062830522486</v>
      </c>
      <c r="H13" s="96">
        <v>275.36515074093001</v>
      </c>
      <c r="I13" s="96">
        <v>-0.62896237747295991</v>
      </c>
      <c r="J13" s="96">
        <v>-1.8719705833194049</v>
      </c>
      <c r="K13" s="96">
        <v>33.464432284541722</v>
      </c>
      <c r="L13" s="1074">
        <v>-1.0356253789342276</v>
      </c>
    </row>
    <row r="14" spans="1:12" ht="15.75" thickBot="1">
      <c r="A14" s="41" t="s">
        <v>112</v>
      </c>
      <c r="B14" s="42" t="s">
        <v>23</v>
      </c>
      <c r="C14" s="97">
        <v>12689.662308714898</v>
      </c>
      <c r="D14" s="97">
        <v>12617.87394969932</v>
      </c>
      <c r="E14" s="98">
        <v>12943.455554889197</v>
      </c>
      <c r="F14" s="98">
        <v>12870.231428693307</v>
      </c>
      <c r="G14" s="1075">
        <v>0.56894179876704898</v>
      </c>
      <c r="H14" s="99">
        <v>279.50713404097758</v>
      </c>
      <c r="I14" s="99">
        <v>-0.13006287327648475</v>
      </c>
      <c r="J14" s="99">
        <v>4.005134788189987</v>
      </c>
      <c r="K14" s="99">
        <v>23.090515275877792</v>
      </c>
      <c r="L14" s="1076">
        <v>0.63059139166605149</v>
      </c>
    </row>
    <row r="15" spans="1:12" ht="15" thickBot="1">
      <c r="A15" s="35"/>
      <c r="B15" s="43"/>
      <c r="C15" s="86"/>
      <c r="D15" s="86"/>
      <c r="E15" s="86"/>
      <c r="F15" s="86"/>
      <c r="G15" s="1067"/>
      <c r="H15" s="85"/>
      <c r="I15" s="85"/>
      <c r="J15" s="85"/>
      <c r="K15" s="85"/>
      <c r="L15" s="106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7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7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7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79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256</v>
      </c>
      <c r="E19" s="106" t="s">
        <v>256</v>
      </c>
      <c r="F19" s="106" t="s">
        <v>256</v>
      </c>
      <c r="G19" s="1080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81" t="s">
        <v>100</v>
      </c>
    </row>
    <row r="20" spans="1:12" ht="15">
      <c r="A20" s="46" t="s">
        <v>113</v>
      </c>
      <c r="B20" s="47" t="s">
        <v>29</v>
      </c>
      <c r="C20" s="1348" t="s">
        <v>100</v>
      </c>
      <c r="D20" s="94" t="s">
        <v>256</v>
      </c>
      <c r="E20" s="1349" t="s">
        <v>100</v>
      </c>
      <c r="F20" s="95" t="s">
        <v>256</v>
      </c>
      <c r="G20" s="1073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079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256</v>
      </c>
      <c r="E21" s="95" t="s">
        <v>256</v>
      </c>
      <c r="F21" s="95" t="s">
        <v>256</v>
      </c>
      <c r="G21" s="1073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79" t="s">
        <v>100</v>
      </c>
    </row>
    <row r="22" spans="1:12" ht="14.25">
      <c r="A22" s="44" t="s">
        <v>113</v>
      </c>
      <c r="B22" s="48" t="s">
        <v>31</v>
      </c>
      <c r="C22" s="105">
        <v>11739.620615095353</v>
      </c>
      <c r="D22" s="105">
        <v>11088.826505602243</v>
      </c>
      <c r="E22" s="106">
        <v>11974.413027397261</v>
      </c>
      <c r="F22" s="106">
        <v>11310.603035714288</v>
      </c>
      <c r="G22" s="1080">
        <v>5.8689177719961547</v>
      </c>
      <c r="H22" s="107">
        <v>243.33333333333334</v>
      </c>
      <c r="I22" s="107">
        <v>-4.4150031544239337</v>
      </c>
      <c r="J22" s="108">
        <v>63.636363636363633</v>
      </c>
      <c r="K22" s="108">
        <v>0.10259917920656635</v>
      </c>
      <c r="L22" s="1081" t="s">
        <v>100</v>
      </c>
    </row>
    <row r="23" spans="1:12" ht="15">
      <c r="A23" s="46" t="s">
        <v>113</v>
      </c>
      <c r="B23" s="47" t="s">
        <v>32</v>
      </c>
      <c r="C23" s="94">
        <v>10952.834313725489</v>
      </c>
      <c r="D23" s="94">
        <v>11036.470588235296</v>
      </c>
      <c r="E23" s="95">
        <v>11171.891</v>
      </c>
      <c r="F23" s="95">
        <v>11257.2</v>
      </c>
      <c r="G23" s="1073">
        <v>-0.75781721920194278</v>
      </c>
      <c r="H23" s="96">
        <v>220</v>
      </c>
      <c r="I23" s="96">
        <v>-9.4277480444627439</v>
      </c>
      <c r="J23" s="104">
        <v>-14.285714285714285</v>
      </c>
      <c r="K23" s="104">
        <v>3.4199726402188782E-2</v>
      </c>
      <c r="L23" s="1079">
        <v>-6.1647067658425828E-3</v>
      </c>
    </row>
    <row r="24" spans="1:12" ht="15.75" thickBot="1">
      <c r="A24" s="49" t="s">
        <v>113</v>
      </c>
      <c r="B24" s="50" t="s">
        <v>33</v>
      </c>
      <c r="C24" s="109">
        <v>12079.01862745098</v>
      </c>
      <c r="D24" s="109">
        <v>11169.740196078432</v>
      </c>
      <c r="E24" s="110">
        <v>12320.599</v>
      </c>
      <c r="F24" s="110">
        <v>11393.135</v>
      </c>
      <c r="G24" s="1082">
        <v>8.1405513056766203</v>
      </c>
      <c r="H24" s="104">
        <v>255</v>
      </c>
      <c r="I24" s="104">
        <v>-7.2727272727272725</v>
      </c>
      <c r="J24" s="104">
        <v>200</v>
      </c>
      <c r="K24" s="104">
        <v>6.8399452804377564E-2</v>
      </c>
      <c r="L24" s="1079">
        <v>4.5334062422645358E-2</v>
      </c>
    </row>
    <row r="25" spans="1:12" ht="15" thickBot="1">
      <c r="A25" s="35"/>
      <c r="B25" s="43"/>
      <c r="C25" s="86"/>
      <c r="D25" s="86"/>
      <c r="E25" s="86"/>
      <c r="F25" s="86"/>
      <c r="G25" s="1067"/>
      <c r="H25" s="85"/>
      <c r="I25" s="85"/>
      <c r="J25" s="85"/>
      <c r="K25" s="85"/>
      <c r="L25" s="1068"/>
    </row>
    <row r="26" spans="1:12" ht="14.25">
      <c r="A26" s="44" t="s">
        <v>114</v>
      </c>
      <c r="B26" s="45" t="s">
        <v>25</v>
      </c>
      <c r="C26" s="100">
        <v>12820.172443014133</v>
      </c>
      <c r="D26" s="100">
        <v>12634.083962911101</v>
      </c>
      <c r="E26" s="101">
        <v>13076.575891874416</v>
      </c>
      <c r="F26" s="101">
        <v>12886.765642169325</v>
      </c>
      <c r="G26" s="1077">
        <v>1.4729083695289362</v>
      </c>
      <c r="H26" s="102">
        <v>404.61395348837215</v>
      </c>
      <c r="I26" s="102">
        <v>-0.8785023301391226</v>
      </c>
      <c r="J26" s="103">
        <v>8.1761006289308167</v>
      </c>
      <c r="K26" s="103">
        <v>1.9607843137254901</v>
      </c>
      <c r="L26" s="1078">
        <v>0.12708577837777923</v>
      </c>
    </row>
    <row r="27" spans="1:12" ht="15">
      <c r="A27" s="46" t="s">
        <v>114</v>
      </c>
      <c r="B27" s="47" t="s">
        <v>26</v>
      </c>
      <c r="C27" s="94">
        <v>13026.565686274509</v>
      </c>
      <c r="D27" s="94">
        <v>12714.444117647059</v>
      </c>
      <c r="E27" s="95">
        <v>13287.097</v>
      </c>
      <c r="F27" s="95">
        <v>12968.733</v>
      </c>
      <c r="G27" s="1073">
        <v>2.454858157693582</v>
      </c>
      <c r="H27" s="96">
        <v>391.9</v>
      </c>
      <c r="I27" s="96">
        <v>-1.9269269269269382</v>
      </c>
      <c r="J27" s="104">
        <v>0.52910052910052907</v>
      </c>
      <c r="K27" s="104">
        <v>1.0829913360693115</v>
      </c>
      <c r="L27" s="1079">
        <v>-6.8483594675354809E-3</v>
      </c>
    </row>
    <row r="28" spans="1:12" ht="15">
      <c r="A28" s="46" t="s">
        <v>114</v>
      </c>
      <c r="B28" s="47" t="s">
        <v>27</v>
      </c>
      <c r="C28" s="94">
        <v>12582.686274509804</v>
      </c>
      <c r="D28" s="94">
        <v>12522.263725490197</v>
      </c>
      <c r="E28" s="95">
        <v>12834.34</v>
      </c>
      <c r="F28" s="95">
        <v>12772.709000000001</v>
      </c>
      <c r="G28" s="1073">
        <v>0.48252097499441504</v>
      </c>
      <c r="H28" s="96">
        <v>420.3</v>
      </c>
      <c r="I28" s="96">
        <v>-0.1188212927756654</v>
      </c>
      <c r="J28" s="104">
        <v>19.379844961240313</v>
      </c>
      <c r="K28" s="104">
        <v>0.8777929776561787</v>
      </c>
      <c r="L28" s="1079">
        <v>0.13393413784531483</v>
      </c>
    </row>
    <row r="29" spans="1:12" ht="14.25">
      <c r="A29" s="44" t="s">
        <v>114</v>
      </c>
      <c r="B29" s="48" t="s">
        <v>28</v>
      </c>
      <c r="C29" s="105">
        <v>12319.395613541306</v>
      </c>
      <c r="D29" s="105">
        <v>12234.393051920651</v>
      </c>
      <c r="E29" s="106">
        <v>12565.783525812132</v>
      </c>
      <c r="F29" s="106">
        <v>12479.080912959065</v>
      </c>
      <c r="G29" s="1080">
        <v>0.69478364198303655</v>
      </c>
      <c r="H29" s="107">
        <v>372.08074324324326</v>
      </c>
      <c r="I29" s="107">
        <v>1.0071800318594823</v>
      </c>
      <c r="J29" s="108">
        <v>-1.0695187165775399</v>
      </c>
      <c r="K29" s="108">
        <v>8.4359325125398996</v>
      </c>
      <c r="L29" s="1081">
        <v>-0.19052349022794779</v>
      </c>
    </row>
    <row r="30" spans="1:12" ht="15">
      <c r="A30" s="46" t="s">
        <v>114</v>
      </c>
      <c r="B30" s="47" t="s">
        <v>29</v>
      </c>
      <c r="C30" s="94">
        <v>12403.799019607843</v>
      </c>
      <c r="D30" s="94">
        <v>12407.949019607842</v>
      </c>
      <c r="E30" s="95">
        <v>12651.875</v>
      </c>
      <c r="F30" s="95">
        <v>12656.108</v>
      </c>
      <c r="G30" s="1073">
        <v>-3.344630118516826E-2</v>
      </c>
      <c r="H30" s="96">
        <v>358.9</v>
      </c>
      <c r="I30" s="96">
        <v>0.64498037016263443</v>
      </c>
      <c r="J30" s="104">
        <v>-10.625</v>
      </c>
      <c r="K30" s="104">
        <v>4.0754673962608301</v>
      </c>
      <c r="L30" s="1079">
        <v>-0.53761068008561175</v>
      </c>
    </row>
    <row r="31" spans="1:12" ht="15">
      <c r="A31" s="46" t="s">
        <v>114</v>
      </c>
      <c r="B31" s="47" t="s">
        <v>30</v>
      </c>
      <c r="C31" s="94">
        <v>12245.735294117647</v>
      </c>
      <c r="D31" s="94">
        <v>12048.104901960784</v>
      </c>
      <c r="E31" s="95">
        <v>12490.65</v>
      </c>
      <c r="F31" s="95">
        <v>12289.066999999999</v>
      </c>
      <c r="G31" s="1073">
        <v>1.6403442181574936</v>
      </c>
      <c r="H31" s="96">
        <v>384.4</v>
      </c>
      <c r="I31" s="96">
        <v>0.65462162869861218</v>
      </c>
      <c r="J31" s="104">
        <v>9.9137931034482758</v>
      </c>
      <c r="K31" s="104">
        <v>4.3604651162790695</v>
      </c>
      <c r="L31" s="1079">
        <v>0.34708718985766485</v>
      </c>
    </row>
    <row r="32" spans="1:12" ht="14.25">
      <c r="A32" s="44" t="s">
        <v>114</v>
      </c>
      <c r="B32" s="48" t="s">
        <v>31</v>
      </c>
      <c r="C32" s="105">
        <v>11853.212904466656</v>
      </c>
      <c r="D32" s="105">
        <v>11724.993409616072</v>
      </c>
      <c r="E32" s="106">
        <v>12090.277162555989</v>
      </c>
      <c r="F32" s="106">
        <v>11959.493277808395</v>
      </c>
      <c r="G32" s="1080">
        <v>1.0935570739462013</v>
      </c>
      <c r="H32" s="107">
        <v>332.0926575082899</v>
      </c>
      <c r="I32" s="107">
        <v>1.8451927523969076</v>
      </c>
      <c r="J32" s="108">
        <v>-0.16552376448332939</v>
      </c>
      <c r="K32" s="108">
        <v>24.065207478340174</v>
      </c>
      <c r="L32" s="1081">
        <v>-0.32067650274620618</v>
      </c>
    </row>
    <row r="33" spans="1:12" ht="15">
      <c r="A33" s="46" t="s">
        <v>114</v>
      </c>
      <c r="B33" s="47" t="s">
        <v>32</v>
      </c>
      <c r="C33" s="94">
        <v>11848.339215686276</v>
      </c>
      <c r="D33" s="94">
        <v>11720.423529411764</v>
      </c>
      <c r="E33" s="95">
        <v>12085.306</v>
      </c>
      <c r="F33" s="95">
        <v>11954.832</v>
      </c>
      <c r="G33" s="1073">
        <v>1.091391330300586</v>
      </c>
      <c r="H33" s="96">
        <v>322.8</v>
      </c>
      <c r="I33" s="96">
        <v>2.0872865275142387</v>
      </c>
      <c r="J33" s="104">
        <v>-0.40064102564102561</v>
      </c>
      <c r="K33" s="104">
        <v>14.170086639306886</v>
      </c>
      <c r="L33" s="1079">
        <v>-0.22271695889401322</v>
      </c>
    </row>
    <row r="34" spans="1:12" ht="15.75" thickBot="1">
      <c r="A34" s="49" t="s">
        <v>114</v>
      </c>
      <c r="B34" s="50" t="s">
        <v>33</v>
      </c>
      <c r="C34" s="109">
        <v>11859.736274509803</v>
      </c>
      <c r="D34" s="109">
        <v>11731.109803921569</v>
      </c>
      <c r="E34" s="110">
        <v>12096.931</v>
      </c>
      <c r="F34" s="110">
        <v>11965.732</v>
      </c>
      <c r="G34" s="1082">
        <v>1.0964561131738577</v>
      </c>
      <c r="H34" s="104">
        <v>345.4</v>
      </c>
      <c r="I34" s="104">
        <v>1.4986776373787734</v>
      </c>
      <c r="J34" s="104">
        <v>0.17311021350259664</v>
      </c>
      <c r="K34" s="104">
        <v>9.8951208390332877</v>
      </c>
      <c r="L34" s="1079">
        <v>-9.7959543852192965E-2</v>
      </c>
    </row>
    <row r="35" spans="1:12" ht="15.75" thickBot="1">
      <c r="A35" s="51"/>
      <c r="B35" s="52"/>
      <c r="C35" s="111"/>
      <c r="D35" s="111"/>
      <c r="E35" s="111"/>
      <c r="F35" s="111"/>
      <c r="G35" s="1083"/>
      <c r="H35" s="112"/>
      <c r="I35" s="112"/>
      <c r="J35" s="112"/>
      <c r="K35" s="112"/>
      <c r="L35" s="1084"/>
    </row>
    <row r="36" spans="1:12" ht="15">
      <c r="A36" s="46" t="s">
        <v>115</v>
      </c>
      <c r="B36" s="53" t="s">
        <v>30</v>
      </c>
      <c r="C36" s="113">
        <v>12142.525490196078</v>
      </c>
      <c r="D36" s="113">
        <v>12022.096078431372</v>
      </c>
      <c r="E36" s="114">
        <v>12385.376</v>
      </c>
      <c r="F36" s="114">
        <v>12262.538</v>
      </c>
      <c r="G36" s="1085">
        <v>1.0017338988062645</v>
      </c>
      <c r="H36" s="115">
        <v>393.6</v>
      </c>
      <c r="I36" s="115">
        <v>-4.5355323793354323</v>
      </c>
      <c r="J36" s="115">
        <v>23.798627002288331</v>
      </c>
      <c r="K36" s="115">
        <v>3.0836753305973552</v>
      </c>
      <c r="L36" s="1086">
        <v>0.5637814313931111</v>
      </c>
    </row>
    <row r="37" spans="1:12" ht="15.75" thickBot="1">
      <c r="A37" s="49" t="s">
        <v>115</v>
      </c>
      <c r="B37" s="50" t="s">
        <v>33</v>
      </c>
      <c r="C37" s="109">
        <v>11828.705882352942</v>
      </c>
      <c r="D37" s="109">
        <v>11713.24019607843</v>
      </c>
      <c r="E37" s="110">
        <v>12065.28</v>
      </c>
      <c r="F37" s="110">
        <v>11947.504999999999</v>
      </c>
      <c r="G37" s="1082">
        <v>0.98577066927363877</v>
      </c>
      <c r="H37" s="104">
        <v>365.6</v>
      </c>
      <c r="I37" s="104">
        <v>-0.191100191100188</v>
      </c>
      <c r="J37" s="104">
        <v>4.6343975283213181</v>
      </c>
      <c r="K37" s="104">
        <v>5.7911536707706341</v>
      </c>
      <c r="L37" s="1079">
        <v>0.19203015560514025</v>
      </c>
    </row>
    <row r="38" spans="1:12" ht="15.75" thickBot="1">
      <c r="A38" s="51"/>
      <c r="B38" s="52"/>
      <c r="C38" s="111"/>
      <c r="D38" s="111"/>
      <c r="E38" s="111"/>
      <c r="F38" s="111"/>
      <c r="G38" s="1083"/>
      <c r="H38" s="112"/>
      <c r="I38" s="112"/>
      <c r="J38" s="112"/>
      <c r="K38" s="112"/>
      <c r="L38" s="108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7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7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7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7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7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7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7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7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7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3"/>
      <c r="H49" s="112"/>
      <c r="I49" s="112"/>
      <c r="J49" s="112"/>
      <c r="K49" s="112"/>
      <c r="L49" s="1084"/>
    </row>
    <row r="50" spans="1:12" ht="14.25">
      <c r="A50" s="44" t="s">
        <v>24</v>
      </c>
      <c r="B50" s="45" t="s">
        <v>28</v>
      </c>
      <c r="C50" s="100">
        <v>11122.076996732616</v>
      </c>
      <c r="D50" s="100">
        <v>11136.825517650601</v>
      </c>
      <c r="E50" s="101">
        <v>11344.518536667269</v>
      </c>
      <c r="F50" s="101">
        <v>11359.562028003613</v>
      </c>
      <c r="G50" s="1077">
        <v>-0.132430205489076</v>
      </c>
      <c r="H50" s="102">
        <v>341.72561475409839</v>
      </c>
      <c r="I50" s="102">
        <v>-0.25234837582798775</v>
      </c>
      <c r="J50" s="103">
        <v>-5.6092843326885884</v>
      </c>
      <c r="K50" s="103">
        <v>2.7815777473780208</v>
      </c>
      <c r="L50" s="1078">
        <v>-0.19962395946086753</v>
      </c>
    </row>
    <row r="51" spans="1:12" ht="15">
      <c r="A51" s="46" t="s">
        <v>24</v>
      </c>
      <c r="B51" s="47" t="s">
        <v>29</v>
      </c>
      <c r="C51" s="94">
        <v>10885.088235294119</v>
      </c>
      <c r="D51" s="94">
        <v>10875.759803921568</v>
      </c>
      <c r="E51" s="95">
        <v>11102.79</v>
      </c>
      <c r="F51" s="95">
        <v>11093.275</v>
      </c>
      <c r="G51" s="1073">
        <v>8.5772686605184112E-2</v>
      </c>
      <c r="H51" s="96">
        <v>309.10000000000002</v>
      </c>
      <c r="I51" s="96">
        <v>-0.32247662044501774</v>
      </c>
      <c r="J51" s="104">
        <v>-20</v>
      </c>
      <c r="K51" s="104">
        <v>0.43319653442772454</v>
      </c>
      <c r="L51" s="1079">
        <v>-0.11460648713841548</v>
      </c>
    </row>
    <row r="52" spans="1:12" ht="15">
      <c r="A52" s="46" t="s">
        <v>24</v>
      </c>
      <c r="B52" s="47" t="s">
        <v>30</v>
      </c>
      <c r="C52" s="94">
        <v>11073.949019607842</v>
      </c>
      <c r="D52" s="94">
        <v>11091.132352941177</v>
      </c>
      <c r="E52" s="95">
        <v>11295.428</v>
      </c>
      <c r="F52" s="95">
        <v>11312.955</v>
      </c>
      <c r="G52" s="1073">
        <v>-0.15492857524846554</v>
      </c>
      <c r="H52" s="96">
        <v>335.5</v>
      </c>
      <c r="I52" s="96">
        <v>-0.85697399527186091</v>
      </c>
      <c r="J52" s="104">
        <v>14.761904761904763</v>
      </c>
      <c r="K52" s="104">
        <v>1.373689010487916</v>
      </c>
      <c r="L52" s="1079">
        <v>0.16275601544697493</v>
      </c>
    </row>
    <row r="53" spans="1:12" ht="15">
      <c r="A53" s="46" t="s">
        <v>24</v>
      </c>
      <c r="B53" s="47" t="s">
        <v>35</v>
      </c>
      <c r="C53" s="94">
        <v>11273.606862745097</v>
      </c>
      <c r="D53" s="94">
        <v>11279.61862745098</v>
      </c>
      <c r="E53" s="95">
        <v>11499.079</v>
      </c>
      <c r="F53" s="95">
        <v>11505.210999999999</v>
      </c>
      <c r="G53" s="1073">
        <v>-5.3297588371039935E-2</v>
      </c>
      <c r="H53" s="96">
        <v>365</v>
      </c>
      <c r="I53" s="96">
        <v>1.0240797121505643</v>
      </c>
      <c r="J53" s="104">
        <v>-19.339622641509436</v>
      </c>
      <c r="K53" s="104">
        <v>0.97469220246238031</v>
      </c>
      <c r="L53" s="1079">
        <v>-0.24777348776942687</v>
      </c>
    </row>
    <row r="54" spans="1:12" ht="14.25">
      <c r="A54" s="44" t="s">
        <v>24</v>
      </c>
      <c r="B54" s="48" t="s">
        <v>31</v>
      </c>
      <c r="C54" s="105">
        <v>10395.063479955174</v>
      </c>
      <c r="D54" s="105">
        <v>10487.139997125292</v>
      </c>
      <c r="E54" s="106">
        <v>10602.964749554278</v>
      </c>
      <c r="F54" s="106">
        <v>10696.882797067798</v>
      </c>
      <c r="G54" s="1080">
        <v>-0.8779945456564644</v>
      </c>
      <c r="H54" s="107">
        <v>292.18564399421126</v>
      </c>
      <c r="I54" s="107">
        <v>-0.93308889323114541</v>
      </c>
      <c r="J54" s="108">
        <v>-3.4376746785913919</v>
      </c>
      <c r="K54" s="108">
        <v>19.693342453260374</v>
      </c>
      <c r="L54" s="1081">
        <v>-0.93864924319908738</v>
      </c>
    </row>
    <row r="55" spans="1:12" ht="15">
      <c r="A55" s="46" t="s">
        <v>24</v>
      </c>
      <c r="B55" s="47" t="s">
        <v>32</v>
      </c>
      <c r="C55" s="94">
        <v>10064.123529411765</v>
      </c>
      <c r="D55" s="94">
        <v>10169.517647058823</v>
      </c>
      <c r="E55" s="95">
        <v>10265.406000000001</v>
      </c>
      <c r="F55" s="95">
        <v>10372.907999999999</v>
      </c>
      <c r="G55" s="1073">
        <v>-1.036372828140369</v>
      </c>
      <c r="H55" s="96">
        <v>269.3</v>
      </c>
      <c r="I55" s="96">
        <v>0.2606105733432571</v>
      </c>
      <c r="J55" s="104">
        <v>6.1611374407582939</v>
      </c>
      <c r="K55" s="104">
        <v>7.6607387140902876</v>
      </c>
      <c r="L55" s="1079">
        <v>0.36054265827204279</v>
      </c>
    </row>
    <row r="56" spans="1:12" ht="15">
      <c r="A56" s="46" t="s">
        <v>24</v>
      </c>
      <c r="B56" s="47" t="s">
        <v>33</v>
      </c>
      <c r="C56" s="94">
        <v>10511.481372549018</v>
      </c>
      <c r="D56" s="94">
        <v>10563.746078431373</v>
      </c>
      <c r="E56" s="95">
        <v>10721.710999999999</v>
      </c>
      <c r="F56" s="95">
        <v>10775.021000000001</v>
      </c>
      <c r="G56" s="1073">
        <v>-0.4947554162539573</v>
      </c>
      <c r="H56" s="96">
        <v>298.3</v>
      </c>
      <c r="I56" s="96">
        <v>-0.92992361341747287</v>
      </c>
      <c r="J56" s="104">
        <v>-3.1877213695395512</v>
      </c>
      <c r="K56" s="104">
        <v>9.3479252165982665</v>
      </c>
      <c r="L56" s="1079">
        <v>-0.42026761006532354</v>
      </c>
    </row>
    <row r="57" spans="1:12" ht="15">
      <c r="A57" s="46" t="s">
        <v>24</v>
      </c>
      <c r="B57" s="47" t="s">
        <v>36</v>
      </c>
      <c r="C57" s="94">
        <v>10791.888235294118</v>
      </c>
      <c r="D57" s="94">
        <v>10823.071568627451</v>
      </c>
      <c r="E57" s="95">
        <v>11007.726000000001</v>
      </c>
      <c r="F57" s="95">
        <v>11039.532999999999</v>
      </c>
      <c r="G57" s="1073">
        <v>-0.28811907170347589</v>
      </c>
      <c r="H57" s="96">
        <v>336.2</v>
      </c>
      <c r="I57" s="96">
        <v>1.2650602409638521</v>
      </c>
      <c r="J57" s="104">
        <v>-23.78640776699029</v>
      </c>
      <c r="K57" s="104">
        <v>2.6846785225718195</v>
      </c>
      <c r="L57" s="1079">
        <v>-0.87892429140580708</v>
      </c>
    </row>
    <row r="58" spans="1:12" ht="14.25">
      <c r="A58" s="44" t="s">
        <v>24</v>
      </c>
      <c r="B58" s="48" t="s">
        <v>37</v>
      </c>
      <c r="C58" s="105">
        <v>8508.5448036210764</v>
      </c>
      <c r="D58" s="105">
        <v>8423.9351881623061</v>
      </c>
      <c r="E58" s="106">
        <v>8678.7156996934973</v>
      </c>
      <c r="F58" s="106">
        <v>8592.4138919255529</v>
      </c>
      <c r="G58" s="1080">
        <v>1.0043953754258019</v>
      </c>
      <c r="H58" s="107">
        <v>228.42598547717841</v>
      </c>
      <c r="I58" s="107">
        <v>1.3481638677927881</v>
      </c>
      <c r="J58" s="108">
        <v>2.1186440677966099</v>
      </c>
      <c r="K58" s="108">
        <v>10.989512083903328</v>
      </c>
      <c r="L58" s="1081">
        <v>0.10264782372572512</v>
      </c>
    </row>
    <row r="59" spans="1:12" ht="15">
      <c r="A59" s="46" t="s">
        <v>24</v>
      </c>
      <c r="B59" s="47" t="s">
        <v>102</v>
      </c>
      <c r="C59" s="116">
        <v>8071.6656862745094</v>
      </c>
      <c r="D59" s="116">
        <v>7938.9705882352937</v>
      </c>
      <c r="E59" s="117">
        <v>8233.0990000000002</v>
      </c>
      <c r="F59" s="117">
        <v>8097.75</v>
      </c>
      <c r="G59" s="1087">
        <v>1.6714395974190381</v>
      </c>
      <c r="H59" s="118">
        <v>214.8</v>
      </c>
      <c r="I59" s="118">
        <v>1.5122873345935808</v>
      </c>
      <c r="J59" s="119">
        <v>4.3782837127845884</v>
      </c>
      <c r="K59" s="119">
        <v>6.7943456452348379</v>
      </c>
      <c r="L59" s="1088">
        <v>0.20917669125029104</v>
      </c>
    </row>
    <row r="60" spans="1:12" ht="15">
      <c r="A60" s="46" t="s">
        <v>24</v>
      </c>
      <c r="B60" s="47" t="s">
        <v>38</v>
      </c>
      <c r="C60" s="94">
        <v>8840.5411764705896</v>
      </c>
      <c r="D60" s="94">
        <v>8814.2303921568619</v>
      </c>
      <c r="E60" s="95">
        <v>9017.3520000000008</v>
      </c>
      <c r="F60" s="95">
        <v>8990.5149999999994</v>
      </c>
      <c r="G60" s="1073">
        <v>0.29850347838807184</v>
      </c>
      <c r="H60" s="96">
        <v>239.6</v>
      </c>
      <c r="I60" s="96">
        <v>1.1397214014352</v>
      </c>
      <c r="J60" s="104">
        <v>-3.2871972318339098</v>
      </c>
      <c r="K60" s="104">
        <v>3.1862745098039214</v>
      </c>
      <c r="L60" s="1079">
        <v>-0.14667440035638268</v>
      </c>
    </row>
    <row r="61" spans="1:12" ht="15.75" thickBot="1">
      <c r="A61" s="46" t="s">
        <v>24</v>
      </c>
      <c r="B61" s="47" t="s">
        <v>39</v>
      </c>
      <c r="C61" s="94">
        <v>9845.5225490196081</v>
      </c>
      <c r="D61" s="94">
        <v>9781.4431372549025</v>
      </c>
      <c r="E61" s="95">
        <v>10042.433000000001</v>
      </c>
      <c r="F61" s="95">
        <v>9977.0720000000001</v>
      </c>
      <c r="G61" s="1073">
        <v>0.65511204088735442</v>
      </c>
      <c r="H61" s="96">
        <v>284.89999999999998</v>
      </c>
      <c r="I61" s="96">
        <v>1.9320214669051796</v>
      </c>
      <c r="J61" s="104">
        <v>5.3571428571428568</v>
      </c>
      <c r="K61" s="104">
        <v>1.008891928864569</v>
      </c>
      <c r="L61" s="1079">
        <v>4.0145532831816211E-2</v>
      </c>
    </row>
    <row r="62" spans="1:12" ht="15.75" thickBot="1">
      <c r="A62" s="51"/>
      <c r="B62" s="52"/>
      <c r="C62" s="111"/>
      <c r="D62" s="111"/>
      <c r="E62" s="111"/>
      <c r="F62" s="111"/>
      <c r="G62" s="1083"/>
      <c r="H62" s="112"/>
      <c r="I62" s="112"/>
      <c r="J62" s="112"/>
      <c r="K62" s="112"/>
      <c r="L62" s="1084"/>
    </row>
    <row r="63" spans="1:12" ht="14.25">
      <c r="A63" s="44" t="s">
        <v>117</v>
      </c>
      <c r="B63" s="48" t="s">
        <v>25</v>
      </c>
      <c r="C63" s="105">
        <v>13514.906213160109</v>
      </c>
      <c r="D63" s="105">
        <v>13468.180581033521</v>
      </c>
      <c r="E63" s="106">
        <v>13785.204337423313</v>
      </c>
      <c r="F63" s="106">
        <v>13737.544192654192</v>
      </c>
      <c r="G63" s="1080">
        <v>0.34693351373971215</v>
      </c>
      <c r="H63" s="107">
        <v>332.49950248756215</v>
      </c>
      <c r="I63" s="107">
        <v>1.388519652303613</v>
      </c>
      <c r="J63" s="108">
        <v>-8.6363636363636367</v>
      </c>
      <c r="K63" s="108">
        <v>1.1456908344733241</v>
      </c>
      <c r="L63" s="1081">
        <v>-0.12290563652194741</v>
      </c>
    </row>
    <row r="64" spans="1:12" ht="15">
      <c r="A64" s="46" t="s">
        <v>117</v>
      </c>
      <c r="B64" s="47" t="s">
        <v>26</v>
      </c>
      <c r="C64" s="94">
        <v>13446.733333333334</v>
      </c>
      <c r="D64" s="94">
        <v>13091.633333333333</v>
      </c>
      <c r="E64" s="95">
        <v>13715.668</v>
      </c>
      <c r="F64" s="95">
        <v>13353.466</v>
      </c>
      <c r="G64" s="1073">
        <v>2.7124193823536098</v>
      </c>
      <c r="H64" s="96">
        <v>311.89999999999998</v>
      </c>
      <c r="I64" s="96">
        <v>1.5630087919244398</v>
      </c>
      <c r="J64" s="104">
        <v>-32.258064516129032</v>
      </c>
      <c r="K64" s="104">
        <v>0.23939808481532149</v>
      </c>
      <c r="L64" s="1079">
        <v>-0.11811546610152779</v>
      </c>
    </row>
    <row r="65" spans="1:12" ht="15">
      <c r="A65" s="46" t="s">
        <v>117</v>
      </c>
      <c r="B65" s="47" t="s">
        <v>27</v>
      </c>
      <c r="C65" s="94">
        <v>13419.756862745098</v>
      </c>
      <c r="D65" s="94">
        <v>13446.249019607843</v>
      </c>
      <c r="E65" s="95">
        <v>13688.152</v>
      </c>
      <c r="F65" s="95">
        <v>13715.174000000001</v>
      </c>
      <c r="G65" s="1073">
        <v>-0.19702265534510058</v>
      </c>
      <c r="H65" s="96">
        <v>331.5</v>
      </c>
      <c r="I65" s="96">
        <v>0.79051383399210173</v>
      </c>
      <c r="J65" s="104">
        <v>0.91743119266055051</v>
      </c>
      <c r="K65" s="104">
        <v>0.62699498404012766</v>
      </c>
      <c r="L65" s="1079">
        <v>-1.5369038620751674E-3</v>
      </c>
    </row>
    <row r="66" spans="1:12" ht="15">
      <c r="A66" s="46" t="s">
        <v>117</v>
      </c>
      <c r="B66" s="47" t="s">
        <v>34</v>
      </c>
      <c r="C66" s="94">
        <v>13767.495098039215</v>
      </c>
      <c r="D66" s="94">
        <v>13929.113725490195</v>
      </c>
      <c r="E66" s="95">
        <v>14042.844999999999</v>
      </c>
      <c r="F66" s="95">
        <v>14207.696</v>
      </c>
      <c r="G66" s="1073">
        <v>-1.1602936887163167</v>
      </c>
      <c r="H66" s="96">
        <v>352.4</v>
      </c>
      <c r="I66" s="96">
        <v>5.6785917092557814E-2</v>
      </c>
      <c r="J66" s="104">
        <v>0</v>
      </c>
      <c r="K66" s="104">
        <v>0.27929776561787506</v>
      </c>
      <c r="L66" s="1079">
        <v>-3.2532665583445142E-3</v>
      </c>
    </row>
    <row r="67" spans="1:12" ht="14.25">
      <c r="A67" s="44" t="s">
        <v>117</v>
      </c>
      <c r="B67" s="48" t="s">
        <v>28</v>
      </c>
      <c r="C67" s="105">
        <v>13211.553299732619</v>
      </c>
      <c r="D67" s="105">
        <v>13101.30898824323</v>
      </c>
      <c r="E67" s="106">
        <v>13475.784365727272</v>
      </c>
      <c r="F67" s="106">
        <v>13363.335168008096</v>
      </c>
      <c r="G67" s="1080">
        <v>0.84147554712523875</v>
      </c>
      <c r="H67" s="107">
        <v>298.13021680216804</v>
      </c>
      <c r="I67" s="107">
        <v>-0.14816267159559149</v>
      </c>
      <c r="J67" s="108">
        <v>6.1870503597122299</v>
      </c>
      <c r="K67" s="108">
        <v>8.4131326949384402</v>
      </c>
      <c r="L67" s="1081">
        <v>0.39790953728649647</v>
      </c>
    </row>
    <row r="68" spans="1:12" ht="15">
      <c r="A68" s="46" t="s">
        <v>117</v>
      </c>
      <c r="B68" s="47" t="s">
        <v>29</v>
      </c>
      <c r="C68" s="94">
        <v>12819.860784313725</v>
      </c>
      <c r="D68" s="94">
        <v>12554.10294117647</v>
      </c>
      <c r="E68" s="95">
        <v>13076.258</v>
      </c>
      <c r="F68" s="95">
        <v>12805.184999999999</v>
      </c>
      <c r="G68" s="1073">
        <v>2.1169003024946562</v>
      </c>
      <c r="H68" s="96">
        <v>269.2</v>
      </c>
      <c r="I68" s="96">
        <v>-1.8234865061998542</v>
      </c>
      <c r="J68" s="104">
        <v>-3.3962264150943398</v>
      </c>
      <c r="K68" s="104">
        <v>1.459188326493388</v>
      </c>
      <c r="L68" s="1079">
        <v>-6.8893786296370996E-2</v>
      </c>
    </row>
    <row r="69" spans="1:12" ht="15">
      <c r="A69" s="46" t="s">
        <v>117</v>
      </c>
      <c r="B69" s="47" t="s">
        <v>30</v>
      </c>
      <c r="C69" s="94">
        <v>13301.039215686274</v>
      </c>
      <c r="D69" s="94">
        <v>13240.888235294118</v>
      </c>
      <c r="E69" s="95">
        <v>13567.06</v>
      </c>
      <c r="F69" s="95">
        <v>13505.706</v>
      </c>
      <c r="G69" s="1073">
        <v>0.45428206418827244</v>
      </c>
      <c r="H69" s="96">
        <v>297.5</v>
      </c>
      <c r="I69" s="96">
        <v>0.3034389750505655</v>
      </c>
      <c r="J69" s="104">
        <v>8.0562659846547309</v>
      </c>
      <c r="K69" s="104">
        <v>4.8164614683082538</v>
      </c>
      <c r="L69" s="1079">
        <v>0.30717764867960717</v>
      </c>
    </row>
    <row r="70" spans="1:12" ht="15">
      <c r="A70" s="46" t="s">
        <v>117</v>
      </c>
      <c r="B70" s="47" t="s">
        <v>35</v>
      </c>
      <c r="C70" s="94">
        <v>13249.12843137255</v>
      </c>
      <c r="D70" s="94">
        <v>13168.236274509803</v>
      </c>
      <c r="E70" s="95">
        <v>13514.111000000001</v>
      </c>
      <c r="F70" s="95">
        <v>13431.601000000001</v>
      </c>
      <c r="G70" s="1073">
        <v>0.61429758075750029</v>
      </c>
      <c r="H70" s="96">
        <v>319.3</v>
      </c>
      <c r="I70" s="96">
        <v>-0.80770425598010753</v>
      </c>
      <c r="J70" s="104">
        <v>9.3294460641399422</v>
      </c>
      <c r="K70" s="104">
        <v>2.1374829001367992</v>
      </c>
      <c r="L70" s="1079">
        <v>0.15962567490326229</v>
      </c>
    </row>
    <row r="71" spans="1:12" ht="14.25">
      <c r="A71" s="44" t="s">
        <v>117</v>
      </c>
      <c r="B71" s="48" t="s">
        <v>31</v>
      </c>
      <c r="C71" s="105">
        <v>12234.271675828448</v>
      </c>
      <c r="D71" s="105">
        <v>12183.400949043018</v>
      </c>
      <c r="E71" s="106">
        <v>12478.957109345018</v>
      </c>
      <c r="F71" s="106">
        <v>12427.068968023879</v>
      </c>
      <c r="G71" s="1080">
        <v>0.4175412678134473</v>
      </c>
      <c r="H71" s="107">
        <v>263.44178601516433</v>
      </c>
      <c r="I71" s="107">
        <v>-0.16081673857053341</v>
      </c>
      <c r="J71" s="108">
        <v>3.8949671772428882</v>
      </c>
      <c r="K71" s="108">
        <v>13.531691746466029</v>
      </c>
      <c r="L71" s="1081">
        <v>0.35558749090150421</v>
      </c>
    </row>
    <row r="72" spans="1:12" ht="15">
      <c r="A72" s="46" t="s">
        <v>117</v>
      </c>
      <c r="B72" s="47" t="s">
        <v>32</v>
      </c>
      <c r="C72" s="94">
        <v>11693.529411764704</v>
      </c>
      <c r="D72" s="94">
        <v>11661.596078431372</v>
      </c>
      <c r="E72" s="95">
        <v>11927.4</v>
      </c>
      <c r="F72" s="95">
        <v>11894.828</v>
      </c>
      <c r="G72" s="1073">
        <v>0.27383329964922665</v>
      </c>
      <c r="H72" s="96">
        <v>239</v>
      </c>
      <c r="I72" s="96">
        <v>0.9716941275876686</v>
      </c>
      <c r="J72" s="104">
        <v>5.3929121725731894</v>
      </c>
      <c r="K72" s="104">
        <v>3.8987688098495212</v>
      </c>
      <c r="L72" s="1079">
        <v>0.15640922041346972</v>
      </c>
    </row>
    <row r="73" spans="1:12" ht="15">
      <c r="A73" s="46" t="s">
        <v>117</v>
      </c>
      <c r="B73" s="47" t="s">
        <v>33</v>
      </c>
      <c r="C73" s="94">
        <v>12440.339215686276</v>
      </c>
      <c r="D73" s="94">
        <v>12360.236274509805</v>
      </c>
      <c r="E73" s="95">
        <v>12689.146000000001</v>
      </c>
      <c r="F73" s="95">
        <v>12607.441000000001</v>
      </c>
      <c r="G73" s="1073">
        <v>0.64806965981438991</v>
      </c>
      <c r="H73" s="96">
        <v>268.60000000000002</v>
      </c>
      <c r="I73" s="96">
        <v>0.18649757553151808</v>
      </c>
      <c r="J73" s="96">
        <v>9.3896713615023462</v>
      </c>
      <c r="K73" s="96">
        <v>7.9685362517099856</v>
      </c>
      <c r="L73" s="1074">
        <v>0.59914402474654516</v>
      </c>
    </row>
    <row r="74" spans="1:12" ht="15.75" thickBot="1">
      <c r="A74" s="56" t="s">
        <v>117</v>
      </c>
      <c r="B74" s="57" t="s">
        <v>36</v>
      </c>
      <c r="C74" s="97">
        <v>12361.736274509803</v>
      </c>
      <c r="D74" s="97">
        <v>12366.95</v>
      </c>
      <c r="E74" s="98">
        <v>12608.971</v>
      </c>
      <c r="F74" s="98">
        <v>12614.289000000001</v>
      </c>
      <c r="G74" s="1075">
        <v>-4.2158539415111863E-2</v>
      </c>
      <c r="H74" s="99">
        <v>296</v>
      </c>
      <c r="I74" s="99">
        <v>-0.67114093959731547</v>
      </c>
      <c r="J74" s="99">
        <v>-18.435754189944134</v>
      </c>
      <c r="K74" s="99">
        <v>1.6643866849065208</v>
      </c>
      <c r="L74" s="1076">
        <v>-0.39996575425851244</v>
      </c>
    </row>
    <row r="75" spans="1:12">
      <c r="A75" s="4"/>
      <c r="B75" s="4"/>
      <c r="C75" s="1024"/>
      <c r="D75" s="1024"/>
      <c r="E75" s="1024"/>
      <c r="F75" s="1024"/>
      <c r="G75" s="1025"/>
      <c r="H75" s="1025"/>
      <c r="I75" s="1025"/>
      <c r="J75" s="1025"/>
      <c r="K75" s="1025"/>
      <c r="L75" s="80"/>
    </row>
    <row r="76" spans="1:12" ht="13.5" thickBot="1">
      <c r="G76" s="80"/>
      <c r="H76" s="80"/>
      <c r="I76" s="80"/>
      <c r="J76" s="80"/>
      <c r="K76" s="80"/>
      <c r="L76" s="1089"/>
    </row>
    <row r="77" spans="1:12" ht="21" thickBot="1">
      <c r="A77" s="1036" t="s">
        <v>339</v>
      </c>
      <c r="B77" s="1026"/>
      <c r="C77" s="1026"/>
      <c r="D77" s="1026"/>
      <c r="E77" s="1026"/>
      <c r="F77" s="1026"/>
      <c r="G77" s="1027"/>
      <c r="H77" s="1027"/>
      <c r="I77" s="1027"/>
      <c r="J77" s="1027"/>
      <c r="K77" s="1027"/>
      <c r="L77" s="109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28"/>
      <c r="H78" s="1214" t="s">
        <v>10</v>
      </c>
      <c r="I78" s="1215"/>
      <c r="J78" s="1060" t="s">
        <v>11</v>
      </c>
      <c r="K78" s="1029" t="s">
        <v>12</v>
      </c>
      <c r="L78" s="1030"/>
    </row>
    <row r="79" spans="1:12" ht="15.75" customHeight="1">
      <c r="A79" s="29" t="s">
        <v>13</v>
      </c>
      <c r="B79" s="30" t="s">
        <v>14</v>
      </c>
      <c r="C79" s="1031" t="s">
        <v>40</v>
      </c>
      <c r="D79" s="1031" t="s">
        <v>40</v>
      </c>
      <c r="E79" s="1032" t="s">
        <v>41</v>
      </c>
      <c r="F79" s="1033"/>
      <c r="G79" s="1061"/>
      <c r="H79" s="1212" t="s">
        <v>15</v>
      </c>
      <c r="I79" s="1213"/>
      <c r="J79" s="1062" t="s">
        <v>16</v>
      </c>
      <c r="K79" s="1034" t="s">
        <v>17</v>
      </c>
      <c r="L79" s="1035"/>
    </row>
    <row r="80" spans="1:12" ht="26.25" thickBot="1">
      <c r="A80" s="31" t="s">
        <v>18</v>
      </c>
      <c r="B80" s="32" t="s">
        <v>19</v>
      </c>
      <c r="C80" s="942" t="s">
        <v>403</v>
      </c>
      <c r="D80" s="1170" t="s">
        <v>401</v>
      </c>
      <c r="E80" s="1021" t="s">
        <v>403</v>
      </c>
      <c r="F80" s="1022" t="s">
        <v>401</v>
      </c>
      <c r="G80" s="1059" t="s">
        <v>20</v>
      </c>
      <c r="H80" s="81" t="s">
        <v>403</v>
      </c>
      <c r="I80" s="956" t="s">
        <v>20</v>
      </c>
      <c r="J80" s="1063" t="s">
        <v>20</v>
      </c>
      <c r="K80" s="1023" t="s">
        <v>403</v>
      </c>
      <c r="L80" s="1064" t="s">
        <v>21</v>
      </c>
    </row>
    <row r="81" spans="1:12" ht="15" thickBot="1">
      <c r="A81" s="33" t="s">
        <v>22</v>
      </c>
      <c r="B81" s="34" t="s">
        <v>23</v>
      </c>
      <c r="C81" s="82">
        <v>11700.501051807976</v>
      </c>
      <c r="D81" s="82">
        <v>11615.766043723774</v>
      </c>
      <c r="E81" s="83">
        <v>11934.511072844136</v>
      </c>
      <c r="F81" s="691">
        <v>11848.081364598249</v>
      </c>
      <c r="G81" s="1065">
        <v>0.72948273721462342</v>
      </c>
      <c r="H81" s="84">
        <v>308.6664327750114</v>
      </c>
      <c r="I81" s="84">
        <v>-0.53943398509344331</v>
      </c>
      <c r="J81" s="85">
        <v>0.67221146177509405</v>
      </c>
      <c r="K81" s="84">
        <v>100</v>
      </c>
      <c r="L81" s="1066" t="s">
        <v>23</v>
      </c>
    </row>
    <row r="82" spans="1:12" ht="15" thickBot="1">
      <c r="A82" s="35"/>
      <c r="B82" s="36"/>
      <c r="C82" s="86"/>
      <c r="D82" s="86"/>
      <c r="E82" s="86"/>
      <c r="F82" s="86"/>
      <c r="G82" s="1067"/>
      <c r="H82" s="85"/>
      <c r="I82" s="85"/>
      <c r="J82" s="85"/>
      <c r="K82" s="85"/>
      <c r="L82" s="1068"/>
    </row>
    <row r="83" spans="1:12" ht="15">
      <c r="A83" s="37" t="s">
        <v>108</v>
      </c>
      <c r="B83" s="38" t="s">
        <v>23</v>
      </c>
      <c r="C83" s="87">
        <v>11475.868569780852</v>
      </c>
      <c r="D83" s="87">
        <v>10934.832230392156</v>
      </c>
      <c r="E83" s="88">
        <v>11705.38594117647</v>
      </c>
      <c r="F83" s="88">
        <v>11153.528875</v>
      </c>
      <c r="G83" s="1069">
        <v>4.9478247858704698</v>
      </c>
      <c r="H83" s="89">
        <v>242.85714285714286</v>
      </c>
      <c r="I83" s="89">
        <v>1.1904761904761922</v>
      </c>
      <c r="J83" s="89">
        <v>0</v>
      </c>
      <c r="K83" s="89">
        <v>7.922136713444998E-2</v>
      </c>
      <c r="L83" s="1070">
        <v>-5.3253511005268983E-4</v>
      </c>
    </row>
    <row r="84" spans="1:12" ht="15">
      <c r="A84" s="46" t="s">
        <v>109</v>
      </c>
      <c r="B84" s="90" t="s">
        <v>23</v>
      </c>
      <c r="C84" s="91">
        <v>12200.18865602277</v>
      </c>
      <c r="D84" s="91">
        <v>12057.774341651151</v>
      </c>
      <c r="E84" s="92">
        <v>12444.192429143226</v>
      </c>
      <c r="F84" s="92">
        <v>12298.929828484175</v>
      </c>
      <c r="G84" s="1071">
        <v>1.181099515850756</v>
      </c>
      <c r="H84" s="93">
        <v>342.06750788643535</v>
      </c>
      <c r="I84" s="93">
        <v>-0.29077533736152139</v>
      </c>
      <c r="J84" s="93">
        <v>-0.56461731493099121</v>
      </c>
      <c r="K84" s="93">
        <v>35.875961973743777</v>
      </c>
      <c r="L84" s="1072">
        <v>-0.44624379132400804</v>
      </c>
    </row>
    <row r="85" spans="1:12" ht="15">
      <c r="A85" s="39" t="s">
        <v>110</v>
      </c>
      <c r="B85" s="40" t="s">
        <v>23</v>
      </c>
      <c r="C85" s="94">
        <v>12048.720515517258</v>
      </c>
      <c r="D85" s="94">
        <v>11891.565999884237</v>
      </c>
      <c r="E85" s="95">
        <v>12289.694925827604</v>
      </c>
      <c r="F85" s="95">
        <v>12129.397319881922</v>
      </c>
      <c r="G85" s="1073">
        <v>1.3215628255736114</v>
      </c>
      <c r="H85" s="96">
        <v>377.14125452352226</v>
      </c>
      <c r="I85" s="96">
        <v>-1.7547162878370954</v>
      </c>
      <c r="J85" s="96">
        <v>3.2378580323785799</v>
      </c>
      <c r="K85" s="96">
        <v>9.38207333635129</v>
      </c>
      <c r="L85" s="1074">
        <v>0.23316140744619673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3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4" t="s">
        <v>100</v>
      </c>
    </row>
    <row r="87" spans="1:12" ht="15">
      <c r="A87" s="39" t="s">
        <v>98</v>
      </c>
      <c r="B87" s="40" t="s">
        <v>23</v>
      </c>
      <c r="C87" s="94">
        <v>9972.4538630989664</v>
      </c>
      <c r="D87" s="94">
        <v>10074.362189248701</v>
      </c>
      <c r="E87" s="95">
        <v>10171.902940360946</v>
      </c>
      <c r="F87" s="95">
        <v>10275.849433033674</v>
      </c>
      <c r="G87" s="1073">
        <v>-1.011561071910736</v>
      </c>
      <c r="H87" s="96">
        <v>269.25711191335745</v>
      </c>
      <c r="I87" s="96">
        <v>-1.1085744656928727</v>
      </c>
      <c r="J87" s="96">
        <v>-1.5985790408525755</v>
      </c>
      <c r="K87" s="96">
        <v>31.349026708918064</v>
      </c>
      <c r="L87" s="1074">
        <v>-0.72343540797836781</v>
      </c>
    </row>
    <row r="88" spans="1:12" ht="15.75" thickBot="1">
      <c r="A88" s="41" t="s">
        <v>112</v>
      </c>
      <c r="B88" s="42" t="s">
        <v>23</v>
      </c>
      <c r="C88" s="97">
        <v>12795.981861819975</v>
      </c>
      <c r="D88" s="97">
        <v>12724.680192654547</v>
      </c>
      <c r="E88" s="98">
        <v>13051.901499056376</v>
      </c>
      <c r="F88" s="98">
        <v>12979.173796507637</v>
      </c>
      <c r="G88" s="1075">
        <v>0.56034154168046868</v>
      </c>
      <c r="H88" s="99">
        <v>282.92733009708741</v>
      </c>
      <c r="I88" s="99">
        <v>0.34144999347746197</v>
      </c>
      <c r="J88" s="99">
        <v>4.887983706720977</v>
      </c>
      <c r="K88" s="99">
        <v>23.313716613852424</v>
      </c>
      <c r="L88" s="1076">
        <v>0.93705032696624357</v>
      </c>
    </row>
    <row r="89" spans="1:12" ht="15" thickBot="1">
      <c r="A89" s="35"/>
      <c r="B89" s="43"/>
      <c r="C89" s="86"/>
      <c r="D89" s="86"/>
      <c r="E89" s="86"/>
      <c r="F89" s="86"/>
      <c r="G89" s="1067"/>
      <c r="H89" s="85"/>
      <c r="I89" s="85"/>
      <c r="J89" s="85"/>
      <c r="K89" s="85"/>
      <c r="L89" s="106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7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7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7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79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256</v>
      </c>
      <c r="E93" s="106" t="s">
        <v>256</v>
      </c>
      <c r="F93" s="106" t="s">
        <v>256</v>
      </c>
      <c r="G93" s="1080" t="s">
        <v>100</v>
      </c>
      <c r="H93" s="107" t="s">
        <v>256</v>
      </c>
      <c r="I93" s="107" t="s">
        <v>100</v>
      </c>
      <c r="J93" s="108" t="s">
        <v>100</v>
      </c>
      <c r="K93" s="108" t="s">
        <v>256</v>
      </c>
      <c r="L93" s="1081" t="s">
        <v>100</v>
      </c>
    </row>
    <row r="94" spans="1:12" ht="15">
      <c r="A94" s="46" t="s">
        <v>113</v>
      </c>
      <c r="B94" s="47" t="s">
        <v>29</v>
      </c>
      <c r="C94" s="1348" t="s">
        <v>100</v>
      </c>
      <c r="D94" s="94" t="s">
        <v>256</v>
      </c>
      <c r="E94" s="1349" t="s">
        <v>100</v>
      </c>
      <c r="F94" s="95" t="s">
        <v>256</v>
      </c>
      <c r="G94" s="1073" t="s">
        <v>100</v>
      </c>
      <c r="H94" s="1350" t="s">
        <v>100</v>
      </c>
      <c r="I94" s="96" t="s">
        <v>100</v>
      </c>
      <c r="J94" s="104" t="s">
        <v>100</v>
      </c>
      <c r="K94" s="1351" t="s">
        <v>100</v>
      </c>
      <c r="L94" s="1079" t="s">
        <v>100</v>
      </c>
    </row>
    <row r="95" spans="1:12" ht="15">
      <c r="A95" s="46" t="s">
        <v>113</v>
      </c>
      <c r="B95" s="47" t="s">
        <v>30</v>
      </c>
      <c r="C95" s="94" t="s">
        <v>256</v>
      </c>
      <c r="D95" s="94" t="s">
        <v>100</v>
      </c>
      <c r="E95" s="95" t="s">
        <v>256</v>
      </c>
      <c r="F95" s="1349" t="s">
        <v>100</v>
      </c>
      <c r="G95" s="1073" t="s">
        <v>100</v>
      </c>
      <c r="H95" s="96" t="s">
        <v>256</v>
      </c>
      <c r="I95" s="96" t="s">
        <v>100</v>
      </c>
      <c r="J95" s="104" t="s">
        <v>100</v>
      </c>
      <c r="K95" s="104" t="s">
        <v>256</v>
      </c>
      <c r="L95" s="1079" t="s">
        <v>100</v>
      </c>
    </row>
    <row r="96" spans="1:12" ht="14.25">
      <c r="A96" s="44" t="s">
        <v>113</v>
      </c>
      <c r="B96" s="48" t="s">
        <v>31</v>
      </c>
      <c r="C96" s="105">
        <v>11358.79300514532</v>
      </c>
      <c r="D96" s="105">
        <v>10895.86071193578</v>
      </c>
      <c r="E96" s="106">
        <v>11585.968865248227</v>
      </c>
      <c r="F96" s="106">
        <v>11113.777926174496</v>
      </c>
      <c r="G96" s="1080">
        <v>4.2486987072294786</v>
      </c>
      <c r="H96" s="107">
        <v>235</v>
      </c>
      <c r="I96" s="107">
        <v>-5.3691275167785264</v>
      </c>
      <c r="J96" s="108">
        <v>0</v>
      </c>
      <c r="K96" s="108">
        <v>6.7904028972385705E-2</v>
      </c>
      <c r="L96" s="1081">
        <v>-4.5645866575945437E-4</v>
      </c>
    </row>
    <row r="97" spans="1:12" ht="15">
      <c r="A97" s="46" t="s">
        <v>113</v>
      </c>
      <c r="B97" s="47" t="s">
        <v>32</v>
      </c>
      <c r="C97" s="94">
        <v>10701.241176470588</v>
      </c>
      <c r="D97" s="94">
        <v>10684.206862745097</v>
      </c>
      <c r="E97" s="95">
        <v>10915.266</v>
      </c>
      <c r="F97" s="95">
        <v>10897.891</v>
      </c>
      <c r="G97" s="1073">
        <v>0.15943451810997192</v>
      </c>
      <c r="H97" s="96">
        <v>212.5</v>
      </c>
      <c r="I97" s="96">
        <v>-7.608695652173914</v>
      </c>
      <c r="J97" s="104">
        <v>0</v>
      </c>
      <c r="K97" s="104">
        <v>4.5269352648257127E-2</v>
      </c>
      <c r="L97" s="1079">
        <v>-3.0430577717297652E-4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256</v>
      </c>
      <c r="E98" s="110" t="s">
        <v>256</v>
      </c>
      <c r="F98" s="110" t="s">
        <v>256</v>
      </c>
      <c r="G98" s="1352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79" t="s">
        <v>100</v>
      </c>
    </row>
    <row r="99" spans="1:12" ht="15" thickBot="1">
      <c r="A99" s="35"/>
      <c r="B99" s="43"/>
      <c r="C99" s="86"/>
      <c r="D99" s="86"/>
      <c r="E99" s="86"/>
      <c r="F99" s="86"/>
      <c r="G99" s="1067"/>
      <c r="H99" s="85"/>
      <c r="I99" s="85"/>
      <c r="J99" s="85"/>
      <c r="K99" s="85"/>
      <c r="L99" s="1068"/>
    </row>
    <row r="100" spans="1:12" ht="14.25">
      <c r="A100" s="44" t="s">
        <v>114</v>
      </c>
      <c r="B100" s="45" t="s">
        <v>25</v>
      </c>
      <c r="C100" s="100">
        <v>13195.336053673636</v>
      </c>
      <c r="D100" s="100">
        <v>12746.190866673933</v>
      </c>
      <c r="E100" s="101">
        <v>13459.24277474711</v>
      </c>
      <c r="F100" s="101">
        <v>13001.114684007413</v>
      </c>
      <c r="G100" s="1077">
        <v>3.5237600919191805</v>
      </c>
      <c r="H100" s="102">
        <v>392.63404255319142</v>
      </c>
      <c r="I100" s="102">
        <v>-4.8393528076472121</v>
      </c>
      <c r="J100" s="103">
        <v>-10.191082802547772</v>
      </c>
      <c r="K100" s="103">
        <v>1.5957446808510638</v>
      </c>
      <c r="L100" s="1078">
        <v>-0.19302141234706771</v>
      </c>
    </row>
    <row r="101" spans="1:12" ht="15">
      <c r="A101" s="46" t="s">
        <v>114</v>
      </c>
      <c r="B101" s="47" t="s">
        <v>26</v>
      </c>
      <c r="C101" s="94">
        <v>13401.13137254902</v>
      </c>
      <c r="D101" s="94">
        <v>12858.704901960786</v>
      </c>
      <c r="E101" s="95">
        <v>13669.154</v>
      </c>
      <c r="F101" s="95">
        <v>13115.879000000001</v>
      </c>
      <c r="G101" s="1073">
        <v>4.218360050439621</v>
      </c>
      <c r="H101" s="96">
        <v>390.4</v>
      </c>
      <c r="I101" s="96">
        <v>-4.243316163845968</v>
      </c>
      <c r="J101" s="104">
        <v>-1</v>
      </c>
      <c r="K101" s="104">
        <v>1.120416478044364</v>
      </c>
      <c r="L101" s="1079">
        <v>-1.8924982591388639E-2</v>
      </c>
    </row>
    <row r="102" spans="1:12" ht="15">
      <c r="A102" s="46" t="s">
        <v>114</v>
      </c>
      <c r="B102" s="47" t="s">
        <v>27</v>
      </c>
      <c r="C102" s="94">
        <v>12719.334313725489</v>
      </c>
      <c r="D102" s="94">
        <v>12555.13725490196</v>
      </c>
      <c r="E102" s="95">
        <v>12973.721</v>
      </c>
      <c r="F102" s="95">
        <v>12806.24</v>
      </c>
      <c r="G102" s="1073">
        <v>1.3078077562188415</v>
      </c>
      <c r="H102" s="96">
        <v>397.9</v>
      </c>
      <c r="I102" s="96">
        <v>-5.5318138651472015</v>
      </c>
      <c r="J102" s="104">
        <v>-26.315789473684209</v>
      </c>
      <c r="K102" s="104">
        <v>0.47532820280669985</v>
      </c>
      <c r="L102" s="1079">
        <v>-0.17409642975567907</v>
      </c>
    </row>
    <row r="103" spans="1:12" ht="14.25">
      <c r="A103" s="44" t="s">
        <v>114</v>
      </c>
      <c r="B103" s="48" t="s">
        <v>28</v>
      </c>
      <c r="C103" s="105">
        <v>12490.853859114834</v>
      </c>
      <c r="D103" s="105">
        <v>12369.425961698516</v>
      </c>
      <c r="E103" s="106">
        <v>12740.670936297131</v>
      </c>
      <c r="F103" s="106">
        <v>12616.814480932488</v>
      </c>
      <c r="G103" s="1080">
        <v>0.98167770915411656</v>
      </c>
      <c r="H103" s="107">
        <v>368.20662983425422</v>
      </c>
      <c r="I103" s="107">
        <v>-0.52197291873105189</v>
      </c>
      <c r="J103" s="108">
        <v>-9.7256857855361591</v>
      </c>
      <c r="K103" s="108">
        <v>8.1937528293345405</v>
      </c>
      <c r="L103" s="1081">
        <v>-0.94376568496419466</v>
      </c>
    </row>
    <row r="104" spans="1:12" ht="15">
      <c r="A104" s="46" t="s">
        <v>114</v>
      </c>
      <c r="B104" s="47" t="s">
        <v>29</v>
      </c>
      <c r="C104" s="94">
        <v>12673.675490196078</v>
      </c>
      <c r="D104" s="94">
        <v>12681.823529411764</v>
      </c>
      <c r="E104" s="95">
        <v>12927.148999999999</v>
      </c>
      <c r="F104" s="95">
        <v>12935.46</v>
      </c>
      <c r="G104" s="1073">
        <v>-6.4249744500773032E-2</v>
      </c>
      <c r="H104" s="96">
        <v>357.6</v>
      </c>
      <c r="I104" s="96">
        <v>-0.83194675540765384</v>
      </c>
      <c r="J104" s="104">
        <v>-14.935064935064934</v>
      </c>
      <c r="K104" s="104">
        <v>4.4477138976912638</v>
      </c>
      <c r="L104" s="1079">
        <v>-0.81604365044591276</v>
      </c>
    </row>
    <row r="105" spans="1:12" ht="15">
      <c r="A105" s="46" t="s">
        <v>114</v>
      </c>
      <c r="B105" s="47" t="s">
        <v>30</v>
      </c>
      <c r="C105" s="94">
        <v>12287.01274509804</v>
      </c>
      <c r="D105" s="94">
        <v>11969.923529411764</v>
      </c>
      <c r="E105" s="95">
        <v>12532.753000000001</v>
      </c>
      <c r="F105" s="95">
        <v>12209.322</v>
      </c>
      <c r="G105" s="1073">
        <v>2.6490496360076379</v>
      </c>
      <c r="H105" s="96">
        <v>380.8</v>
      </c>
      <c r="I105" s="96">
        <v>-0.60036543983294477</v>
      </c>
      <c r="J105" s="104">
        <v>-2.6470588235294117</v>
      </c>
      <c r="K105" s="104">
        <v>3.7460389316432772</v>
      </c>
      <c r="L105" s="1079">
        <v>-0.12772203451828146</v>
      </c>
    </row>
    <row r="106" spans="1:12" ht="14.25">
      <c r="A106" s="44" t="s">
        <v>114</v>
      </c>
      <c r="B106" s="48" t="s">
        <v>31</v>
      </c>
      <c r="C106" s="105">
        <v>12026.303676133028</v>
      </c>
      <c r="D106" s="105">
        <v>11870.480902240959</v>
      </c>
      <c r="E106" s="106">
        <v>12266.829749655688</v>
      </c>
      <c r="F106" s="106">
        <v>12107.890520285779</v>
      </c>
      <c r="G106" s="1080">
        <v>1.3126913321822629</v>
      </c>
      <c r="H106" s="107">
        <v>330.7639913232104</v>
      </c>
      <c r="I106" s="107">
        <v>0.71184381693404619</v>
      </c>
      <c r="J106" s="108">
        <v>3.4096007178106778</v>
      </c>
      <c r="K106" s="108">
        <v>26.086464463558173</v>
      </c>
      <c r="L106" s="1081">
        <v>0.69054330598725144</v>
      </c>
    </row>
    <row r="107" spans="1:12" ht="15">
      <c r="A107" s="46" t="s">
        <v>114</v>
      </c>
      <c r="B107" s="47" t="s">
        <v>32</v>
      </c>
      <c r="C107" s="94">
        <v>12067.95882352941</v>
      </c>
      <c r="D107" s="94">
        <v>11925.581372549021</v>
      </c>
      <c r="E107" s="95">
        <v>12309.317999999999</v>
      </c>
      <c r="F107" s="95">
        <v>12164.093000000001</v>
      </c>
      <c r="G107" s="1073">
        <v>1.1938826840603614</v>
      </c>
      <c r="H107" s="96">
        <v>321.89999999999998</v>
      </c>
      <c r="I107" s="96">
        <v>0.21793275217932398</v>
      </c>
      <c r="J107" s="104">
        <v>4.9247606019151844</v>
      </c>
      <c r="K107" s="104">
        <v>17.360796740606609</v>
      </c>
      <c r="L107" s="1079">
        <v>0.70362458611190704</v>
      </c>
    </row>
    <row r="108" spans="1:12" ht="15.75" thickBot="1">
      <c r="A108" s="49" t="s">
        <v>114</v>
      </c>
      <c r="B108" s="50" t="s">
        <v>33</v>
      </c>
      <c r="C108" s="109">
        <v>11949.73431372549</v>
      </c>
      <c r="D108" s="109">
        <v>11771.880392156861</v>
      </c>
      <c r="E108" s="110">
        <v>12188.728999999999</v>
      </c>
      <c r="F108" s="110">
        <v>12007.317999999999</v>
      </c>
      <c r="G108" s="1082">
        <v>1.5108369745849994</v>
      </c>
      <c r="H108" s="104">
        <v>348.4</v>
      </c>
      <c r="I108" s="104">
        <v>1.8118059614260633</v>
      </c>
      <c r="J108" s="104">
        <v>0.5215123859191656</v>
      </c>
      <c r="K108" s="104">
        <v>8.7256677229515613</v>
      </c>
      <c r="L108" s="1079">
        <v>-1.3081280124660921E-2</v>
      </c>
    </row>
    <row r="109" spans="1:12" ht="15.75" thickBot="1">
      <c r="A109" s="51"/>
      <c r="B109" s="52"/>
      <c r="C109" s="111"/>
      <c r="D109" s="111"/>
      <c r="E109" s="111"/>
      <c r="F109" s="111"/>
      <c r="G109" s="1083"/>
      <c r="H109" s="112"/>
      <c r="I109" s="112"/>
      <c r="J109" s="112"/>
      <c r="K109" s="112"/>
      <c r="L109" s="1084"/>
    </row>
    <row r="110" spans="1:12" ht="15">
      <c r="A110" s="46" t="s">
        <v>115</v>
      </c>
      <c r="B110" s="53" t="s">
        <v>30</v>
      </c>
      <c r="C110" s="113">
        <v>12254.694117647059</v>
      </c>
      <c r="D110" s="113">
        <v>12120.36862745098</v>
      </c>
      <c r="E110" s="114">
        <v>12499.788</v>
      </c>
      <c r="F110" s="114">
        <v>12362.776</v>
      </c>
      <c r="G110" s="1085">
        <v>1.1082624161434345</v>
      </c>
      <c r="H110" s="115">
        <v>390.5</v>
      </c>
      <c r="I110" s="115">
        <v>-5.3562772661173108</v>
      </c>
      <c r="J110" s="115">
        <v>17.153284671532848</v>
      </c>
      <c r="K110" s="115">
        <v>3.6328655500226348</v>
      </c>
      <c r="L110" s="1086">
        <v>0.51106994788067261</v>
      </c>
    </row>
    <row r="111" spans="1:12" ht="15.75" thickBot="1">
      <c r="A111" s="49" t="s">
        <v>115</v>
      </c>
      <c r="B111" s="50" t="s">
        <v>33</v>
      </c>
      <c r="C111" s="109">
        <v>11910.854901960784</v>
      </c>
      <c r="D111" s="109">
        <v>11759.068627450981</v>
      </c>
      <c r="E111" s="110">
        <v>12149.072</v>
      </c>
      <c r="F111" s="110">
        <v>11994.25</v>
      </c>
      <c r="G111" s="1082">
        <v>1.290801842549556</v>
      </c>
      <c r="H111" s="104">
        <v>368.7</v>
      </c>
      <c r="I111" s="104">
        <v>-8.130081300813316E-2</v>
      </c>
      <c r="J111" s="104">
        <v>-3.9697542533081283</v>
      </c>
      <c r="K111" s="104">
        <v>5.7492077863286557</v>
      </c>
      <c r="L111" s="1079">
        <v>-0.27790854043447499</v>
      </c>
    </row>
    <row r="112" spans="1:12" ht="15.75" thickBot="1">
      <c r="A112" s="51"/>
      <c r="B112" s="52"/>
      <c r="C112" s="111"/>
      <c r="D112" s="111"/>
      <c r="E112" s="111"/>
      <c r="F112" s="111"/>
      <c r="G112" s="1083"/>
      <c r="H112" s="112"/>
      <c r="I112" s="112"/>
      <c r="J112" s="112"/>
      <c r="K112" s="112"/>
      <c r="L112" s="108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7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7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7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7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7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7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7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7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7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3"/>
      <c r="H123" s="112"/>
      <c r="I123" s="112"/>
      <c r="J123" s="112"/>
      <c r="K123" s="112"/>
      <c r="L123" s="1084"/>
    </row>
    <row r="124" spans="1:12" ht="14.25">
      <c r="A124" s="44" t="s">
        <v>24</v>
      </c>
      <c r="B124" s="45" t="s">
        <v>28</v>
      </c>
      <c r="C124" s="100">
        <v>10987.556490066885</v>
      </c>
      <c r="D124" s="100">
        <v>11076.111895442586</v>
      </c>
      <c r="E124" s="101">
        <v>11207.307619868223</v>
      </c>
      <c r="F124" s="101">
        <v>11297.634133351437</v>
      </c>
      <c r="G124" s="1077">
        <v>-0.79951707071628453</v>
      </c>
      <c r="H124" s="102">
        <v>340.14655172413791</v>
      </c>
      <c r="I124" s="102">
        <v>1.1626036552585677</v>
      </c>
      <c r="J124" s="103">
        <v>-20.547945205479451</v>
      </c>
      <c r="K124" s="103">
        <v>1.9692168401991852</v>
      </c>
      <c r="L124" s="1078">
        <v>-0.52594095859311318</v>
      </c>
    </row>
    <row r="125" spans="1:12" ht="15">
      <c r="A125" s="46" t="s">
        <v>24</v>
      </c>
      <c r="B125" s="47" t="s">
        <v>29</v>
      </c>
      <c r="C125" s="94">
        <v>11059.203921568627</v>
      </c>
      <c r="D125" s="94">
        <v>10790.780392156863</v>
      </c>
      <c r="E125" s="95">
        <v>11280.388000000001</v>
      </c>
      <c r="F125" s="95">
        <v>11006.596</v>
      </c>
      <c r="G125" s="1073">
        <v>2.4875265704310512</v>
      </c>
      <c r="H125" s="96">
        <v>310.3</v>
      </c>
      <c r="I125" s="96">
        <v>4.8665089557282988</v>
      </c>
      <c r="J125" s="104">
        <v>-5.4054054054054053</v>
      </c>
      <c r="K125" s="104">
        <v>0.39610683567224986</v>
      </c>
      <c r="L125" s="1079">
        <v>-2.5449504762978581E-2</v>
      </c>
    </row>
    <row r="126" spans="1:12" ht="15">
      <c r="A126" s="46" t="s">
        <v>24</v>
      </c>
      <c r="B126" s="47" t="s">
        <v>30</v>
      </c>
      <c r="C126" s="94">
        <v>10861.521568627451</v>
      </c>
      <c r="D126" s="94">
        <v>11140.815686274509</v>
      </c>
      <c r="E126" s="95">
        <v>11078.752</v>
      </c>
      <c r="F126" s="95">
        <v>11363.632</v>
      </c>
      <c r="G126" s="1073">
        <v>-2.5069449626668585</v>
      </c>
      <c r="H126" s="96">
        <v>339</v>
      </c>
      <c r="I126" s="96">
        <v>0.95294818344252197</v>
      </c>
      <c r="J126" s="104">
        <v>-19.417475728155338</v>
      </c>
      <c r="K126" s="104">
        <v>0.93933906745133544</v>
      </c>
      <c r="L126" s="1079">
        <v>-0.23418263700348974</v>
      </c>
    </row>
    <row r="127" spans="1:12" ht="15">
      <c r="A127" s="46" t="s">
        <v>24</v>
      </c>
      <c r="B127" s="47" t="s">
        <v>35</v>
      </c>
      <c r="C127" s="94">
        <v>11124.680392156863</v>
      </c>
      <c r="D127" s="94">
        <v>11107.651960784315</v>
      </c>
      <c r="E127" s="95">
        <v>11347.174000000001</v>
      </c>
      <c r="F127" s="95">
        <v>11329.805</v>
      </c>
      <c r="G127" s="1073">
        <v>0.15330360937368823</v>
      </c>
      <c r="H127" s="96">
        <v>360.5</v>
      </c>
      <c r="I127" s="96">
        <v>1.3494517852122607</v>
      </c>
      <c r="J127" s="104">
        <v>-29.11392405063291</v>
      </c>
      <c r="K127" s="104">
        <v>0.63377093707559984</v>
      </c>
      <c r="L127" s="1079">
        <v>-0.26630881682664465</v>
      </c>
    </row>
    <row r="128" spans="1:12" ht="14.25">
      <c r="A128" s="44" t="s">
        <v>24</v>
      </c>
      <c r="B128" s="48" t="s">
        <v>31</v>
      </c>
      <c r="C128" s="105">
        <v>10367.646412713966</v>
      </c>
      <c r="D128" s="105">
        <v>10484.320708168205</v>
      </c>
      <c r="E128" s="106">
        <v>10574.999340968245</v>
      </c>
      <c r="F128" s="106">
        <v>10694.00712233157</v>
      </c>
      <c r="G128" s="1080">
        <v>-1.1128455405159523</v>
      </c>
      <c r="H128" s="107">
        <v>287.61310043668124</v>
      </c>
      <c r="I128" s="107">
        <v>-1.4499320161732099</v>
      </c>
      <c r="J128" s="108">
        <v>-1.4145141451414514</v>
      </c>
      <c r="K128" s="108">
        <v>18.141693073789046</v>
      </c>
      <c r="L128" s="1081">
        <v>-0.38399907614829232</v>
      </c>
    </row>
    <row r="129" spans="1:12" ht="15">
      <c r="A129" s="46" t="s">
        <v>24</v>
      </c>
      <c r="B129" s="47" t="s">
        <v>32</v>
      </c>
      <c r="C129" s="94">
        <v>10075.606862745099</v>
      </c>
      <c r="D129" s="94">
        <v>10224.834313725491</v>
      </c>
      <c r="E129" s="95">
        <v>10277.119000000001</v>
      </c>
      <c r="F129" s="95">
        <v>10429.331</v>
      </c>
      <c r="G129" s="1073">
        <v>-1.459460822558988</v>
      </c>
      <c r="H129" s="96">
        <v>263</v>
      </c>
      <c r="I129" s="96">
        <v>-0.1139384732244631</v>
      </c>
      <c r="J129" s="104">
        <v>14.285714285714285</v>
      </c>
      <c r="K129" s="104">
        <v>7.7863286555002267</v>
      </c>
      <c r="L129" s="1079">
        <v>0.92749306247299579</v>
      </c>
    </row>
    <row r="130" spans="1:12" ht="15">
      <c r="A130" s="46" t="s">
        <v>24</v>
      </c>
      <c r="B130" s="47" t="s">
        <v>33</v>
      </c>
      <c r="C130" s="94">
        <v>10523.283333333333</v>
      </c>
      <c r="D130" s="94">
        <v>10579.600980392155</v>
      </c>
      <c r="E130" s="95">
        <v>10733.749</v>
      </c>
      <c r="F130" s="95">
        <v>10791.192999999999</v>
      </c>
      <c r="G130" s="1073">
        <v>-0.53232297856223598</v>
      </c>
      <c r="H130" s="96">
        <v>301.2</v>
      </c>
      <c r="I130" s="96">
        <v>-0.85582620144832866</v>
      </c>
      <c r="J130" s="104">
        <v>-6.8235294117647065</v>
      </c>
      <c r="K130" s="104">
        <v>8.9633318243549116</v>
      </c>
      <c r="L130" s="1079">
        <v>-0.72107059104898497</v>
      </c>
    </row>
    <row r="131" spans="1:12" ht="15">
      <c r="A131" s="46" t="s">
        <v>24</v>
      </c>
      <c r="B131" s="47" t="s">
        <v>36</v>
      </c>
      <c r="C131" s="94">
        <v>10746.067647058822</v>
      </c>
      <c r="D131" s="94">
        <v>10770.176470588234</v>
      </c>
      <c r="E131" s="95">
        <v>10960.989</v>
      </c>
      <c r="F131" s="95">
        <v>10985.58</v>
      </c>
      <c r="G131" s="1073">
        <v>-0.22384798981938459</v>
      </c>
      <c r="H131" s="96">
        <v>337.8</v>
      </c>
      <c r="I131" s="96">
        <v>1.6857314870559974</v>
      </c>
      <c r="J131" s="104">
        <v>-29.310344827586203</v>
      </c>
      <c r="K131" s="104">
        <v>1.3920325939339067</v>
      </c>
      <c r="L131" s="1079">
        <v>-0.5904215475723027</v>
      </c>
    </row>
    <row r="132" spans="1:12" ht="14.25">
      <c r="A132" s="44" t="s">
        <v>24</v>
      </c>
      <c r="B132" s="48" t="s">
        <v>37</v>
      </c>
      <c r="C132" s="105">
        <v>8898.4545831453743</v>
      </c>
      <c r="D132" s="105">
        <v>8845.0647259160251</v>
      </c>
      <c r="E132" s="106">
        <v>9076.4236748082822</v>
      </c>
      <c r="F132" s="106">
        <v>9021.9660204343454</v>
      </c>
      <c r="G132" s="1080">
        <v>0.60361183195095869</v>
      </c>
      <c r="H132" s="107">
        <v>227.20332326283986</v>
      </c>
      <c r="I132" s="107">
        <v>0.96533012627109294</v>
      </c>
      <c r="J132" s="108">
        <v>2.3711340206185567</v>
      </c>
      <c r="K132" s="108">
        <v>11.238116794929832</v>
      </c>
      <c r="L132" s="1081">
        <v>0.18650462676303192</v>
      </c>
    </row>
    <row r="133" spans="1:12" ht="15">
      <c r="A133" s="46" t="s">
        <v>24</v>
      </c>
      <c r="B133" s="47" t="s">
        <v>102</v>
      </c>
      <c r="C133" s="116">
        <v>8217.9911764705885</v>
      </c>
      <c r="D133" s="116">
        <v>8194.0382352941178</v>
      </c>
      <c r="E133" s="117">
        <v>8382.3510000000006</v>
      </c>
      <c r="F133" s="117">
        <v>8357.9189999999999</v>
      </c>
      <c r="G133" s="1087">
        <v>0.29232156951988525</v>
      </c>
      <c r="H133" s="118">
        <v>208.6</v>
      </c>
      <c r="I133" s="118">
        <v>1.3605442176870663</v>
      </c>
      <c r="J133" s="119">
        <v>6.5913370998116756</v>
      </c>
      <c r="K133" s="119">
        <v>6.4056133997283844</v>
      </c>
      <c r="L133" s="1088">
        <v>0.35571024375253835</v>
      </c>
    </row>
    <row r="134" spans="1:12" ht="15">
      <c r="A134" s="46" t="s">
        <v>24</v>
      </c>
      <c r="B134" s="47" t="s">
        <v>38</v>
      </c>
      <c r="C134" s="94">
        <v>9297.4705882352937</v>
      </c>
      <c r="D134" s="94">
        <v>9235.8686274509801</v>
      </c>
      <c r="E134" s="95">
        <v>9483.42</v>
      </c>
      <c r="F134" s="95">
        <v>9420.5859999999993</v>
      </c>
      <c r="G134" s="1073">
        <v>0.66698610893208499</v>
      </c>
      <c r="H134" s="96">
        <v>237.4</v>
      </c>
      <c r="I134" s="96">
        <v>0.89247768805779615</v>
      </c>
      <c r="J134" s="104">
        <v>-8.5043988269794717</v>
      </c>
      <c r="K134" s="104">
        <v>3.5310095065640561</v>
      </c>
      <c r="L134" s="1079">
        <v>-0.3541448742038602</v>
      </c>
    </row>
    <row r="135" spans="1:12" ht="15.75" thickBot="1">
      <c r="A135" s="46" t="s">
        <v>24</v>
      </c>
      <c r="B135" s="47" t="s">
        <v>39</v>
      </c>
      <c r="C135" s="94">
        <v>10414.786274509805</v>
      </c>
      <c r="D135" s="94">
        <v>10227.994117647058</v>
      </c>
      <c r="E135" s="95">
        <v>10623.082</v>
      </c>
      <c r="F135" s="95">
        <v>10432.554</v>
      </c>
      <c r="G135" s="1073">
        <v>1.8262833818066051</v>
      </c>
      <c r="H135" s="96">
        <v>291.10000000000002</v>
      </c>
      <c r="I135" s="96">
        <v>-0.81771720613287124</v>
      </c>
      <c r="J135" s="104">
        <v>17.346938775510203</v>
      </c>
      <c r="K135" s="104">
        <v>1.3014938886373923</v>
      </c>
      <c r="L135" s="1079">
        <v>0.18493925721435489</v>
      </c>
    </row>
    <row r="136" spans="1:12" ht="15.75" thickBot="1">
      <c r="A136" s="51"/>
      <c r="B136" s="52"/>
      <c r="C136" s="111"/>
      <c r="D136" s="111"/>
      <c r="E136" s="111"/>
      <c r="F136" s="111"/>
      <c r="G136" s="1083"/>
      <c r="H136" s="112"/>
      <c r="I136" s="112"/>
      <c r="J136" s="112"/>
      <c r="K136" s="112"/>
      <c r="L136" s="1084"/>
    </row>
    <row r="137" spans="1:12" ht="14.25">
      <c r="A137" s="44" t="s">
        <v>117</v>
      </c>
      <c r="B137" s="48" t="s">
        <v>25</v>
      </c>
      <c r="C137" s="105">
        <v>13551.105390662868</v>
      </c>
      <c r="D137" s="105">
        <v>13468.734239552348</v>
      </c>
      <c r="E137" s="106">
        <v>13822.127498476126</v>
      </c>
      <c r="F137" s="106">
        <v>13738.108924343396</v>
      </c>
      <c r="G137" s="1080">
        <v>0.6115730672643882</v>
      </c>
      <c r="H137" s="107">
        <v>339.432183908046</v>
      </c>
      <c r="I137" s="107">
        <v>5.1178479032820459</v>
      </c>
      <c r="J137" s="108">
        <v>10.126582278481013</v>
      </c>
      <c r="K137" s="108">
        <v>0.9846084200995926</v>
      </c>
      <c r="L137" s="1081">
        <v>8.4528666197348112E-2</v>
      </c>
    </row>
    <row r="138" spans="1:12" ht="15">
      <c r="A138" s="46" t="s">
        <v>117</v>
      </c>
      <c r="B138" s="47" t="s">
        <v>26</v>
      </c>
      <c r="C138" s="94">
        <v>13710.809803921567</v>
      </c>
      <c r="D138" s="94">
        <v>13583.074509803922</v>
      </c>
      <c r="E138" s="95">
        <v>13985.026</v>
      </c>
      <c r="F138" s="95">
        <v>13854.736000000001</v>
      </c>
      <c r="G138" s="1073">
        <v>0.94040045223524327</v>
      </c>
      <c r="H138" s="96">
        <v>323.3</v>
      </c>
      <c r="I138" s="96">
        <v>7.5515635395874874</v>
      </c>
      <c r="J138" s="104">
        <v>-29.411764705882355</v>
      </c>
      <c r="K138" s="104">
        <v>0.27161611588954282</v>
      </c>
      <c r="L138" s="1079">
        <v>-0.11575998072661303</v>
      </c>
    </row>
    <row r="139" spans="1:12" ht="15">
      <c r="A139" s="46" t="s">
        <v>117</v>
      </c>
      <c r="B139" s="47" t="s">
        <v>27</v>
      </c>
      <c r="C139" s="94">
        <v>13476.248039215685</v>
      </c>
      <c r="D139" s="94">
        <v>13427.66274509804</v>
      </c>
      <c r="E139" s="95">
        <v>13745.772999999999</v>
      </c>
      <c r="F139" s="95">
        <v>13696.216</v>
      </c>
      <c r="G139" s="1073">
        <v>0.36182986600093692</v>
      </c>
      <c r="H139" s="96">
        <v>341.1</v>
      </c>
      <c r="I139" s="96">
        <v>4.2481662591687144</v>
      </c>
      <c r="J139" s="104">
        <v>55.555555555555557</v>
      </c>
      <c r="K139" s="104">
        <v>0.63377093707559984</v>
      </c>
      <c r="L139" s="1079">
        <v>0.22360801124672897</v>
      </c>
    </row>
    <row r="140" spans="1:12" ht="15">
      <c r="A140" s="46" t="s">
        <v>117</v>
      </c>
      <c r="B140" s="47" t="s">
        <v>34</v>
      </c>
      <c r="C140" s="94">
        <v>13622.442156862744</v>
      </c>
      <c r="D140" s="94">
        <v>13273.652941176471</v>
      </c>
      <c r="E140" s="95">
        <v>13894.891</v>
      </c>
      <c r="F140" s="95">
        <v>13539.126</v>
      </c>
      <c r="G140" s="1073">
        <v>2.6276806937168575</v>
      </c>
      <c r="H140" s="96">
        <v>381.4</v>
      </c>
      <c r="I140" s="96">
        <v>-2.2051282051282111</v>
      </c>
      <c r="J140" s="104">
        <v>-22.222222222222221</v>
      </c>
      <c r="K140" s="104">
        <v>7.922136713444998E-2</v>
      </c>
      <c r="L140" s="1079">
        <v>-2.3319364322767738E-2</v>
      </c>
    </row>
    <row r="141" spans="1:12" ht="14.25">
      <c r="A141" s="44" t="s">
        <v>117</v>
      </c>
      <c r="B141" s="48" t="s">
        <v>28</v>
      </c>
      <c r="C141" s="105">
        <v>13278.620357340526</v>
      </c>
      <c r="D141" s="105">
        <v>13232.457378690116</v>
      </c>
      <c r="E141" s="106">
        <v>13544.192764487336</v>
      </c>
      <c r="F141" s="106">
        <v>13497.106526263919</v>
      </c>
      <c r="G141" s="1080">
        <v>0.34886172182009889</v>
      </c>
      <c r="H141" s="107">
        <v>303.56451169188449</v>
      </c>
      <c r="I141" s="107">
        <v>-0.68206786589907709</v>
      </c>
      <c r="J141" s="108">
        <v>9.4879518072289155</v>
      </c>
      <c r="K141" s="108">
        <v>8.2277048438207334</v>
      </c>
      <c r="L141" s="1081">
        <v>0.66247754519933721</v>
      </c>
    </row>
    <row r="142" spans="1:12" ht="15">
      <c r="A142" s="46" t="s">
        <v>117</v>
      </c>
      <c r="B142" s="47" t="s">
        <v>29</v>
      </c>
      <c r="C142" s="94">
        <v>12950.671568627451</v>
      </c>
      <c r="D142" s="94">
        <v>12885.347058823529</v>
      </c>
      <c r="E142" s="95">
        <v>13209.684999999999</v>
      </c>
      <c r="F142" s="95">
        <v>13143.054</v>
      </c>
      <c r="G142" s="1073">
        <v>0.50696740650992844</v>
      </c>
      <c r="H142" s="96">
        <v>270.8</v>
      </c>
      <c r="I142" s="96">
        <v>-1.2399708242158924</v>
      </c>
      <c r="J142" s="104">
        <v>1.5748031496062991</v>
      </c>
      <c r="K142" s="104">
        <v>1.4599366229062924</v>
      </c>
      <c r="L142" s="1079">
        <v>1.29729678988868E-2</v>
      </c>
    </row>
    <row r="143" spans="1:12" ht="15">
      <c r="A143" s="46" t="s">
        <v>117</v>
      </c>
      <c r="B143" s="47" t="s">
        <v>30</v>
      </c>
      <c r="C143" s="94">
        <v>13415.321568627451</v>
      </c>
      <c r="D143" s="94">
        <v>13365.885294117646</v>
      </c>
      <c r="E143" s="95">
        <v>13683.628000000001</v>
      </c>
      <c r="F143" s="95">
        <v>13633.203</v>
      </c>
      <c r="G143" s="1073">
        <v>0.36986906158443539</v>
      </c>
      <c r="H143" s="96">
        <v>303.3</v>
      </c>
      <c r="I143" s="96">
        <v>-0.91473374714146072</v>
      </c>
      <c r="J143" s="104">
        <v>6.8010075566750636</v>
      </c>
      <c r="K143" s="104">
        <v>4.7985513807152564</v>
      </c>
      <c r="L143" s="1079">
        <v>0.27536578199131867</v>
      </c>
    </row>
    <row r="144" spans="1:12" ht="15">
      <c r="A144" s="46" t="s">
        <v>117</v>
      </c>
      <c r="B144" s="47" t="s">
        <v>35</v>
      </c>
      <c r="C144" s="94">
        <v>13171.425490196078</v>
      </c>
      <c r="D144" s="94">
        <v>13143.878431372548</v>
      </c>
      <c r="E144" s="95">
        <v>13434.853999999999</v>
      </c>
      <c r="F144" s="95">
        <v>13406.755999999999</v>
      </c>
      <c r="G144" s="1073">
        <v>0.20958090085327097</v>
      </c>
      <c r="H144" s="96">
        <v>328.5</v>
      </c>
      <c r="I144" s="96">
        <v>-1.3217182337038083</v>
      </c>
      <c r="J144" s="104">
        <v>24.285714285714285</v>
      </c>
      <c r="K144" s="104">
        <v>1.9692168401991852</v>
      </c>
      <c r="L144" s="1079">
        <v>0.37413879530913152</v>
      </c>
    </row>
    <row r="145" spans="1:12" ht="14.25">
      <c r="A145" s="44" t="s">
        <v>117</v>
      </c>
      <c r="B145" s="48" t="s">
        <v>31</v>
      </c>
      <c r="C145" s="105">
        <v>12408.687230850488</v>
      </c>
      <c r="D145" s="105">
        <v>12349.586838612735</v>
      </c>
      <c r="E145" s="106">
        <v>12656.860975467498</v>
      </c>
      <c r="F145" s="106">
        <v>12596.57857538499</v>
      </c>
      <c r="G145" s="1080">
        <v>0.47856169611251104</v>
      </c>
      <c r="H145" s="107">
        <v>266.94085072231138</v>
      </c>
      <c r="I145" s="107">
        <v>0.18968495472031791</v>
      </c>
      <c r="J145" s="108">
        <v>2.0475020475020473</v>
      </c>
      <c r="K145" s="108">
        <v>14.101403349932095</v>
      </c>
      <c r="L145" s="1081">
        <v>0.19004411556955603</v>
      </c>
    </row>
    <row r="146" spans="1:12" ht="15">
      <c r="A146" s="46" t="s">
        <v>117</v>
      </c>
      <c r="B146" s="47" t="s">
        <v>32</v>
      </c>
      <c r="C146" s="94">
        <v>11797.039215686274</v>
      </c>
      <c r="D146" s="94">
        <v>11814.844117647059</v>
      </c>
      <c r="E146" s="95">
        <v>12032.98</v>
      </c>
      <c r="F146" s="95">
        <v>12051.141</v>
      </c>
      <c r="G146" s="1073">
        <v>-0.15069942339899647</v>
      </c>
      <c r="H146" s="96">
        <v>241.9</v>
      </c>
      <c r="I146" s="96">
        <v>-4.1322314049584426E-2</v>
      </c>
      <c r="J146" s="104">
        <v>-1.084010840108401</v>
      </c>
      <c r="K146" s="104">
        <v>4.1308284291534632</v>
      </c>
      <c r="L146" s="1079">
        <v>-7.3341560592464106E-2</v>
      </c>
    </row>
    <row r="147" spans="1:12" ht="15">
      <c r="A147" s="46" t="s">
        <v>117</v>
      </c>
      <c r="B147" s="47" t="s">
        <v>33</v>
      </c>
      <c r="C147" s="94">
        <v>12643.143137254901</v>
      </c>
      <c r="D147" s="94">
        <v>12544.623529411763</v>
      </c>
      <c r="E147" s="95">
        <v>12896.005999999999</v>
      </c>
      <c r="F147" s="95">
        <v>12795.516</v>
      </c>
      <c r="G147" s="1073">
        <v>0.78535324405830753</v>
      </c>
      <c r="H147" s="96">
        <v>272.8</v>
      </c>
      <c r="I147" s="96">
        <v>0.2941176470588277</v>
      </c>
      <c r="J147" s="96">
        <v>7.7574047954866012</v>
      </c>
      <c r="K147" s="96">
        <v>8.6464463558171119</v>
      </c>
      <c r="L147" s="1074">
        <v>0.56851539990962685</v>
      </c>
    </row>
    <row r="148" spans="1:12" ht="15.75" thickBot="1">
      <c r="A148" s="56" t="s">
        <v>117</v>
      </c>
      <c r="B148" s="57" t="s">
        <v>36</v>
      </c>
      <c r="C148" s="97">
        <v>12552.16274509804</v>
      </c>
      <c r="D148" s="97">
        <v>12584.250980392157</v>
      </c>
      <c r="E148" s="98">
        <v>12803.206</v>
      </c>
      <c r="F148" s="98">
        <v>12835.936</v>
      </c>
      <c r="G148" s="1075">
        <v>-0.25498724830039321</v>
      </c>
      <c r="H148" s="99">
        <v>306.8</v>
      </c>
      <c r="I148" s="99">
        <v>1.6230539913878881</v>
      </c>
      <c r="J148" s="99">
        <v>-18.181818181818183</v>
      </c>
      <c r="K148" s="99">
        <v>1.3241285649615211</v>
      </c>
      <c r="L148" s="1076">
        <v>-0.30512972374760494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89"/>
    </row>
    <row r="151" spans="1:12" ht="21" thickBot="1">
      <c r="A151" s="1036" t="s">
        <v>340</v>
      </c>
      <c r="B151" s="1026"/>
      <c r="C151" s="1026"/>
      <c r="D151" s="1026"/>
      <c r="E151" s="1026"/>
      <c r="F151" s="1026"/>
      <c r="G151" s="1027"/>
      <c r="H151" s="1027"/>
      <c r="I151" s="1027"/>
      <c r="J151" s="1027"/>
      <c r="K151" s="1027"/>
      <c r="L151" s="109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28"/>
      <c r="H152" s="1214" t="s">
        <v>10</v>
      </c>
      <c r="I152" s="1215"/>
      <c r="J152" s="1060" t="s">
        <v>11</v>
      </c>
      <c r="K152" s="1029" t="s">
        <v>12</v>
      </c>
      <c r="L152" s="1030"/>
    </row>
    <row r="153" spans="1:12" ht="15.75" customHeight="1">
      <c r="A153" s="29" t="s">
        <v>13</v>
      </c>
      <c r="B153" s="30" t="s">
        <v>14</v>
      </c>
      <c r="C153" s="1031" t="s">
        <v>40</v>
      </c>
      <c r="D153" s="1031" t="s">
        <v>40</v>
      </c>
      <c r="E153" s="1032" t="s">
        <v>41</v>
      </c>
      <c r="F153" s="1033"/>
      <c r="G153" s="1061"/>
      <c r="H153" s="1212" t="s">
        <v>15</v>
      </c>
      <c r="I153" s="1213"/>
      <c r="J153" s="1062" t="s">
        <v>16</v>
      </c>
      <c r="K153" s="1034" t="s">
        <v>17</v>
      </c>
      <c r="L153" s="1035"/>
    </row>
    <row r="154" spans="1:12" ht="26.25" thickBot="1">
      <c r="A154" s="31" t="s">
        <v>18</v>
      </c>
      <c r="B154" s="32" t="s">
        <v>19</v>
      </c>
      <c r="C154" s="942" t="s">
        <v>403</v>
      </c>
      <c r="D154" s="1170" t="s">
        <v>401</v>
      </c>
      <c r="E154" s="1021" t="s">
        <v>403</v>
      </c>
      <c r="F154" s="1022" t="s">
        <v>401</v>
      </c>
      <c r="G154" s="1059" t="s">
        <v>20</v>
      </c>
      <c r="H154" s="81" t="s">
        <v>403</v>
      </c>
      <c r="I154" s="956" t="s">
        <v>20</v>
      </c>
      <c r="J154" s="1063" t="s">
        <v>20</v>
      </c>
      <c r="K154" s="1023" t="s">
        <v>403</v>
      </c>
      <c r="L154" s="1064" t="s">
        <v>21</v>
      </c>
    </row>
    <row r="155" spans="1:12" ht="15" thickBot="1">
      <c r="A155" s="33" t="s">
        <v>22</v>
      </c>
      <c r="B155" s="34" t="s">
        <v>23</v>
      </c>
      <c r="C155" s="82">
        <v>11558.686644068082</v>
      </c>
      <c r="D155" s="82">
        <v>11462.04538635644</v>
      </c>
      <c r="E155" s="83">
        <v>11789.860376949444</v>
      </c>
      <c r="F155" s="691">
        <v>11691.286294083569</v>
      </c>
      <c r="G155" s="1065">
        <v>0.84314146781058974</v>
      </c>
      <c r="H155" s="84">
        <v>311.01087601078171</v>
      </c>
      <c r="I155" s="84">
        <v>1.4373937503798193</v>
      </c>
      <c r="J155" s="85">
        <v>2.1616411950984444</v>
      </c>
      <c r="K155" s="84">
        <v>100</v>
      </c>
      <c r="L155" s="106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67"/>
      <c r="H156" s="85"/>
      <c r="I156" s="85"/>
      <c r="J156" s="85"/>
      <c r="K156" s="85"/>
      <c r="L156" s="1068"/>
    </row>
    <row r="157" spans="1:12" ht="15">
      <c r="A157" s="37" t="s">
        <v>108</v>
      </c>
      <c r="B157" s="38" t="s">
        <v>23</v>
      </c>
      <c r="C157" s="87">
        <v>11920.418234633922</v>
      </c>
      <c r="D157" s="87">
        <v>11729.484453781513</v>
      </c>
      <c r="E157" s="88">
        <v>12158.826599326601</v>
      </c>
      <c r="F157" s="88">
        <v>11964.074142857144</v>
      </c>
      <c r="G157" s="1069">
        <v>1.6278105112356718</v>
      </c>
      <c r="H157" s="89">
        <v>247.5</v>
      </c>
      <c r="I157" s="89">
        <v>-7.7639751552794971</v>
      </c>
      <c r="J157" s="89">
        <v>100</v>
      </c>
      <c r="K157" s="89">
        <v>0.16172506738544476</v>
      </c>
      <c r="L157" s="1070">
        <v>7.9114575853020133E-2</v>
      </c>
    </row>
    <row r="158" spans="1:12" ht="15">
      <c r="A158" s="46" t="s">
        <v>109</v>
      </c>
      <c r="B158" s="90" t="s">
        <v>23</v>
      </c>
      <c r="C158" s="91">
        <v>11898.008665602161</v>
      </c>
      <c r="D158" s="91">
        <v>11786.614510724105</v>
      </c>
      <c r="E158" s="92">
        <v>12135.968838914205</v>
      </c>
      <c r="F158" s="92">
        <v>12022.346800938587</v>
      </c>
      <c r="G158" s="1071">
        <v>0.94509033765975947</v>
      </c>
      <c r="H158" s="93">
        <v>349.76439710916702</v>
      </c>
      <c r="I158" s="93">
        <v>3.7647721337466376</v>
      </c>
      <c r="J158" s="93">
        <v>-0.26555386949924126</v>
      </c>
      <c r="K158" s="93">
        <v>35.43126684636119</v>
      </c>
      <c r="L158" s="1072">
        <v>-0.86227576688402507</v>
      </c>
    </row>
    <row r="159" spans="1:12" ht="15">
      <c r="A159" s="39" t="s">
        <v>110</v>
      </c>
      <c r="B159" s="40" t="s">
        <v>23</v>
      </c>
      <c r="C159" s="94">
        <v>11859.759876751619</v>
      </c>
      <c r="D159" s="94">
        <v>11759.373063099041</v>
      </c>
      <c r="E159" s="95">
        <v>12096.955074286652</v>
      </c>
      <c r="F159" s="95">
        <v>11994.560524361023</v>
      </c>
      <c r="G159" s="1073">
        <v>0.85367487802213149</v>
      </c>
      <c r="H159" s="96">
        <v>370.08816388467369</v>
      </c>
      <c r="I159" s="96">
        <v>-0.42752586488607536</v>
      </c>
      <c r="J159" s="96">
        <v>22.263450834879407</v>
      </c>
      <c r="K159" s="96">
        <v>8.881401617250674</v>
      </c>
      <c r="L159" s="1074">
        <v>1.4602257945878616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3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4" t="s">
        <v>100</v>
      </c>
    </row>
    <row r="161" spans="1:12" ht="15">
      <c r="A161" s="39" t="s">
        <v>98</v>
      </c>
      <c r="B161" s="40" t="s">
        <v>23</v>
      </c>
      <c r="C161" s="94">
        <v>10111.737655409663</v>
      </c>
      <c r="D161" s="94">
        <v>10097.98408112407</v>
      </c>
      <c r="E161" s="95">
        <v>10313.972408517857</v>
      </c>
      <c r="F161" s="95">
        <v>10299.943762746552</v>
      </c>
      <c r="G161" s="1073">
        <v>0.13620118803021256</v>
      </c>
      <c r="H161" s="96">
        <v>279.2961587708067</v>
      </c>
      <c r="I161" s="96">
        <v>-0.26548356795408257</v>
      </c>
      <c r="J161" s="96">
        <v>-2.6993355481727574</v>
      </c>
      <c r="K161" s="96">
        <v>31.576819407008088</v>
      </c>
      <c r="L161" s="1074">
        <v>-1.577524528004993</v>
      </c>
    </row>
    <row r="162" spans="1:12" ht="15.75" thickBot="1">
      <c r="A162" s="41" t="s">
        <v>112</v>
      </c>
      <c r="B162" s="42" t="s">
        <v>23</v>
      </c>
      <c r="C162" s="97">
        <v>12709.485196042189</v>
      </c>
      <c r="D162" s="97">
        <v>12698.692706289745</v>
      </c>
      <c r="E162" s="98">
        <v>12963.674899963033</v>
      </c>
      <c r="F162" s="98">
        <v>12952.666560415541</v>
      </c>
      <c r="G162" s="1075">
        <v>8.4988982740701213E-2</v>
      </c>
      <c r="H162" s="99">
        <v>274.01299943725382</v>
      </c>
      <c r="I162" s="99">
        <v>-0.72678196340250623</v>
      </c>
      <c r="J162" s="99">
        <v>6.1529271206690561</v>
      </c>
      <c r="K162" s="99">
        <v>23.948787061994608</v>
      </c>
      <c r="L162" s="1076">
        <v>0.90045992444813905</v>
      </c>
    </row>
    <row r="163" spans="1:12" ht="15" thickBot="1">
      <c r="A163" s="35"/>
      <c r="B163" s="43"/>
      <c r="C163" s="86"/>
      <c r="D163" s="86"/>
      <c r="E163" s="86"/>
      <c r="F163" s="86"/>
      <c r="G163" s="1067"/>
      <c r="H163" s="85"/>
      <c r="I163" s="85"/>
      <c r="J163" s="85"/>
      <c r="K163" s="85"/>
      <c r="L163" s="106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7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7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7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79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>
        <v>13568.627450980392</v>
      </c>
      <c r="E167" s="106" t="s">
        <v>100</v>
      </c>
      <c r="F167" s="106">
        <v>13840</v>
      </c>
      <c r="G167" s="1080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081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73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79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>
        <v>13568.627450980392</v>
      </c>
      <c r="E169" s="95" t="s">
        <v>100</v>
      </c>
      <c r="F169" s="95">
        <v>13840</v>
      </c>
      <c r="G169" s="1073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79" t="s">
        <v>100</v>
      </c>
    </row>
    <row r="170" spans="1:12" ht="14.25">
      <c r="A170" s="44" t="s">
        <v>113</v>
      </c>
      <c r="B170" s="48" t="s">
        <v>31</v>
      </c>
      <c r="C170" s="105">
        <v>11920.418234633922</v>
      </c>
      <c r="D170" s="105">
        <v>11308.306668163448</v>
      </c>
      <c r="E170" s="106">
        <v>12158.826599326601</v>
      </c>
      <c r="F170" s="106">
        <v>11534.472801526717</v>
      </c>
      <c r="G170" s="1080">
        <v>5.4129374488380924</v>
      </c>
      <c r="H170" s="107">
        <v>247.5</v>
      </c>
      <c r="I170" s="107">
        <v>-5.5343511450381682</v>
      </c>
      <c r="J170" s="108">
        <v>140</v>
      </c>
      <c r="K170" s="108">
        <v>0.16172506738544476</v>
      </c>
      <c r="L170" s="1081">
        <v>9.2882991108424254E-2</v>
      </c>
    </row>
    <row r="171" spans="1:12" ht="15">
      <c r="A171" s="46" t="s">
        <v>113</v>
      </c>
      <c r="B171" s="47" t="s">
        <v>32</v>
      </c>
      <c r="C171" s="94" t="s">
        <v>256</v>
      </c>
      <c r="D171" s="94" t="s">
        <v>256</v>
      </c>
      <c r="E171" s="95" t="s">
        <v>256</v>
      </c>
      <c r="F171" s="95" t="s">
        <v>256</v>
      </c>
      <c r="G171" s="1073" t="s">
        <v>100</v>
      </c>
      <c r="H171" s="96" t="s">
        <v>256</v>
      </c>
      <c r="I171" s="96" t="s">
        <v>100</v>
      </c>
      <c r="J171" s="104" t="s">
        <v>100</v>
      </c>
      <c r="K171" s="104" t="s">
        <v>256</v>
      </c>
      <c r="L171" s="1079" t="s">
        <v>100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 t="s">
        <v>256</v>
      </c>
      <c r="E172" s="110" t="s">
        <v>256</v>
      </c>
      <c r="F172" s="110" t="s">
        <v>256</v>
      </c>
      <c r="G172" s="1082" t="s">
        <v>100</v>
      </c>
      <c r="H172" s="104" t="s">
        <v>256</v>
      </c>
      <c r="I172" s="104" t="s">
        <v>100</v>
      </c>
      <c r="J172" s="104" t="s">
        <v>100</v>
      </c>
      <c r="K172" s="104" t="s">
        <v>256</v>
      </c>
      <c r="L172" s="107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67"/>
      <c r="H173" s="85"/>
      <c r="I173" s="85"/>
      <c r="J173" s="85"/>
      <c r="K173" s="85"/>
      <c r="L173" s="1068"/>
    </row>
    <row r="174" spans="1:12" ht="14.25">
      <c r="A174" s="44" t="s">
        <v>114</v>
      </c>
      <c r="B174" s="45" t="s">
        <v>25</v>
      </c>
      <c r="C174" s="100">
        <v>12586.915085966726</v>
      </c>
      <c r="D174" s="100">
        <v>12495.470985002912</v>
      </c>
      <c r="E174" s="101">
        <v>12838.653387686061</v>
      </c>
      <c r="F174" s="101">
        <v>12745.38040470297</v>
      </c>
      <c r="G174" s="1077">
        <v>0.73181796087211526</v>
      </c>
      <c r="H174" s="102">
        <v>412.83854748603358</v>
      </c>
      <c r="I174" s="102">
        <v>2.1892046705835715</v>
      </c>
      <c r="J174" s="103">
        <v>27.857142857142858</v>
      </c>
      <c r="K174" s="103">
        <v>2.4123989218328838</v>
      </c>
      <c r="L174" s="1078">
        <v>0.48482078607630963</v>
      </c>
    </row>
    <row r="175" spans="1:12" ht="15">
      <c r="A175" s="46" t="s">
        <v>114</v>
      </c>
      <c r="B175" s="47" t="s">
        <v>26</v>
      </c>
      <c r="C175" s="94">
        <v>12674.014705882353</v>
      </c>
      <c r="D175" s="94">
        <v>12559.83725490196</v>
      </c>
      <c r="E175" s="95">
        <v>12927.495000000001</v>
      </c>
      <c r="F175" s="95">
        <v>12811.034</v>
      </c>
      <c r="G175" s="1073">
        <v>0.90906791754671135</v>
      </c>
      <c r="H175" s="96">
        <v>390.9</v>
      </c>
      <c r="I175" s="96">
        <v>5.119017148707157E-2</v>
      </c>
      <c r="J175" s="104">
        <v>0</v>
      </c>
      <c r="K175" s="104">
        <v>0.99730458221024254</v>
      </c>
      <c r="L175" s="1079">
        <v>-2.1558146689661162E-2</v>
      </c>
    </row>
    <row r="176" spans="1:12" ht="15">
      <c r="A176" s="46" t="s">
        <v>114</v>
      </c>
      <c r="B176" s="47" t="s">
        <v>27</v>
      </c>
      <c r="C176" s="94">
        <v>12530.882352941177</v>
      </c>
      <c r="D176" s="94">
        <v>12428.171568627451</v>
      </c>
      <c r="E176" s="95">
        <v>12781.5</v>
      </c>
      <c r="F176" s="95">
        <v>12676.735000000001</v>
      </c>
      <c r="G176" s="1073">
        <v>0.826435198022199</v>
      </c>
      <c r="H176" s="96">
        <v>428.3</v>
      </c>
      <c r="I176" s="96">
        <v>2.2439723084268404</v>
      </c>
      <c r="J176" s="104">
        <v>59.090909090909093</v>
      </c>
      <c r="K176" s="104">
        <v>1.4150943396226416</v>
      </c>
      <c r="L176" s="1079">
        <v>0.5063789327659709</v>
      </c>
    </row>
    <row r="177" spans="1:12" ht="14.25">
      <c r="A177" s="44" t="s">
        <v>114</v>
      </c>
      <c r="B177" s="48" t="s">
        <v>28</v>
      </c>
      <c r="C177" s="105">
        <v>12170.338037783906</v>
      </c>
      <c r="D177" s="105">
        <v>12126.56988947969</v>
      </c>
      <c r="E177" s="106">
        <v>12413.744798539585</v>
      </c>
      <c r="F177" s="106">
        <v>12369.101287269285</v>
      </c>
      <c r="G177" s="1080">
        <v>0.36092768773951994</v>
      </c>
      <c r="H177" s="107">
        <v>376.01213872832375</v>
      </c>
      <c r="I177" s="107">
        <v>3.0510636703903447</v>
      </c>
      <c r="J177" s="108">
        <v>8.6342229199372049</v>
      </c>
      <c r="K177" s="108">
        <v>9.3261455525606465</v>
      </c>
      <c r="L177" s="1081">
        <v>0.55566503486823215</v>
      </c>
    </row>
    <row r="178" spans="1:12" ht="15">
      <c r="A178" s="46" t="s">
        <v>114</v>
      </c>
      <c r="B178" s="47" t="s">
        <v>29</v>
      </c>
      <c r="C178" s="94">
        <v>12089.235294117647</v>
      </c>
      <c r="D178" s="94">
        <v>12071.28137254902</v>
      </c>
      <c r="E178" s="95">
        <v>12331.02</v>
      </c>
      <c r="F178" s="95">
        <v>12312.707</v>
      </c>
      <c r="G178" s="1073">
        <v>0.14873252486232394</v>
      </c>
      <c r="H178" s="96">
        <v>359.3</v>
      </c>
      <c r="I178" s="96">
        <v>2.8334287349742517</v>
      </c>
      <c r="J178" s="104">
        <v>-9.5081967213114744</v>
      </c>
      <c r="K178" s="104">
        <v>3.7196765498652291</v>
      </c>
      <c r="L178" s="1079">
        <v>-0.47969010303302229</v>
      </c>
    </row>
    <row r="179" spans="1:12" ht="15">
      <c r="A179" s="46" t="s">
        <v>114</v>
      </c>
      <c r="B179" s="47" t="s">
        <v>30</v>
      </c>
      <c r="C179" s="94">
        <v>12220.293137254903</v>
      </c>
      <c r="D179" s="94">
        <v>12173.376470588235</v>
      </c>
      <c r="E179" s="95">
        <v>12464.699000000001</v>
      </c>
      <c r="F179" s="95">
        <v>12416.843999999999</v>
      </c>
      <c r="G179" s="1073">
        <v>0.38540389168134337</v>
      </c>
      <c r="H179" s="96">
        <v>387.1</v>
      </c>
      <c r="I179" s="96">
        <v>2.110261144816671</v>
      </c>
      <c r="J179" s="104">
        <v>25.301204819277107</v>
      </c>
      <c r="K179" s="104">
        <v>5.6064690026954178</v>
      </c>
      <c r="L179" s="1079">
        <v>1.0353551379012558</v>
      </c>
    </row>
    <row r="180" spans="1:12" ht="14.25">
      <c r="A180" s="44" t="s">
        <v>114</v>
      </c>
      <c r="B180" s="48" t="s">
        <v>31</v>
      </c>
      <c r="C180" s="105">
        <v>11690.00011244005</v>
      </c>
      <c r="D180" s="105">
        <v>11587.960868392189</v>
      </c>
      <c r="E180" s="106">
        <v>11923.800114688851</v>
      </c>
      <c r="F180" s="106">
        <v>11819.720085760033</v>
      </c>
      <c r="G180" s="1080">
        <v>0.88056255286628959</v>
      </c>
      <c r="H180" s="107">
        <v>333.01029579067125</v>
      </c>
      <c r="I180" s="107">
        <v>3.2567674535511513</v>
      </c>
      <c r="J180" s="108">
        <v>-5.4330285099515869</v>
      </c>
      <c r="K180" s="108">
        <v>23.692722371967655</v>
      </c>
      <c r="L180" s="1081">
        <v>-1.9027615878285715</v>
      </c>
    </row>
    <row r="181" spans="1:12" ht="15">
      <c r="A181" s="46" t="s">
        <v>114</v>
      </c>
      <c r="B181" s="47" t="s">
        <v>32</v>
      </c>
      <c r="C181" s="94">
        <v>11548.51568627451</v>
      </c>
      <c r="D181" s="94">
        <v>11446.08725490196</v>
      </c>
      <c r="E181" s="95">
        <v>11779.486000000001</v>
      </c>
      <c r="F181" s="95">
        <v>11675.009</v>
      </c>
      <c r="G181" s="1073">
        <v>0.89487725448435007</v>
      </c>
      <c r="H181" s="96">
        <v>322.60000000000002</v>
      </c>
      <c r="I181" s="96">
        <v>5.047215890589384</v>
      </c>
      <c r="J181" s="104">
        <v>-10.184182015167931</v>
      </c>
      <c r="K181" s="104">
        <v>11.172506738544474</v>
      </c>
      <c r="L181" s="1079">
        <v>-1.535740542193512</v>
      </c>
    </row>
    <row r="182" spans="1:12" ht="15.75" thickBot="1">
      <c r="A182" s="49" t="s">
        <v>114</v>
      </c>
      <c r="B182" s="50" t="s">
        <v>33</v>
      </c>
      <c r="C182" s="109">
        <v>11809.008823529412</v>
      </c>
      <c r="D182" s="109">
        <v>11715.185294117646</v>
      </c>
      <c r="E182" s="110">
        <v>12045.189</v>
      </c>
      <c r="F182" s="110">
        <v>11949.489</v>
      </c>
      <c r="G182" s="1082">
        <v>0.80087106653682627</v>
      </c>
      <c r="H182" s="104">
        <v>342.3</v>
      </c>
      <c r="I182" s="104">
        <v>1.3621557595499032</v>
      </c>
      <c r="J182" s="104">
        <v>-0.74786324786324787</v>
      </c>
      <c r="K182" s="104">
        <v>12.520215633423181</v>
      </c>
      <c r="L182" s="1079">
        <v>-0.36702104563505777</v>
      </c>
    </row>
    <row r="183" spans="1:12" ht="15.75" thickBot="1">
      <c r="A183" s="51"/>
      <c r="B183" s="52"/>
      <c r="C183" s="111"/>
      <c r="D183" s="111"/>
      <c r="E183" s="111"/>
      <c r="F183" s="111"/>
      <c r="G183" s="1083"/>
      <c r="H183" s="112"/>
      <c r="I183" s="112"/>
      <c r="J183" s="112"/>
      <c r="K183" s="112"/>
      <c r="L183" s="1084"/>
    </row>
    <row r="184" spans="1:12" ht="15">
      <c r="A184" s="46" t="s">
        <v>115</v>
      </c>
      <c r="B184" s="53" t="s">
        <v>30</v>
      </c>
      <c r="C184" s="113">
        <v>11997.653921568628</v>
      </c>
      <c r="D184" s="113">
        <v>11925.861764705884</v>
      </c>
      <c r="E184" s="114">
        <v>12237.607</v>
      </c>
      <c r="F184" s="114">
        <v>12164.379000000001</v>
      </c>
      <c r="G184" s="1085">
        <v>0.60198716268211594</v>
      </c>
      <c r="H184" s="115">
        <v>395.4</v>
      </c>
      <c r="I184" s="115">
        <v>-2.8023598820059079</v>
      </c>
      <c r="J184" s="115">
        <v>54.198473282442748</v>
      </c>
      <c r="K184" s="115">
        <v>2.7223719676549867</v>
      </c>
      <c r="L184" s="1086">
        <v>0.91870956919704927</v>
      </c>
    </row>
    <row r="185" spans="1:12" ht="15.75" thickBot="1">
      <c r="A185" s="49" t="s">
        <v>115</v>
      </c>
      <c r="B185" s="50" t="s">
        <v>33</v>
      </c>
      <c r="C185" s="109">
        <v>11792.611764705882</v>
      </c>
      <c r="D185" s="109">
        <v>11699.030392156863</v>
      </c>
      <c r="E185" s="110">
        <v>12028.464</v>
      </c>
      <c r="F185" s="110">
        <v>11933.011</v>
      </c>
      <c r="G185" s="1082">
        <v>0.79990708128903532</v>
      </c>
      <c r="H185" s="104">
        <v>358.9</v>
      </c>
      <c r="I185" s="104">
        <v>-0.41620421753607106</v>
      </c>
      <c r="J185" s="104">
        <v>12.009803921568627</v>
      </c>
      <c r="K185" s="104">
        <v>6.1590296495956878</v>
      </c>
      <c r="L185" s="1079">
        <v>0.54151622539081412</v>
      </c>
    </row>
    <row r="186" spans="1:12" ht="15.75" thickBot="1">
      <c r="A186" s="51"/>
      <c r="B186" s="52"/>
      <c r="C186" s="111"/>
      <c r="D186" s="111"/>
      <c r="E186" s="111"/>
      <c r="F186" s="111"/>
      <c r="G186" s="1083"/>
      <c r="H186" s="112"/>
      <c r="I186" s="112"/>
      <c r="J186" s="112"/>
      <c r="K186" s="112"/>
      <c r="L186" s="108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7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7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7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7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7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7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7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7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7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3"/>
      <c r="H197" s="112"/>
      <c r="I197" s="112"/>
      <c r="J197" s="112"/>
      <c r="K197" s="112"/>
      <c r="L197" s="1084"/>
    </row>
    <row r="198" spans="1:12" ht="14.25">
      <c r="A198" s="44" t="s">
        <v>24</v>
      </c>
      <c r="B198" s="45" t="s">
        <v>28</v>
      </c>
      <c r="C198" s="100">
        <v>11328.465373579074</v>
      </c>
      <c r="D198" s="100">
        <v>11311.441025404907</v>
      </c>
      <c r="E198" s="101">
        <v>11555.034681050656</v>
      </c>
      <c r="F198" s="101">
        <v>11537.669845913006</v>
      </c>
      <c r="G198" s="1077">
        <v>0.15050556455124836</v>
      </c>
      <c r="H198" s="102">
        <v>342.65214285714291</v>
      </c>
      <c r="I198" s="102">
        <v>-1.9164663435619449</v>
      </c>
      <c r="J198" s="103">
        <v>9.375</v>
      </c>
      <c r="K198" s="103">
        <v>3.7735849056603774</v>
      </c>
      <c r="L198" s="1078">
        <v>0.24887060027692742</v>
      </c>
    </row>
    <row r="199" spans="1:12" ht="15">
      <c r="A199" s="46" t="s">
        <v>24</v>
      </c>
      <c r="B199" s="47" t="s">
        <v>29</v>
      </c>
      <c r="C199" s="94">
        <v>10794.686274509804</v>
      </c>
      <c r="D199" s="94">
        <v>10955.282352941176</v>
      </c>
      <c r="E199" s="95">
        <v>11010.58</v>
      </c>
      <c r="F199" s="95">
        <v>11174.388000000001</v>
      </c>
      <c r="G199" s="1073">
        <v>-1.4659236819054511</v>
      </c>
      <c r="H199" s="96">
        <v>310</v>
      </c>
      <c r="I199" s="96">
        <v>-3.5769828926905132</v>
      </c>
      <c r="J199" s="104">
        <v>-19.148936170212767</v>
      </c>
      <c r="K199" s="104">
        <v>0.5121293800539084</v>
      </c>
      <c r="L199" s="1079">
        <v>-0.13498613695008443</v>
      </c>
    </row>
    <row r="200" spans="1:12" ht="15">
      <c r="A200" s="46" t="s">
        <v>24</v>
      </c>
      <c r="B200" s="47" t="s">
        <v>30</v>
      </c>
      <c r="C200" s="94">
        <v>11272.539215686274</v>
      </c>
      <c r="D200" s="94">
        <v>11225.992156862745</v>
      </c>
      <c r="E200" s="95">
        <v>11497.99</v>
      </c>
      <c r="F200" s="95">
        <v>11450.512000000001</v>
      </c>
      <c r="G200" s="1073">
        <v>0.41463648088399147</v>
      </c>
      <c r="H200" s="96">
        <v>333.3</v>
      </c>
      <c r="I200" s="96">
        <v>-2.4297423887587852</v>
      </c>
      <c r="J200" s="104">
        <v>67.81609195402298</v>
      </c>
      <c r="K200" s="104">
        <v>1.9676549865229112</v>
      </c>
      <c r="L200" s="1079">
        <v>0.76980285930275416</v>
      </c>
    </row>
    <row r="201" spans="1:12" ht="15">
      <c r="A201" s="46" t="s">
        <v>24</v>
      </c>
      <c r="B201" s="47" t="s">
        <v>35</v>
      </c>
      <c r="C201" s="94">
        <v>11582.248039215687</v>
      </c>
      <c r="D201" s="94">
        <v>11489.044117647059</v>
      </c>
      <c r="E201" s="95">
        <v>11813.893</v>
      </c>
      <c r="F201" s="95">
        <v>11718.825000000001</v>
      </c>
      <c r="G201" s="1073">
        <v>0.81124174138618255</v>
      </c>
      <c r="H201" s="96">
        <v>369.8</v>
      </c>
      <c r="I201" s="96">
        <v>1.148796498905905</v>
      </c>
      <c r="J201" s="104">
        <v>-21.311475409836063</v>
      </c>
      <c r="K201" s="104">
        <v>1.2938005390835581</v>
      </c>
      <c r="L201" s="1079">
        <v>-0.38594612207574253</v>
      </c>
    </row>
    <row r="202" spans="1:12" ht="14.25">
      <c r="A202" s="44" t="s">
        <v>24</v>
      </c>
      <c r="B202" s="48" t="s">
        <v>31</v>
      </c>
      <c r="C202" s="105">
        <v>10553.08591802455</v>
      </c>
      <c r="D202" s="105">
        <v>10581.292837036648</v>
      </c>
      <c r="E202" s="106">
        <v>10764.147636385042</v>
      </c>
      <c r="F202" s="106">
        <v>10792.918693777381</v>
      </c>
      <c r="G202" s="1080">
        <v>-0.26657346551612049</v>
      </c>
      <c r="H202" s="107">
        <v>290.66865160848738</v>
      </c>
      <c r="I202" s="107">
        <v>-1.2711100222397163</v>
      </c>
      <c r="J202" s="108">
        <v>-1.3504388926401081</v>
      </c>
      <c r="K202" s="108">
        <v>19.690026954177895</v>
      </c>
      <c r="L202" s="1081">
        <v>-0.70099603907558006</v>
      </c>
    </row>
    <row r="203" spans="1:12" ht="15">
      <c r="A203" s="46" t="s">
        <v>24</v>
      </c>
      <c r="B203" s="47" t="s">
        <v>32</v>
      </c>
      <c r="C203" s="94">
        <v>10113.85294117647</v>
      </c>
      <c r="D203" s="94">
        <v>10110.271568627451</v>
      </c>
      <c r="E203" s="95">
        <v>10316.129999999999</v>
      </c>
      <c r="F203" s="95">
        <v>10312.477000000001</v>
      </c>
      <c r="G203" s="1073">
        <v>3.5423109307283089E-2</v>
      </c>
      <c r="H203" s="96">
        <v>269.3</v>
      </c>
      <c r="I203" s="96">
        <v>0.63527653213751445</v>
      </c>
      <c r="J203" s="104">
        <v>7.1748878923766819</v>
      </c>
      <c r="K203" s="104">
        <v>6.4420485175202158</v>
      </c>
      <c r="L203" s="1079">
        <v>0.30133531360998589</v>
      </c>
    </row>
    <row r="204" spans="1:12" ht="15">
      <c r="A204" s="46" t="s">
        <v>24</v>
      </c>
      <c r="B204" s="47" t="s">
        <v>33</v>
      </c>
      <c r="C204" s="94">
        <v>10658.619607843137</v>
      </c>
      <c r="D204" s="94">
        <v>10655.290196078431</v>
      </c>
      <c r="E204" s="95">
        <v>10871.791999999999</v>
      </c>
      <c r="F204" s="95">
        <v>10868.396000000001</v>
      </c>
      <c r="G204" s="1073">
        <v>3.1246561130076792E-2</v>
      </c>
      <c r="H204" s="96">
        <v>288.39999999999998</v>
      </c>
      <c r="I204" s="96">
        <v>-1.4354066985646088</v>
      </c>
      <c r="J204" s="104">
        <v>4.7328244274809164</v>
      </c>
      <c r="K204" s="104">
        <v>9.2452830188679247</v>
      </c>
      <c r="L204" s="1079">
        <v>0.2269710265782372</v>
      </c>
    </row>
    <row r="205" spans="1:12" ht="15">
      <c r="A205" s="46" t="s">
        <v>24</v>
      </c>
      <c r="B205" s="47" t="s">
        <v>36</v>
      </c>
      <c r="C205" s="94">
        <v>10916.563725490196</v>
      </c>
      <c r="D205" s="94">
        <v>10917.470588235294</v>
      </c>
      <c r="E205" s="95">
        <v>11134.895</v>
      </c>
      <c r="F205" s="95">
        <v>11135.82</v>
      </c>
      <c r="G205" s="1073">
        <v>-8.3065279431534661E-3</v>
      </c>
      <c r="H205" s="96">
        <v>330.3</v>
      </c>
      <c r="I205" s="96">
        <v>0.39513677811550496</v>
      </c>
      <c r="J205" s="104">
        <v>-21.842105263157897</v>
      </c>
      <c r="K205" s="104">
        <v>4.0026954177897576</v>
      </c>
      <c r="L205" s="1079">
        <v>-1.2293023792638014</v>
      </c>
    </row>
    <row r="206" spans="1:12" ht="14.25">
      <c r="A206" s="44" t="s">
        <v>24</v>
      </c>
      <c r="B206" s="48" t="s">
        <v>37</v>
      </c>
      <c r="C206" s="105">
        <v>7837.9495306547524</v>
      </c>
      <c r="D206" s="105">
        <v>7953.7253558597004</v>
      </c>
      <c r="E206" s="106">
        <v>7994.7085212678476</v>
      </c>
      <c r="F206" s="106">
        <v>8112.7998629768945</v>
      </c>
      <c r="G206" s="1080">
        <v>-1.4556175882997155</v>
      </c>
      <c r="H206" s="107">
        <v>222.22823920265779</v>
      </c>
      <c r="I206" s="107">
        <v>0.15801226692344186</v>
      </c>
      <c r="J206" s="108">
        <v>-10.283159463487332</v>
      </c>
      <c r="K206" s="108">
        <v>8.1132075471698109</v>
      </c>
      <c r="L206" s="1081">
        <v>-1.1253990892063435</v>
      </c>
    </row>
    <row r="207" spans="1:12" ht="15">
      <c r="A207" s="46" t="s">
        <v>24</v>
      </c>
      <c r="B207" s="47" t="s">
        <v>102</v>
      </c>
      <c r="C207" s="116">
        <v>7559.1</v>
      </c>
      <c r="D207" s="116">
        <v>7636.7754901960789</v>
      </c>
      <c r="E207" s="117">
        <v>7710.2820000000002</v>
      </c>
      <c r="F207" s="117">
        <v>7789.5110000000004</v>
      </c>
      <c r="G207" s="1087">
        <v>-1.0171241814794314</v>
      </c>
      <c r="H207" s="118">
        <v>209.4</v>
      </c>
      <c r="I207" s="118">
        <v>-4.7732696897371987E-2</v>
      </c>
      <c r="J207" s="119">
        <v>-11.576354679802956</v>
      </c>
      <c r="K207" s="119">
        <v>4.8382749326145547</v>
      </c>
      <c r="L207" s="1088">
        <v>-0.75170166107951175</v>
      </c>
    </row>
    <row r="208" spans="1:12" ht="15">
      <c r="A208" s="46" t="s">
        <v>24</v>
      </c>
      <c r="B208" s="47" t="s">
        <v>38</v>
      </c>
      <c r="C208" s="94">
        <v>8106.4450980392157</v>
      </c>
      <c r="D208" s="94">
        <v>8152.4137254901952</v>
      </c>
      <c r="E208" s="95">
        <v>8268.5740000000005</v>
      </c>
      <c r="F208" s="95">
        <v>8315.4619999999995</v>
      </c>
      <c r="G208" s="1073">
        <v>-0.56386524284518424</v>
      </c>
      <c r="H208" s="96">
        <v>236.4</v>
      </c>
      <c r="I208" s="96">
        <v>-0.12674271229403589</v>
      </c>
      <c r="J208" s="104">
        <v>-5.3398058252427179</v>
      </c>
      <c r="K208" s="104">
        <v>2.628032345013477</v>
      </c>
      <c r="L208" s="1079">
        <v>-0.20826119759976791</v>
      </c>
    </row>
    <row r="209" spans="1:12" ht="15.75" thickBot="1">
      <c r="A209" s="46" t="s">
        <v>24</v>
      </c>
      <c r="B209" s="47" t="s">
        <v>39</v>
      </c>
      <c r="C209" s="94">
        <v>8524.2931372549028</v>
      </c>
      <c r="D209" s="94">
        <v>9100.5852941176472</v>
      </c>
      <c r="E209" s="95">
        <v>8694.7790000000005</v>
      </c>
      <c r="F209" s="95">
        <v>9282.5969999999998</v>
      </c>
      <c r="G209" s="1073">
        <v>-6.3324735523905575</v>
      </c>
      <c r="H209" s="96">
        <v>260.60000000000002</v>
      </c>
      <c r="I209" s="96">
        <v>2.0759890325107762</v>
      </c>
      <c r="J209" s="104">
        <v>-18.64406779661017</v>
      </c>
      <c r="K209" s="104">
        <v>0.64690026954177904</v>
      </c>
      <c r="L209" s="1079">
        <v>-0.16543623052706302</v>
      </c>
    </row>
    <row r="210" spans="1:12" ht="15.75" thickBot="1">
      <c r="A210" s="51"/>
      <c r="B210" s="52"/>
      <c r="C210" s="111"/>
      <c r="D210" s="111"/>
      <c r="E210" s="111"/>
      <c r="F210" s="111"/>
      <c r="G210" s="1083"/>
      <c r="H210" s="112"/>
      <c r="I210" s="112"/>
      <c r="J210" s="112"/>
      <c r="K210" s="112"/>
      <c r="L210" s="1084"/>
    </row>
    <row r="211" spans="1:12" ht="14.25">
      <c r="A211" s="44" t="s">
        <v>117</v>
      </c>
      <c r="B211" s="48" t="s">
        <v>25</v>
      </c>
      <c r="C211" s="105">
        <v>13646.551258818808</v>
      </c>
      <c r="D211" s="105">
        <v>13673.420380209929</v>
      </c>
      <c r="E211" s="106">
        <v>13919.482283995185</v>
      </c>
      <c r="F211" s="106">
        <v>13946.888787814129</v>
      </c>
      <c r="G211" s="1080">
        <v>-0.19650621895608533</v>
      </c>
      <c r="H211" s="107">
        <v>325.89313725490194</v>
      </c>
      <c r="I211" s="107">
        <v>-1.8794429002196424</v>
      </c>
      <c r="J211" s="108">
        <v>-19.685039370078741</v>
      </c>
      <c r="K211" s="108">
        <v>1.3746630727762803</v>
      </c>
      <c r="L211" s="1081">
        <v>-0.37392566466004062</v>
      </c>
    </row>
    <row r="212" spans="1:12" ht="15">
      <c r="A212" s="46" t="s">
        <v>117</v>
      </c>
      <c r="B212" s="47" t="s">
        <v>26</v>
      </c>
      <c r="C212" s="94">
        <v>13104.439215686274</v>
      </c>
      <c r="D212" s="94">
        <v>13148.253921568627</v>
      </c>
      <c r="E212" s="95">
        <v>13366.528</v>
      </c>
      <c r="F212" s="95">
        <v>13411.218999999999</v>
      </c>
      <c r="G212" s="1073">
        <v>-0.3332359273232276</v>
      </c>
      <c r="H212" s="96">
        <v>295.3</v>
      </c>
      <c r="I212" s="96">
        <v>-6.0750636132315421</v>
      </c>
      <c r="J212" s="104">
        <v>-5.5555555555555554</v>
      </c>
      <c r="K212" s="104">
        <v>0.22911051212938005</v>
      </c>
      <c r="L212" s="1079">
        <v>-1.8720962467893815E-2</v>
      </c>
    </row>
    <row r="213" spans="1:12" ht="15">
      <c r="A213" s="46" t="s">
        <v>117</v>
      </c>
      <c r="B213" s="47" t="s">
        <v>27</v>
      </c>
      <c r="C213" s="94">
        <v>13551.100980392157</v>
      </c>
      <c r="D213" s="94">
        <v>13548.51862745098</v>
      </c>
      <c r="E213" s="95">
        <v>13822.123</v>
      </c>
      <c r="F213" s="95">
        <v>13819.489</v>
      </c>
      <c r="G213" s="1073">
        <v>1.9060039050648073E-2</v>
      </c>
      <c r="H213" s="96">
        <v>320.2</v>
      </c>
      <c r="I213" s="96">
        <v>-2.9696969696969733</v>
      </c>
      <c r="J213" s="104">
        <v>-34.782608695652172</v>
      </c>
      <c r="K213" s="104">
        <v>0.60646900269541781</v>
      </c>
      <c r="L213" s="1079">
        <v>-0.34355164992746523</v>
      </c>
    </row>
    <row r="214" spans="1:12" ht="15">
      <c r="A214" s="46" t="s">
        <v>117</v>
      </c>
      <c r="B214" s="47" t="s">
        <v>34</v>
      </c>
      <c r="C214" s="94">
        <v>13943.208823529412</v>
      </c>
      <c r="D214" s="94">
        <v>14096.435294117646</v>
      </c>
      <c r="E214" s="95">
        <v>14222.073</v>
      </c>
      <c r="F214" s="95">
        <v>14378.364</v>
      </c>
      <c r="G214" s="1073">
        <v>-1.0869873651828488</v>
      </c>
      <c r="H214" s="96">
        <v>345.3</v>
      </c>
      <c r="I214" s="96">
        <v>0.43630017452006981</v>
      </c>
      <c r="J214" s="104">
        <v>0</v>
      </c>
      <c r="K214" s="104">
        <v>0.53908355795148255</v>
      </c>
      <c r="L214" s="1079">
        <v>-1.1653052264681496E-2</v>
      </c>
    </row>
    <row r="215" spans="1:12" ht="14.25">
      <c r="A215" s="44" t="s">
        <v>117</v>
      </c>
      <c r="B215" s="48" t="s">
        <v>28</v>
      </c>
      <c r="C215" s="105">
        <v>13328.686047566242</v>
      </c>
      <c r="D215" s="105">
        <v>13147.685730507968</v>
      </c>
      <c r="E215" s="106">
        <v>13595.259768517566</v>
      </c>
      <c r="F215" s="106">
        <v>13410.639445118128</v>
      </c>
      <c r="G215" s="1080">
        <v>1.3766705469562501</v>
      </c>
      <c r="H215" s="107">
        <v>291.51351351351354</v>
      </c>
      <c r="I215" s="107">
        <v>0.25825174752271657</v>
      </c>
      <c r="J215" s="108">
        <v>1.21580547112462</v>
      </c>
      <c r="K215" s="108">
        <v>8.9757412398921836</v>
      </c>
      <c r="L215" s="1081">
        <v>-8.3875998163716048E-2</v>
      </c>
    </row>
    <row r="216" spans="1:12" ht="15">
      <c r="A216" s="46" t="s">
        <v>117</v>
      </c>
      <c r="B216" s="47" t="s">
        <v>29</v>
      </c>
      <c r="C216" s="94">
        <v>12884.174509803921</v>
      </c>
      <c r="D216" s="94">
        <v>12585.636274509803</v>
      </c>
      <c r="E216" s="95">
        <v>13141.858</v>
      </c>
      <c r="F216" s="95">
        <v>12837.349</v>
      </c>
      <c r="G216" s="1073">
        <v>2.3720551649721449</v>
      </c>
      <c r="H216" s="96">
        <v>264.8</v>
      </c>
      <c r="I216" s="96">
        <v>-2.3238657322021434</v>
      </c>
      <c r="J216" s="104">
        <v>-9.3220338983050848</v>
      </c>
      <c r="K216" s="104">
        <v>1.4420485175202158</v>
      </c>
      <c r="L216" s="1079">
        <v>-0.18262448261746833</v>
      </c>
    </row>
    <row r="217" spans="1:12" ht="15">
      <c r="A217" s="46" t="s">
        <v>117</v>
      </c>
      <c r="B217" s="47" t="s">
        <v>30</v>
      </c>
      <c r="C217" s="94">
        <v>13416.188235294117</v>
      </c>
      <c r="D217" s="94">
        <v>13282.212745098039</v>
      </c>
      <c r="E217" s="95">
        <v>13684.512000000001</v>
      </c>
      <c r="F217" s="95">
        <v>13547.857</v>
      </c>
      <c r="G217" s="1073">
        <v>1.0086835135623342</v>
      </c>
      <c r="H217" s="96">
        <v>289.10000000000002</v>
      </c>
      <c r="I217" s="96">
        <v>1.4385964912280782</v>
      </c>
      <c r="J217" s="104">
        <v>7.5144508670520231</v>
      </c>
      <c r="K217" s="104">
        <v>5.013477088948787</v>
      </c>
      <c r="L217" s="1079">
        <v>0.24960541057896712</v>
      </c>
    </row>
    <row r="218" spans="1:12" ht="15">
      <c r="A218" s="46" t="s">
        <v>117</v>
      </c>
      <c r="B218" s="47" t="s">
        <v>35</v>
      </c>
      <c r="C218" s="94">
        <v>13383.305882352941</v>
      </c>
      <c r="D218" s="94">
        <v>13225.334313725491</v>
      </c>
      <c r="E218" s="95">
        <v>13650.972</v>
      </c>
      <c r="F218" s="95">
        <v>13489.841</v>
      </c>
      <c r="G218" s="1073">
        <v>1.1944618176003661</v>
      </c>
      <c r="H218" s="96">
        <v>311.60000000000002</v>
      </c>
      <c r="I218" s="96">
        <v>-0.44728434504791609</v>
      </c>
      <c r="J218" s="104">
        <v>-3.608247422680412</v>
      </c>
      <c r="K218" s="104">
        <v>2.5202156334231804</v>
      </c>
      <c r="L218" s="1079">
        <v>-0.15085692612521528</v>
      </c>
    </row>
    <row r="219" spans="1:12" ht="14.25">
      <c r="A219" s="44" t="s">
        <v>117</v>
      </c>
      <c r="B219" s="48" t="s">
        <v>31</v>
      </c>
      <c r="C219" s="105">
        <v>12126.300603141002</v>
      </c>
      <c r="D219" s="105">
        <v>12142.948411039761</v>
      </c>
      <c r="E219" s="106">
        <v>12368.826615203823</v>
      </c>
      <c r="F219" s="106">
        <v>12385.807379260556</v>
      </c>
      <c r="G219" s="1080">
        <v>-0.13709856399967796</v>
      </c>
      <c r="H219" s="107">
        <v>257.21704658077306</v>
      </c>
      <c r="I219" s="107">
        <v>4.9465314291451234E-2</v>
      </c>
      <c r="J219" s="108">
        <v>13.498312710911136</v>
      </c>
      <c r="K219" s="108">
        <v>13.598382749326147</v>
      </c>
      <c r="L219" s="1081">
        <v>1.3582615872718993</v>
      </c>
    </row>
    <row r="220" spans="1:12" ht="15">
      <c r="A220" s="46" t="s">
        <v>117</v>
      </c>
      <c r="B220" s="47" t="s">
        <v>32</v>
      </c>
      <c r="C220" s="94">
        <v>11612.815686274509</v>
      </c>
      <c r="D220" s="94">
        <v>11522.916666666666</v>
      </c>
      <c r="E220" s="95">
        <v>11845.072</v>
      </c>
      <c r="F220" s="95">
        <v>11753.375</v>
      </c>
      <c r="G220" s="1073">
        <v>0.78017590692035366</v>
      </c>
      <c r="H220" s="96">
        <v>234</v>
      </c>
      <c r="I220" s="96">
        <v>2.902374670184694</v>
      </c>
      <c r="J220" s="104">
        <v>20.33898305084746</v>
      </c>
      <c r="K220" s="104">
        <v>3.8274932614555257</v>
      </c>
      <c r="L220" s="1079">
        <v>0.57814726118015747</v>
      </c>
    </row>
    <row r="221" spans="1:12" ht="15">
      <c r="A221" s="46" t="s">
        <v>117</v>
      </c>
      <c r="B221" s="47" t="s">
        <v>33</v>
      </c>
      <c r="C221" s="94">
        <v>12310.214705882352</v>
      </c>
      <c r="D221" s="94">
        <v>12305.520588235293</v>
      </c>
      <c r="E221" s="95">
        <v>12556.419</v>
      </c>
      <c r="F221" s="95">
        <v>12551.630999999999</v>
      </c>
      <c r="G221" s="1073">
        <v>3.8146436905295143E-2</v>
      </c>
      <c r="H221" s="96">
        <v>260.5</v>
      </c>
      <c r="I221" s="96">
        <v>0.734725444702234</v>
      </c>
      <c r="J221" s="96">
        <v>20.425531914893615</v>
      </c>
      <c r="K221" s="96">
        <v>7.6280323450134775</v>
      </c>
      <c r="L221" s="1074">
        <v>1.1568771749735491</v>
      </c>
    </row>
    <row r="222" spans="1:12" ht="15.75" thickBot="1">
      <c r="A222" s="56" t="s">
        <v>117</v>
      </c>
      <c r="B222" s="57" t="s">
        <v>36</v>
      </c>
      <c r="C222" s="97">
        <v>12279.739215686275</v>
      </c>
      <c r="D222" s="97">
        <v>12396.363725490195</v>
      </c>
      <c r="E222" s="98">
        <v>12525.334000000001</v>
      </c>
      <c r="F222" s="98">
        <v>12644.290999999999</v>
      </c>
      <c r="G222" s="1075">
        <v>-0.94079612688444547</v>
      </c>
      <c r="H222" s="99">
        <v>287</v>
      </c>
      <c r="I222" s="99">
        <v>-1.5437392795883362</v>
      </c>
      <c r="J222" s="99">
        <v>-13.114754098360656</v>
      </c>
      <c r="K222" s="99">
        <v>2.1428571428571428</v>
      </c>
      <c r="L222" s="1076">
        <v>-0.37676284888180778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096"/>
    </row>
    <row r="225" spans="1:12" ht="13.5" thickBot="1">
      <c r="G225" s="80"/>
      <c r="H225" s="80"/>
      <c r="I225" s="80"/>
      <c r="J225" s="80"/>
      <c r="K225" s="80"/>
      <c r="L225" s="1089"/>
    </row>
    <row r="226" spans="1:12" ht="21" thickBot="1">
      <c r="A226" s="1036" t="s">
        <v>328</v>
      </c>
      <c r="B226" s="1026"/>
      <c r="C226" s="1026"/>
      <c r="D226" s="1026"/>
      <c r="E226" s="1026"/>
      <c r="F226" s="1026"/>
      <c r="G226" s="1027"/>
      <c r="H226" s="1027"/>
      <c r="I226" s="1027"/>
      <c r="J226" s="1027"/>
      <c r="K226" s="1027"/>
      <c r="L226" s="109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28"/>
      <c r="H227" s="1214" t="s">
        <v>10</v>
      </c>
      <c r="I227" s="1215"/>
      <c r="J227" s="1060" t="s">
        <v>11</v>
      </c>
      <c r="K227" s="1029" t="s">
        <v>12</v>
      </c>
      <c r="L227" s="1030"/>
    </row>
    <row r="228" spans="1:12" ht="15.75" customHeight="1">
      <c r="A228" s="29" t="s">
        <v>13</v>
      </c>
      <c r="B228" s="30" t="s">
        <v>14</v>
      </c>
      <c r="C228" s="1031" t="s">
        <v>40</v>
      </c>
      <c r="D228" s="1031" t="s">
        <v>40</v>
      </c>
      <c r="E228" s="1032" t="s">
        <v>41</v>
      </c>
      <c r="F228" s="1033"/>
      <c r="G228" s="1061"/>
      <c r="H228" s="1212" t="s">
        <v>15</v>
      </c>
      <c r="I228" s="1213"/>
      <c r="J228" s="1062" t="s">
        <v>16</v>
      </c>
      <c r="K228" s="1034" t="s">
        <v>17</v>
      </c>
      <c r="L228" s="1035"/>
    </row>
    <row r="229" spans="1:12" ht="26.25" thickBot="1">
      <c r="A229" s="31" t="s">
        <v>18</v>
      </c>
      <c r="B229" s="32" t="s">
        <v>19</v>
      </c>
      <c r="C229" s="942" t="s">
        <v>403</v>
      </c>
      <c r="D229" s="1170" t="s">
        <v>401</v>
      </c>
      <c r="E229" s="1021" t="s">
        <v>403</v>
      </c>
      <c r="F229" s="1022" t="s">
        <v>401</v>
      </c>
      <c r="G229" s="1059" t="s">
        <v>20</v>
      </c>
      <c r="H229" s="81" t="s">
        <v>403</v>
      </c>
      <c r="I229" s="956" t="s">
        <v>20</v>
      </c>
      <c r="J229" s="1063" t="s">
        <v>20</v>
      </c>
      <c r="K229" s="1023" t="s">
        <v>403</v>
      </c>
      <c r="L229" s="1064" t="s">
        <v>21</v>
      </c>
    </row>
    <row r="230" spans="1:12" ht="15" thickBot="1">
      <c r="A230" s="33" t="s">
        <v>22</v>
      </c>
      <c r="B230" s="34" t="s">
        <v>23</v>
      </c>
      <c r="C230" s="82">
        <v>10393.780474993397</v>
      </c>
      <c r="D230" s="82">
        <v>10437.952589055576</v>
      </c>
      <c r="E230" s="83">
        <v>10601.656084493265</v>
      </c>
      <c r="F230" s="691">
        <v>10646.276760782319</v>
      </c>
      <c r="G230" s="1065">
        <v>-0.4191200106071204</v>
      </c>
      <c r="H230" s="84">
        <v>306.70807692307693</v>
      </c>
      <c r="I230" s="84">
        <v>0.80100057742148922</v>
      </c>
      <c r="J230" s="85">
        <v>0.46367851622874806</v>
      </c>
      <c r="K230" s="84">
        <v>100</v>
      </c>
      <c r="L230" s="106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67"/>
      <c r="H231" s="85"/>
      <c r="I231" s="85"/>
      <c r="J231" s="85"/>
      <c r="K231" s="85"/>
      <c r="L231" s="106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69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0" t="s">
        <v>100</v>
      </c>
    </row>
    <row r="233" spans="1:12" ht="15">
      <c r="A233" s="46" t="s">
        <v>109</v>
      </c>
      <c r="B233" s="90" t="s">
        <v>23</v>
      </c>
      <c r="C233" s="91">
        <v>11557.12618324534</v>
      </c>
      <c r="D233" s="91">
        <v>11468.446435269916</v>
      </c>
      <c r="E233" s="92">
        <v>11788.268706910247</v>
      </c>
      <c r="F233" s="92">
        <v>11697.815363975315</v>
      </c>
      <c r="G233" s="1071">
        <v>0.77324987718213589</v>
      </c>
      <c r="H233" s="93">
        <v>356.79878542510124</v>
      </c>
      <c r="I233" s="93">
        <v>0.45708211276076705</v>
      </c>
      <c r="J233" s="93">
        <v>12.785388127853881</v>
      </c>
      <c r="K233" s="93">
        <v>19</v>
      </c>
      <c r="L233" s="1072">
        <v>2.0757341576506967</v>
      </c>
    </row>
    <row r="234" spans="1:12" ht="15">
      <c r="A234" s="39" t="s">
        <v>110</v>
      </c>
      <c r="B234" s="40" t="s">
        <v>23</v>
      </c>
      <c r="C234" s="94">
        <v>11486.132084697434</v>
      </c>
      <c r="D234" s="94">
        <v>11399.522498724664</v>
      </c>
      <c r="E234" s="95">
        <v>11715.854726391382</v>
      </c>
      <c r="F234" s="95">
        <v>11627.512948699157</v>
      </c>
      <c r="G234" s="1073">
        <v>0.75976503386400018</v>
      </c>
      <c r="H234" s="96">
        <v>403.62173913043478</v>
      </c>
      <c r="I234" s="96">
        <v>-2.3846463418248058</v>
      </c>
      <c r="J234" s="96">
        <v>4.5454545454545459</v>
      </c>
      <c r="K234" s="96">
        <v>5.3076923076923075</v>
      </c>
      <c r="L234" s="1074">
        <v>0.20722862917607898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3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4" t="s">
        <v>100</v>
      </c>
    </row>
    <row r="236" spans="1:12" ht="15">
      <c r="A236" s="39" t="s">
        <v>98</v>
      </c>
      <c r="B236" s="40" t="s">
        <v>23</v>
      </c>
      <c r="C236" s="94">
        <v>9429.8403542193373</v>
      </c>
      <c r="D236" s="94">
        <v>9639.0418215307836</v>
      </c>
      <c r="E236" s="95">
        <v>9618.4371613037238</v>
      </c>
      <c r="F236" s="95">
        <v>9831.8226579614002</v>
      </c>
      <c r="G236" s="1073">
        <v>-2.1703554272806755</v>
      </c>
      <c r="H236" s="96">
        <v>285.74815303430074</v>
      </c>
      <c r="I236" s="96">
        <v>1.869694653315759E-2</v>
      </c>
      <c r="J236" s="96">
        <v>-0.26315789473684209</v>
      </c>
      <c r="K236" s="96">
        <v>58.307692307692307</v>
      </c>
      <c r="L236" s="1074">
        <v>-0.42491974794911158</v>
      </c>
    </row>
    <row r="237" spans="1:12" ht="15.75" thickBot="1">
      <c r="A237" s="41" t="s">
        <v>112</v>
      </c>
      <c r="B237" s="42" t="s">
        <v>23</v>
      </c>
      <c r="C237" s="97">
        <v>11540.611741433797</v>
      </c>
      <c r="D237" s="97">
        <v>11360.22548884772</v>
      </c>
      <c r="E237" s="98">
        <v>11771.423976262473</v>
      </c>
      <c r="F237" s="98">
        <v>11600.688423797537</v>
      </c>
      <c r="G237" s="1075">
        <v>1.471770865896979</v>
      </c>
      <c r="H237" s="99">
        <v>292.67345132743361</v>
      </c>
      <c r="I237" s="99">
        <v>1.8879884188265577</v>
      </c>
      <c r="J237" s="99">
        <v>-9.236947791164658</v>
      </c>
      <c r="K237" s="99">
        <v>17.384615384615383</v>
      </c>
      <c r="L237" s="1076">
        <v>-1.8580430388776605</v>
      </c>
    </row>
    <row r="238" spans="1:12" ht="15" thickBot="1">
      <c r="A238" s="35"/>
      <c r="B238" s="43"/>
      <c r="C238" s="86"/>
      <c r="D238" s="86"/>
      <c r="E238" s="86"/>
      <c r="F238" s="86"/>
      <c r="G238" s="1067"/>
      <c r="H238" s="85"/>
      <c r="I238" s="85"/>
      <c r="J238" s="85"/>
      <c r="K238" s="85"/>
      <c r="L238" s="106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7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7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7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7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7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7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7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7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67"/>
      <c r="H248" s="85"/>
      <c r="I248" s="85"/>
      <c r="J248" s="85"/>
      <c r="K248" s="85"/>
      <c r="L248" s="1068"/>
    </row>
    <row r="249" spans="1:12" ht="14.25">
      <c r="A249" s="44" t="s">
        <v>114</v>
      </c>
      <c r="B249" s="45" t="s">
        <v>25</v>
      </c>
      <c r="C249" s="100">
        <v>12464.546166301363</v>
      </c>
      <c r="D249" s="100">
        <v>12702.283716461792</v>
      </c>
      <c r="E249" s="101">
        <v>12713.83708962739</v>
      </c>
      <c r="F249" s="101">
        <v>12956.329390791028</v>
      </c>
      <c r="G249" s="1077">
        <v>-1.8716126601103136</v>
      </c>
      <c r="H249" s="102">
        <v>413.75833333333338</v>
      </c>
      <c r="I249" s="102">
        <v>2.5822884937781962</v>
      </c>
      <c r="J249" s="103">
        <v>14.285714285714285</v>
      </c>
      <c r="K249" s="103">
        <v>1.8461538461538463</v>
      </c>
      <c r="L249" s="1078">
        <v>0.22327903935322801</v>
      </c>
    </row>
    <row r="250" spans="1:12" ht="15">
      <c r="A250" s="46" t="s">
        <v>114</v>
      </c>
      <c r="B250" s="47" t="s">
        <v>26</v>
      </c>
      <c r="C250" s="94">
        <v>12405.715686274509</v>
      </c>
      <c r="D250" s="94" t="s">
        <v>256</v>
      </c>
      <c r="E250" s="95">
        <v>12653.83</v>
      </c>
      <c r="F250" s="95" t="s">
        <v>256</v>
      </c>
      <c r="G250" s="1073" t="s">
        <v>100</v>
      </c>
      <c r="H250" s="96">
        <v>405.3</v>
      </c>
      <c r="I250" s="96" t="s">
        <v>100</v>
      </c>
      <c r="J250" s="104" t="s">
        <v>100</v>
      </c>
      <c r="K250" s="1351" t="s">
        <v>100</v>
      </c>
      <c r="L250" s="1079" t="s">
        <v>100</v>
      </c>
    </row>
    <row r="251" spans="1:12" ht="15">
      <c r="A251" s="46" t="s">
        <v>114</v>
      </c>
      <c r="B251" s="47" t="s">
        <v>27</v>
      </c>
      <c r="C251" s="94" t="s">
        <v>256</v>
      </c>
      <c r="D251" s="94">
        <v>13214.001960784313</v>
      </c>
      <c r="E251" s="95" t="s">
        <v>256</v>
      </c>
      <c r="F251" s="95">
        <v>13478.281999999999</v>
      </c>
      <c r="G251" s="1073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79" t="s">
        <v>100</v>
      </c>
    </row>
    <row r="252" spans="1:12" ht="14.25">
      <c r="A252" s="44" t="s">
        <v>114</v>
      </c>
      <c r="B252" s="48" t="s">
        <v>28</v>
      </c>
      <c r="C252" s="105">
        <v>12030.67919735507</v>
      </c>
      <c r="D252" s="105">
        <v>11546.890136851078</v>
      </c>
      <c r="E252" s="106">
        <v>12271.292781302171</v>
      </c>
      <c r="F252" s="106">
        <v>11777.8279395881</v>
      </c>
      <c r="G252" s="1080">
        <v>4.1897779815191321</v>
      </c>
      <c r="H252" s="107">
        <v>374.40312499999999</v>
      </c>
      <c r="I252" s="107">
        <v>-2.3278315163664276</v>
      </c>
      <c r="J252" s="108">
        <v>12.280701754385964</v>
      </c>
      <c r="K252" s="108">
        <v>4.9230769230769234</v>
      </c>
      <c r="L252" s="1081">
        <v>0.51813101890381663</v>
      </c>
    </row>
    <row r="253" spans="1:12" ht="15">
      <c r="A253" s="46" t="s">
        <v>114</v>
      </c>
      <c r="B253" s="47" t="s">
        <v>29</v>
      </c>
      <c r="C253" s="94">
        <v>12006.819607843137</v>
      </c>
      <c r="D253" s="94">
        <v>11607.066666666668</v>
      </c>
      <c r="E253" s="95">
        <v>12246.956</v>
      </c>
      <c r="F253" s="95">
        <v>11839.208000000001</v>
      </c>
      <c r="G253" s="1073">
        <v>3.444047946450469</v>
      </c>
      <c r="H253" s="96">
        <v>368.3</v>
      </c>
      <c r="I253" s="96">
        <v>-0.13557483731019523</v>
      </c>
      <c r="J253" s="104">
        <v>39.393939393939391</v>
      </c>
      <c r="K253" s="104">
        <v>3.5384615384615383</v>
      </c>
      <c r="L253" s="1079">
        <v>0.98822969920342407</v>
      </c>
    </row>
    <row r="254" spans="1:12" ht="15">
      <c r="A254" s="46" t="s">
        <v>114</v>
      </c>
      <c r="B254" s="47" t="s">
        <v>30</v>
      </c>
      <c r="C254" s="94" t="s">
        <v>256</v>
      </c>
      <c r="D254" s="94">
        <v>11471.23431372549</v>
      </c>
      <c r="E254" s="95" t="s">
        <v>256</v>
      </c>
      <c r="F254" s="95">
        <v>11700.659</v>
      </c>
      <c r="G254" s="1073" t="s">
        <v>100</v>
      </c>
      <c r="H254" s="96" t="s">
        <v>256</v>
      </c>
      <c r="I254" s="96" t="s">
        <v>100</v>
      </c>
      <c r="J254" s="104" t="s">
        <v>100</v>
      </c>
      <c r="K254" s="104" t="s">
        <v>256</v>
      </c>
      <c r="L254" s="1079" t="s">
        <v>100</v>
      </c>
    </row>
    <row r="255" spans="1:12" ht="14.25">
      <c r="A255" s="44" t="s">
        <v>114</v>
      </c>
      <c r="B255" s="48" t="s">
        <v>31</v>
      </c>
      <c r="C255" s="105">
        <v>11181.812565070277</v>
      </c>
      <c r="D255" s="105">
        <v>11212.133821463689</v>
      </c>
      <c r="E255" s="106">
        <v>11405.448816371683</v>
      </c>
      <c r="F255" s="106">
        <v>11436.376497892963</v>
      </c>
      <c r="G255" s="1080">
        <v>-0.27043252315956762</v>
      </c>
      <c r="H255" s="107">
        <v>341.11509433962266</v>
      </c>
      <c r="I255" s="107">
        <v>1.3349773339712652</v>
      </c>
      <c r="J255" s="108">
        <v>12.76595744680851</v>
      </c>
      <c r="K255" s="108">
        <v>12.230769230769232</v>
      </c>
      <c r="L255" s="1081">
        <v>1.3343240993936529</v>
      </c>
    </row>
    <row r="256" spans="1:12" ht="15">
      <c r="A256" s="46" t="s">
        <v>114</v>
      </c>
      <c r="B256" s="47" t="s">
        <v>32</v>
      </c>
      <c r="C256" s="94">
        <v>11163.726470588235</v>
      </c>
      <c r="D256" s="94">
        <v>11207.926470588234</v>
      </c>
      <c r="E256" s="95">
        <v>11387.001</v>
      </c>
      <c r="F256" s="95">
        <v>11432.084999999999</v>
      </c>
      <c r="G256" s="1073">
        <v>-0.39436375779220434</v>
      </c>
      <c r="H256" s="96">
        <v>335.5</v>
      </c>
      <c r="I256" s="96">
        <v>2.7250459277403478</v>
      </c>
      <c r="J256" s="104">
        <v>10.810810810810811</v>
      </c>
      <c r="K256" s="104">
        <v>9.4615384615384617</v>
      </c>
      <c r="L256" s="1079">
        <v>0.88348591130662335</v>
      </c>
    </row>
    <row r="257" spans="1:12" ht="15.75" thickBot="1">
      <c r="A257" s="49" t="s">
        <v>114</v>
      </c>
      <c r="B257" s="50" t="s">
        <v>33</v>
      </c>
      <c r="C257" s="109">
        <v>11239.361764705882</v>
      </c>
      <c r="D257" s="109">
        <v>11225.739215686275</v>
      </c>
      <c r="E257" s="110">
        <v>11464.148999999999</v>
      </c>
      <c r="F257" s="110">
        <v>11450.254000000001</v>
      </c>
      <c r="G257" s="1082">
        <v>0.12135101981142617</v>
      </c>
      <c r="H257" s="104">
        <v>360.3</v>
      </c>
      <c r="I257" s="104">
        <v>-3.5857639818035794</v>
      </c>
      <c r="J257" s="104">
        <v>20</v>
      </c>
      <c r="K257" s="104">
        <v>2.7692307692307692</v>
      </c>
      <c r="L257" s="1079">
        <v>0.45083818808702869</v>
      </c>
    </row>
    <row r="258" spans="1:12" ht="15.75" thickBot="1">
      <c r="A258" s="51"/>
      <c r="B258" s="52"/>
      <c r="C258" s="111"/>
      <c r="D258" s="111"/>
      <c r="E258" s="111"/>
      <c r="F258" s="111"/>
      <c r="G258" s="1083"/>
      <c r="H258" s="112"/>
      <c r="I258" s="112"/>
      <c r="J258" s="112"/>
      <c r="K258" s="112"/>
      <c r="L258" s="1084"/>
    </row>
    <row r="259" spans="1:12" ht="15">
      <c r="A259" s="46" t="s">
        <v>115</v>
      </c>
      <c r="B259" s="53" t="s">
        <v>30</v>
      </c>
      <c r="C259" s="113">
        <v>11818.844117647059</v>
      </c>
      <c r="D259" s="113">
        <v>11590.224509803922</v>
      </c>
      <c r="E259" s="114">
        <v>12055.221</v>
      </c>
      <c r="F259" s="114">
        <v>11822.029</v>
      </c>
      <c r="G259" s="1085">
        <v>1.9725209606574226</v>
      </c>
      <c r="H259" s="115">
        <v>427.2</v>
      </c>
      <c r="I259" s="115">
        <v>-1.2939001848428888</v>
      </c>
      <c r="J259" s="115">
        <v>-43.75</v>
      </c>
      <c r="K259" s="115">
        <v>1.3846153846153846</v>
      </c>
      <c r="L259" s="1086">
        <v>-1.0883367019379384</v>
      </c>
    </row>
    <row r="260" spans="1:12" ht="15.75" thickBot="1">
      <c r="A260" s="49" t="s">
        <v>115</v>
      </c>
      <c r="B260" s="50" t="s">
        <v>33</v>
      </c>
      <c r="C260" s="109">
        <v>11359.219607843137</v>
      </c>
      <c r="D260" s="109">
        <v>11203.00294117647</v>
      </c>
      <c r="E260" s="110">
        <v>11586.404</v>
      </c>
      <c r="F260" s="110">
        <v>11427.063</v>
      </c>
      <c r="G260" s="1082">
        <v>1.3944177957188155</v>
      </c>
      <c r="H260" s="104">
        <v>395.3</v>
      </c>
      <c r="I260" s="104">
        <v>0</v>
      </c>
      <c r="J260" s="104">
        <v>50</v>
      </c>
      <c r="K260" s="104">
        <v>3.9230769230769229</v>
      </c>
      <c r="L260" s="1079">
        <v>1.2955653311140169</v>
      </c>
    </row>
    <row r="261" spans="1:12" ht="15.75" thickBot="1">
      <c r="A261" s="51"/>
      <c r="B261" s="52"/>
      <c r="C261" s="111"/>
      <c r="D261" s="111"/>
      <c r="E261" s="111"/>
      <c r="F261" s="111"/>
      <c r="G261" s="1083"/>
      <c r="H261" s="112"/>
      <c r="I261" s="112"/>
      <c r="J261" s="112"/>
      <c r="K261" s="112"/>
      <c r="L261" s="108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7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7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7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7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7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7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7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7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7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3"/>
      <c r="H272" s="112"/>
      <c r="I272" s="112"/>
      <c r="J272" s="112"/>
      <c r="K272" s="112"/>
      <c r="L272" s="1084"/>
    </row>
    <row r="273" spans="1:12" ht="14.25">
      <c r="A273" s="44" t="s">
        <v>24</v>
      </c>
      <c r="B273" s="45" t="s">
        <v>28</v>
      </c>
      <c r="C273" s="100">
        <v>10105.012197628192</v>
      </c>
      <c r="D273" s="100">
        <v>10343.596797153023</v>
      </c>
      <c r="E273" s="101">
        <v>10307.112441580755</v>
      </c>
      <c r="F273" s="101">
        <v>10550.468733096084</v>
      </c>
      <c r="G273" s="1077">
        <v>-2.3065922251580835</v>
      </c>
      <c r="H273" s="102">
        <v>342.33235294117645</v>
      </c>
      <c r="I273" s="102">
        <v>2.3371400148716703</v>
      </c>
      <c r="J273" s="103">
        <v>-19.047619047619047</v>
      </c>
      <c r="K273" s="103">
        <v>2.6153846153846154</v>
      </c>
      <c r="L273" s="1078">
        <v>-0.63036499821662106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3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79" t="s">
        <v>100</v>
      </c>
    </row>
    <row r="275" spans="1:12" ht="15">
      <c r="A275" s="46" t="s">
        <v>24</v>
      </c>
      <c r="B275" s="47" t="s">
        <v>30</v>
      </c>
      <c r="C275" s="94">
        <v>10166.140196078431</v>
      </c>
      <c r="D275" s="94">
        <v>10242.756862745096</v>
      </c>
      <c r="E275" s="95">
        <v>10369.463</v>
      </c>
      <c r="F275" s="95">
        <v>10447.611999999999</v>
      </c>
      <c r="G275" s="1073">
        <v>-0.74800825298641871</v>
      </c>
      <c r="H275" s="96">
        <v>338.3</v>
      </c>
      <c r="I275" s="96">
        <v>0.2370370370370404</v>
      </c>
      <c r="J275" s="104">
        <v>-40</v>
      </c>
      <c r="K275" s="104">
        <v>0.92307692307692313</v>
      </c>
      <c r="L275" s="1079">
        <v>-0.62251813101890385</v>
      </c>
    </row>
    <row r="276" spans="1:12" ht="15">
      <c r="A276" s="46" t="s">
        <v>24</v>
      </c>
      <c r="B276" s="47" t="s">
        <v>35</v>
      </c>
      <c r="C276" s="94">
        <v>10092.341176470589</v>
      </c>
      <c r="D276" s="94">
        <v>10123.699019607844</v>
      </c>
      <c r="E276" s="95">
        <v>10294.188</v>
      </c>
      <c r="F276" s="95">
        <v>10326.173000000001</v>
      </c>
      <c r="G276" s="1073">
        <v>-0.30974689267747674</v>
      </c>
      <c r="H276" s="96">
        <v>354.2</v>
      </c>
      <c r="I276" s="96">
        <v>-8.4626234132584313E-2</v>
      </c>
      <c r="J276" s="104">
        <v>72.727272727272734</v>
      </c>
      <c r="K276" s="104">
        <v>1.4615384615384615</v>
      </c>
      <c r="L276" s="1079">
        <v>0.6114611817857567</v>
      </c>
    </row>
    <row r="277" spans="1:12" ht="14.25">
      <c r="A277" s="44" t="s">
        <v>24</v>
      </c>
      <c r="B277" s="48" t="s">
        <v>31</v>
      </c>
      <c r="C277" s="105">
        <v>9955.3740935250426</v>
      </c>
      <c r="D277" s="105">
        <v>10212.622021142204</v>
      </c>
      <c r="E277" s="106">
        <v>10154.481575395544</v>
      </c>
      <c r="F277" s="106">
        <v>10416.874461565048</v>
      </c>
      <c r="G277" s="1080">
        <v>-2.518921459000492</v>
      </c>
      <c r="H277" s="107">
        <v>316.83043478260873</v>
      </c>
      <c r="I277" s="107">
        <v>3.1466695853585338</v>
      </c>
      <c r="J277" s="108">
        <v>-16.985138004246284</v>
      </c>
      <c r="K277" s="108">
        <v>30.07692307692308</v>
      </c>
      <c r="L277" s="1081">
        <v>-6.3218404470336438</v>
      </c>
    </row>
    <row r="278" spans="1:12" ht="15">
      <c r="A278" s="46" t="s">
        <v>24</v>
      </c>
      <c r="B278" s="47" t="s">
        <v>32</v>
      </c>
      <c r="C278" s="94">
        <v>9902.0627450980392</v>
      </c>
      <c r="D278" s="94">
        <v>10142.217647058824</v>
      </c>
      <c r="E278" s="95">
        <v>10100.103999999999</v>
      </c>
      <c r="F278" s="95">
        <v>10345.062</v>
      </c>
      <c r="G278" s="1073">
        <v>-2.3678736773158104</v>
      </c>
      <c r="H278" s="96">
        <v>293.89999999999998</v>
      </c>
      <c r="I278" s="96">
        <v>3.0504908835904589</v>
      </c>
      <c r="J278" s="104">
        <v>-18.348623853211009</v>
      </c>
      <c r="K278" s="104">
        <v>13.692307692307693</v>
      </c>
      <c r="L278" s="1079">
        <v>-3.15467839733682</v>
      </c>
    </row>
    <row r="279" spans="1:12" ht="15">
      <c r="A279" s="46" t="s">
        <v>24</v>
      </c>
      <c r="B279" s="47" t="s">
        <v>33</v>
      </c>
      <c r="C279" s="94">
        <v>9907.2382352941167</v>
      </c>
      <c r="D279" s="94">
        <v>10204.049999999999</v>
      </c>
      <c r="E279" s="95">
        <v>10105.383</v>
      </c>
      <c r="F279" s="95">
        <v>10408.130999999999</v>
      </c>
      <c r="G279" s="1073">
        <v>-2.9087643112870083</v>
      </c>
      <c r="H279" s="96">
        <v>326.2</v>
      </c>
      <c r="I279" s="96">
        <v>2.481935281181268</v>
      </c>
      <c r="J279" s="104">
        <v>-14.285714285714285</v>
      </c>
      <c r="K279" s="104">
        <v>12.461538461538462</v>
      </c>
      <c r="L279" s="1079">
        <v>-2.1443347996671029</v>
      </c>
    </row>
    <row r="280" spans="1:12" ht="15">
      <c r="A280" s="46" t="s">
        <v>24</v>
      </c>
      <c r="B280" s="47" t="s">
        <v>36</v>
      </c>
      <c r="C280" s="94">
        <v>10240.243137254902</v>
      </c>
      <c r="D280" s="94">
        <v>10431.630392156863</v>
      </c>
      <c r="E280" s="95">
        <v>10445.048000000001</v>
      </c>
      <c r="F280" s="95">
        <v>10640.263000000001</v>
      </c>
      <c r="G280" s="1073">
        <v>-1.8346820938542601</v>
      </c>
      <c r="H280" s="96">
        <v>367.1</v>
      </c>
      <c r="I280" s="96">
        <v>5.1561157261529642</v>
      </c>
      <c r="J280" s="104">
        <v>-20.3125</v>
      </c>
      <c r="K280" s="104">
        <v>3.9230769230769229</v>
      </c>
      <c r="L280" s="1079">
        <v>-1.0228272500297231</v>
      </c>
    </row>
    <row r="281" spans="1:12" ht="14.25">
      <c r="A281" s="44" t="s">
        <v>24</v>
      </c>
      <c r="B281" s="48" t="s">
        <v>37</v>
      </c>
      <c r="C281" s="105">
        <v>8530.0731833910013</v>
      </c>
      <c r="D281" s="105">
        <v>8048.7488577759868</v>
      </c>
      <c r="E281" s="106">
        <v>8700.6746470588223</v>
      </c>
      <c r="F281" s="106">
        <v>8209.7238349315066</v>
      </c>
      <c r="G281" s="1080">
        <v>5.9801136067253795</v>
      </c>
      <c r="H281" s="107">
        <v>243.47477477477474</v>
      </c>
      <c r="I281" s="107">
        <v>2.969964864159905</v>
      </c>
      <c r="J281" s="108">
        <v>34.817813765182187</v>
      </c>
      <c r="K281" s="108">
        <v>25.615384615384617</v>
      </c>
      <c r="L281" s="1081">
        <v>6.5272856973011528</v>
      </c>
    </row>
    <row r="282" spans="1:12" ht="15">
      <c r="A282" s="46" t="s">
        <v>24</v>
      </c>
      <c r="B282" s="47" t="s">
        <v>102</v>
      </c>
      <c r="C282" s="116">
        <v>8409.6715686274511</v>
      </c>
      <c r="D282" s="116">
        <v>7893.2490196078425</v>
      </c>
      <c r="E282" s="117">
        <v>8577.8649999999998</v>
      </c>
      <c r="F282" s="117">
        <v>8051.1139999999996</v>
      </c>
      <c r="G282" s="1087">
        <v>6.5425852869553243</v>
      </c>
      <c r="H282" s="118">
        <v>235.5</v>
      </c>
      <c r="I282" s="118">
        <v>1.9922044174967493</v>
      </c>
      <c r="J282" s="119">
        <v>30.243902439024389</v>
      </c>
      <c r="K282" s="119">
        <v>20.53846153846154</v>
      </c>
      <c r="L282" s="1088">
        <v>4.6961122339793153</v>
      </c>
    </row>
    <row r="283" spans="1:12" ht="15">
      <c r="A283" s="46" t="s">
        <v>24</v>
      </c>
      <c r="B283" s="47" t="s">
        <v>38</v>
      </c>
      <c r="C283" s="94">
        <v>8839.798039215686</v>
      </c>
      <c r="D283" s="94">
        <v>8617.2529411764699</v>
      </c>
      <c r="E283" s="95">
        <v>9016.5939999999991</v>
      </c>
      <c r="F283" s="95">
        <v>8789.598</v>
      </c>
      <c r="G283" s="1073">
        <v>2.5825526946738542</v>
      </c>
      <c r="H283" s="96">
        <v>264.60000000000002</v>
      </c>
      <c r="I283" s="96">
        <v>3.4401876465989099</v>
      </c>
      <c r="J283" s="104">
        <v>67.741935483870961</v>
      </c>
      <c r="K283" s="104">
        <v>4</v>
      </c>
      <c r="L283" s="1079">
        <v>1.6043276661514683</v>
      </c>
    </row>
    <row r="284" spans="1:12" ht="15.75" thickBot="1">
      <c r="A284" s="46" t="s">
        <v>24</v>
      </c>
      <c r="B284" s="47" t="s">
        <v>39</v>
      </c>
      <c r="C284" s="94">
        <v>9275.623529411765</v>
      </c>
      <c r="D284" s="94" t="s">
        <v>256</v>
      </c>
      <c r="E284" s="95">
        <v>9461.1360000000004</v>
      </c>
      <c r="F284" s="95" t="s">
        <v>256</v>
      </c>
      <c r="G284" s="1073" t="s">
        <v>100</v>
      </c>
      <c r="H284" s="96">
        <v>317.10000000000002</v>
      </c>
      <c r="I284" s="96" t="s">
        <v>100</v>
      </c>
      <c r="J284" s="104" t="s">
        <v>100</v>
      </c>
      <c r="K284" s="104" t="s">
        <v>100</v>
      </c>
      <c r="L284" s="1079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3"/>
      <c r="H285" s="112"/>
      <c r="I285" s="112"/>
      <c r="J285" s="112"/>
      <c r="K285" s="112"/>
      <c r="L285" s="1084"/>
    </row>
    <row r="286" spans="1:12" ht="14.25">
      <c r="A286" s="44" t="s">
        <v>117</v>
      </c>
      <c r="B286" s="48" t="s">
        <v>25</v>
      </c>
      <c r="C286" s="105">
        <v>12173.810335168551</v>
      </c>
      <c r="D286" s="105">
        <v>11523.983948826166</v>
      </c>
      <c r="E286" s="106">
        <v>12417.286541871923</v>
      </c>
      <c r="F286" s="106">
        <v>11754.46362780269</v>
      </c>
      <c r="G286" s="1080">
        <v>5.6389039522098301</v>
      </c>
      <c r="H286" s="107">
        <v>338.35</v>
      </c>
      <c r="I286" s="107">
        <v>6.2085201793722105</v>
      </c>
      <c r="J286" s="108">
        <v>-14.285714285714285</v>
      </c>
      <c r="K286" s="108">
        <v>0.92307692307692313</v>
      </c>
      <c r="L286" s="1081">
        <v>-0.15883961479015563</v>
      </c>
    </row>
    <row r="287" spans="1:12" ht="15">
      <c r="A287" s="46" t="s">
        <v>117</v>
      </c>
      <c r="B287" s="47" t="s">
        <v>26</v>
      </c>
      <c r="C287" s="94" t="s">
        <v>256</v>
      </c>
      <c r="D287" s="94">
        <v>11400.806862745098</v>
      </c>
      <c r="E287" s="95" t="s">
        <v>256</v>
      </c>
      <c r="F287" s="95">
        <v>11628.823</v>
      </c>
      <c r="G287" s="1353" t="s">
        <v>100</v>
      </c>
      <c r="H287" s="96" t="s">
        <v>256</v>
      </c>
      <c r="I287" s="96" t="s">
        <v>100</v>
      </c>
      <c r="J287" s="104" t="s">
        <v>100</v>
      </c>
      <c r="K287" s="104" t="s">
        <v>256</v>
      </c>
      <c r="L287" s="1079" t="s">
        <v>100</v>
      </c>
    </row>
    <row r="288" spans="1:12" ht="15">
      <c r="A288" s="46" t="s">
        <v>117</v>
      </c>
      <c r="B288" s="47" t="s">
        <v>27</v>
      </c>
      <c r="C288" s="94">
        <v>12412.414705882353</v>
      </c>
      <c r="D288" s="94" t="s">
        <v>256</v>
      </c>
      <c r="E288" s="95">
        <v>12660.663</v>
      </c>
      <c r="F288" s="95" t="s">
        <v>256</v>
      </c>
      <c r="G288" s="1353" t="s">
        <v>100</v>
      </c>
      <c r="H288" s="96">
        <v>327.8</v>
      </c>
      <c r="I288" s="96" t="s">
        <v>100</v>
      </c>
      <c r="J288" s="104" t="s">
        <v>100</v>
      </c>
      <c r="K288" s="104" t="s">
        <v>100</v>
      </c>
      <c r="L288" s="1079" t="s">
        <v>100</v>
      </c>
    </row>
    <row r="289" spans="1:12" ht="15">
      <c r="A289" s="46" t="s">
        <v>117</v>
      </c>
      <c r="B289" s="47" t="s">
        <v>34</v>
      </c>
      <c r="C289" s="94">
        <v>11186.08725490196</v>
      </c>
      <c r="D289" s="94" t="s">
        <v>100</v>
      </c>
      <c r="E289" s="95">
        <v>11409.808999999999</v>
      </c>
      <c r="F289" s="1349" t="s">
        <v>100</v>
      </c>
      <c r="G289" s="1353" t="s">
        <v>100</v>
      </c>
      <c r="H289" s="96">
        <v>395</v>
      </c>
      <c r="I289" s="96" t="s">
        <v>100</v>
      </c>
      <c r="J289" s="104" t="s">
        <v>100</v>
      </c>
      <c r="K289" s="104" t="s">
        <v>100</v>
      </c>
      <c r="L289" s="1079" t="s">
        <v>100</v>
      </c>
    </row>
    <row r="290" spans="1:12" ht="14.25">
      <c r="A290" s="44" t="s">
        <v>117</v>
      </c>
      <c r="B290" s="48" t="s">
        <v>28</v>
      </c>
      <c r="C290" s="105">
        <v>11718.806993334114</v>
      </c>
      <c r="D290" s="105">
        <v>11388.560436066318</v>
      </c>
      <c r="E290" s="106">
        <v>11953.183133200797</v>
      </c>
      <c r="F290" s="106">
        <v>11616.331644787644</v>
      </c>
      <c r="G290" s="1080">
        <v>2.8998094985029215</v>
      </c>
      <c r="H290" s="107">
        <v>303.01927710843376</v>
      </c>
      <c r="I290" s="107">
        <v>-0.55975810700345141</v>
      </c>
      <c r="J290" s="108">
        <v>22.058823529411764</v>
      </c>
      <c r="K290" s="108">
        <v>6.3846153846153841</v>
      </c>
      <c r="L290" s="1081">
        <v>1.1295922006895722</v>
      </c>
    </row>
    <row r="291" spans="1:12" ht="15">
      <c r="A291" s="46" t="s">
        <v>117</v>
      </c>
      <c r="B291" s="47" t="s">
        <v>29</v>
      </c>
      <c r="C291" s="94">
        <v>11688.676470588236</v>
      </c>
      <c r="D291" s="94">
        <v>10410.054901960784</v>
      </c>
      <c r="E291" s="95">
        <v>11922.45</v>
      </c>
      <c r="F291" s="95">
        <v>10618.255999999999</v>
      </c>
      <c r="G291" s="1073">
        <v>12.282563162914903</v>
      </c>
      <c r="H291" s="96">
        <v>282.5</v>
      </c>
      <c r="I291" s="96">
        <v>-3.4188034188034191</v>
      </c>
      <c r="J291" s="104">
        <v>0</v>
      </c>
      <c r="K291" s="104">
        <v>1.5384615384615385</v>
      </c>
      <c r="L291" s="1079">
        <v>-7.1335156342884343E-3</v>
      </c>
    </row>
    <row r="292" spans="1:12" ht="15">
      <c r="A292" s="46" t="s">
        <v>117</v>
      </c>
      <c r="B292" s="47" t="s">
        <v>30</v>
      </c>
      <c r="C292" s="94">
        <v>11516.893137254901</v>
      </c>
      <c r="D292" s="94">
        <v>11608.321568627451</v>
      </c>
      <c r="E292" s="95">
        <v>11747.231</v>
      </c>
      <c r="F292" s="95">
        <v>11840.487999999999</v>
      </c>
      <c r="G292" s="1073">
        <v>-0.78761111873091383</v>
      </c>
      <c r="H292" s="96">
        <v>309.8</v>
      </c>
      <c r="I292" s="96">
        <v>2.3793787177792427</v>
      </c>
      <c r="J292" s="104">
        <v>25.641025641025639</v>
      </c>
      <c r="K292" s="104">
        <v>3.7692307692307692</v>
      </c>
      <c r="L292" s="1079">
        <v>0.7553204137439069</v>
      </c>
    </row>
    <row r="293" spans="1:12" ht="15">
      <c r="A293" s="46" t="s">
        <v>117</v>
      </c>
      <c r="B293" s="47" t="s">
        <v>35</v>
      </c>
      <c r="C293" s="94" t="s">
        <v>256</v>
      </c>
      <c r="D293" s="94" t="s">
        <v>256</v>
      </c>
      <c r="E293" s="95" t="s">
        <v>256</v>
      </c>
      <c r="F293" s="95" t="s">
        <v>256</v>
      </c>
      <c r="G293" s="1073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79" t="s">
        <v>100</v>
      </c>
    </row>
    <row r="294" spans="1:12" ht="14.25">
      <c r="A294" s="44" t="s">
        <v>117</v>
      </c>
      <c r="B294" s="48" t="s">
        <v>31</v>
      </c>
      <c r="C294" s="105">
        <v>11349.645132285244</v>
      </c>
      <c r="D294" s="105">
        <v>11332.506935557731</v>
      </c>
      <c r="E294" s="106">
        <v>11576.638034930949</v>
      </c>
      <c r="F294" s="106">
        <v>11578.893755071213</v>
      </c>
      <c r="G294" s="1080">
        <v>-1.9481309596396927E-2</v>
      </c>
      <c r="H294" s="107">
        <v>281.93435114503814</v>
      </c>
      <c r="I294" s="107">
        <v>1.594675990897126</v>
      </c>
      <c r="J294" s="108">
        <v>-21.556886227544911</v>
      </c>
      <c r="K294" s="108">
        <v>10.076923076923077</v>
      </c>
      <c r="L294" s="1081">
        <v>-2.8287956247770794</v>
      </c>
    </row>
    <row r="295" spans="1:12" ht="15">
      <c r="A295" s="46" t="s">
        <v>117</v>
      </c>
      <c r="B295" s="47" t="s">
        <v>32</v>
      </c>
      <c r="C295" s="94">
        <v>11259.332352941177</v>
      </c>
      <c r="D295" s="94">
        <v>11077.274509803921</v>
      </c>
      <c r="E295" s="95">
        <v>11484.519</v>
      </c>
      <c r="F295" s="95">
        <v>11298.82</v>
      </c>
      <c r="G295" s="1073">
        <v>1.6435256070987991</v>
      </c>
      <c r="H295" s="96">
        <v>248.6</v>
      </c>
      <c r="I295" s="96">
        <v>2.4309847548413703</v>
      </c>
      <c r="J295" s="104">
        <v>-20.454545454545457</v>
      </c>
      <c r="K295" s="104">
        <v>2.6923076923076925</v>
      </c>
      <c r="L295" s="1079">
        <v>-0.70800142670312649</v>
      </c>
    </row>
    <row r="296" spans="1:12" ht="15">
      <c r="A296" s="46" t="s">
        <v>117</v>
      </c>
      <c r="B296" s="47" t="s">
        <v>33</v>
      </c>
      <c r="C296" s="94">
        <v>11263.320588235294</v>
      </c>
      <c r="D296" s="94">
        <v>11336.035294117646</v>
      </c>
      <c r="E296" s="95">
        <v>11488.587</v>
      </c>
      <c r="F296" s="95">
        <v>11562.755999999999</v>
      </c>
      <c r="G296" s="1073">
        <v>-0.64144741962902152</v>
      </c>
      <c r="H296" s="96">
        <v>288.39999999999998</v>
      </c>
      <c r="I296" s="96">
        <v>1.1220196353436145</v>
      </c>
      <c r="J296" s="96">
        <v>-31.313131313131315</v>
      </c>
      <c r="K296" s="96">
        <v>5.2307692307692308</v>
      </c>
      <c r="L296" s="1074">
        <v>-2.4199262870051124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075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76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J27" sqref="J27:M27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17" t="s">
        <v>128</v>
      </c>
      <c r="B1" s="1217"/>
      <c r="C1" s="1217"/>
      <c r="D1" s="1217"/>
      <c r="E1" s="1217"/>
      <c r="F1" s="1217"/>
      <c r="G1" s="1217"/>
      <c r="H1" s="1217"/>
    </row>
    <row r="2" spans="1:18" ht="40.5" customHeight="1">
      <c r="A2" s="887" t="s">
        <v>129</v>
      </c>
      <c r="B2" s="3" t="s">
        <v>9</v>
      </c>
      <c r="C2" s="3"/>
      <c r="D2" s="888" t="s">
        <v>130</v>
      </c>
      <c r="E2" s="1218" t="s">
        <v>131</v>
      </c>
      <c r="F2" s="1219"/>
      <c r="G2" s="1220"/>
      <c r="H2" s="889" t="s">
        <v>132</v>
      </c>
    </row>
    <row r="3" spans="1:18" ht="27.75" thickBot="1">
      <c r="A3" s="634"/>
      <c r="B3" s="1169" t="s">
        <v>403</v>
      </c>
      <c r="C3" s="1169" t="s">
        <v>401</v>
      </c>
      <c r="D3" s="903" t="s">
        <v>70</v>
      </c>
      <c r="E3" s="956" t="s">
        <v>403</v>
      </c>
      <c r="F3" s="646" t="s">
        <v>401</v>
      </c>
      <c r="G3" s="904" t="s">
        <v>133</v>
      </c>
      <c r="H3" s="905" t="s">
        <v>134</v>
      </c>
    </row>
    <row r="4" spans="1:18" ht="15.75">
      <c r="A4" s="679" t="s">
        <v>8</v>
      </c>
      <c r="B4" s="890"/>
      <c r="C4" s="890"/>
      <c r="D4" s="891"/>
      <c r="E4" s="892"/>
      <c r="F4" s="892"/>
      <c r="G4" s="893"/>
      <c r="H4" s="894"/>
    </row>
    <row r="5" spans="1:18" ht="15">
      <c r="A5" s="455" t="s">
        <v>311</v>
      </c>
      <c r="B5" s="145">
        <v>12461.012919683957</v>
      </c>
      <c r="C5" s="145">
        <v>12450.482315441408</v>
      </c>
      <c r="D5" s="865">
        <v>8.4579889965296876E-2</v>
      </c>
      <c r="E5" s="906">
        <v>100</v>
      </c>
      <c r="F5" s="907">
        <v>100</v>
      </c>
      <c r="G5" s="666" t="s">
        <v>100</v>
      </c>
      <c r="H5" s="669">
        <v>-9.4408285663265445</v>
      </c>
    </row>
    <row r="6" spans="1:18">
      <c r="A6" s="655" t="s">
        <v>135</v>
      </c>
      <c r="B6" s="94">
        <v>9856.6810000000005</v>
      </c>
      <c r="C6" s="94">
        <v>9749.3780000000006</v>
      </c>
      <c r="D6" s="866">
        <v>1.1006138032600632</v>
      </c>
      <c r="E6" s="908">
        <v>10.567828706253527</v>
      </c>
      <c r="F6" s="909">
        <v>12.193890431709166</v>
      </c>
      <c r="G6" s="664">
        <v>-13.335052783705557</v>
      </c>
      <c r="H6" s="665">
        <v>-21.516941877493316</v>
      </c>
    </row>
    <row r="7" spans="1:18">
      <c r="A7" s="655" t="s">
        <v>136</v>
      </c>
      <c r="B7" s="94">
        <v>15355.725</v>
      </c>
      <c r="C7" s="94">
        <v>15386.62</v>
      </c>
      <c r="D7" s="866">
        <v>-0.20079133688880621</v>
      </c>
      <c r="E7" s="908">
        <v>10.229892091467269</v>
      </c>
      <c r="F7" s="909">
        <v>12.354603727809559</v>
      </c>
      <c r="G7" s="664">
        <v>-17.197731980344109</v>
      </c>
      <c r="H7" s="665">
        <v>-25.014952153110048</v>
      </c>
    </row>
    <row r="8" spans="1:18" ht="13.5" thickBot="1">
      <c r="A8" s="656" t="s">
        <v>137</v>
      </c>
      <c r="B8" s="97">
        <v>12434.619000000001</v>
      </c>
      <c r="C8" s="97">
        <v>12406.244000000001</v>
      </c>
      <c r="D8" s="867">
        <v>0.22871547585232083</v>
      </c>
      <c r="E8" s="910">
        <v>79.202279202279186</v>
      </c>
      <c r="F8" s="911">
        <v>75.451505840481275</v>
      </c>
      <c r="G8" s="667">
        <v>4.9711047115848874</v>
      </c>
      <c r="H8" s="670">
        <v>-4.9390373284149689</v>
      </c>
    </row>
    <row r="9" spans="1:18" ht="15">
      <c r="A9" s="635" t="s">
        <v>312</v>
      </c>
      <c r="B9" s="146">
        <v>10523.309832780955</v>
      </c>
      <c r="C9" s="146">
        <v>10681.544780438164</v>
      </c>
      <c r="D9" s="868">
        <v>-1.4813863622703278</v>
      </c>
      <c r="E9" s="912">
        <v>100</v>
      </c>
      <c r="F9" s="913">
        <v>100</v>
      </c>
      <c r="G9" s="668" t="s">
        <v>100</v>
      </c>
      <c r="H9" s="671">
        <v>10.097838254321299</v>
      </c>
    </row>
    <row r="10" spans="1:18">
      <c r="A10" s="655" t="s">
        <v>135</v>
      </c>
      <c r="B10" s="94">
        <v>8902.5</v>
      </c>
      <c r="C10" s="94">
        <v>8733.7990000000009</v>
      </c>
      <c r="D10" s="866">
        <v>1.9315878462510885</v>
      </c>
      <c r="E10" s="908">
        <v>2.3992183064186023</v>
      </c>
      <c r="F10" s="909">
        <v>2.9707648247488625</v>
      </c>
      <c r="G10" s="664">
        <v>-19.239036142101103</v>
      </c>
      <c r="H10" s="665">
        <v>-11.083924639099569</v>
      </c>
    </row>
    <row r="11" spans="1:18">
      <c r="A11" s="655" t="s">
        <v>136</v>
      </c>
      <c r="B11" s="94">
        <v>14997.587</v>
      </c>
      <c r="C11" s="94">
        <v>15749.759</v>
      </c>
      <c r="D11" s="866">
        <v>-4.7757683149310441</v>
      </c>
      <c r="E11" s="908">
        <v>5.0143266475644701</v>
      </c>
      <c r="F11" s="909">
        <v>6.0258479073080666</v>
      </c>
      <c r="G11" s="664">
        <v>-16.786372230152661</v>
      </c>
      <c r="H11" s="665">
        <v>-8.3835946924004858</v>
      </c>
    </row>
    <row r="12" spans="1:18" ht="13.5" thickBot="1">
      <c r="A12" s="657" t="s">
        <v>137</v>
      </c>
      <c r="B12" s="94">
        <v>10322.991</v>
      </c>
      <c r="C12" s="94">
        <v>10409.532999999999</v>
      </c>
      <c r="D12" s="866">
        <v>-0.83137255052651704</v>
      </c>
      <c r="E12" s="908">
        <v>92.586455046016923</v>
      </c>
      <c r="F12" s="909">
        <v>91.003387267943069</v>
      </c>
      <c r="G12" s="664">
        <v>1.739570169418855</v>
      </c>
      <c r="H12" s="665">
        <v>12.013067405768497</v>
      </c>
      <c r="P12"/>
      <c r="Q12"/>
      <c r="R12"/>
    </row>
    <row r="13" spans="1:18" ht="15.75">
      <c r="A13" s="679" t="s">
        <v>138</v>
      </c>
      <c r="B13" s="683"/>
      <c r="C13" s="683"/>
      <c r="D13" s="869"/>
      <c r="E13" s="914"/>
      <c r="F13" s="914"/>
      <c r="G13" s="684"/>
      <c r="H13" s="685"/>
      <c r="P13"/>
      <c r="Q13"/>
      <c r="R13"/>
    </row>
    <row r="14" spans="1:18" ht="15">
      <c r="A14" s="455" t="s">
        <v>311</v>
      </c>
      <c r="B14" s="145">
        <v>12389.362658241036</v>
      </c>
      <c r="C14" s="145">
        <v>12354.210802214438</v>
      </c>
      <c r="D14" s="865">
        <v>0.2845333999019739</v>
      </c>
      <c r="E14" s="906">
        <v>100</v>
      </c>
      <c r="F14" s="907">
        <v>100</v>
      </c>
      <c r="G14" s="666" t="s">
        <v>100</v>
      </c>
      <c r="H14" s="669">
        <v>-10.054351743725041</v>
      </c>
      <c r="P14"/>
      <c r="Q14"/>
      <c r="R14"/>
    </row>
    <row r="15" spans="1:18">
      <c r="A15" s="655" t="s">
        <v>135</v>
      </c>
      <c r="B15" s="94">
        <v>10570.651</v>
      </c>
      <c r="C15" s="94">
        <v>10540.284</v>
      </c>
      <c r="D15" s="866">
        <v>0.28810419149996519</v>
      </c>
      <c r="E15" s="908">
        <v>2.7905560275048487</v>
      </c>
      <c r="F15" s="909">
        <v>4.1953202716145501</v>
      </c>
      <c r="G15" s="664">
        <v>-33.484076379443714</v>
      </c>
      <c r="H15" s="665">
        <v>-40.171821305841924</v>
      </c>
    </row>
    <row r="16" spans="1:18">
      <c r="A16" s="655" t="s">
        <v>136</v>
      </c>
      <c r="B16" s="94">
        <v>14936.958000000001</v>
      </c>
      <c r="C16" s="94">
        <v>14505.489</v>
      </c>
      <c r="D16" s="866">
        <v>2.9745222653300485</v>
      </c>
      <c r="E16" s="908">
        <v>2.4972350895189859</v>
      </c>
      <c r="F16" s="909">
        <v>2.8747314850857086</v>
      </c>
      <c r="G16" s="664">
        <v>-13.131535850398491</v>
      </c>
      <c r="H16" s="665">
        <v>-21.865596790371118</v>
      </c>
    </row>
    <row r="17" spans="1:13" ht="13.5" thickBot="1">
      <c r="A17" s="656" t="s">
        <v>137</v>
      </c>
      <c r="B17" s="97">
        <v>12375.777</v>
      </c>
      <c r="C17" s="97">
        <v>12369.552</v>
      </c>
      <c r="D17" s="867">
        <v>5.0325185584735511E-2</v>
      </c>
      <c r="E17" s="910">
        <v>94.712208882976171</v>
      </c>
      <c r="F17" s="911">
        <v>92.929948243299748</v>
      </c>
      <c r="G17" s="667">
        <v>1.9178539032544053</v>
      </c>
      <c r="H17" s="670">
        <v>-8.3293256178346002</v>
      </c>
    </row>
    <row r="18" spans="1:13" ht="15">
      <c r="A18" s="635" t="s">
        <v>312</v>
      </c>
      <c r="B18" s="146">
        <v>10439.415740587348</v>
      </c>
      <c r="C18" s="146">
        <v>10507.194124978176</v>
      </c>
      <c r="D18" s="868">
        <v>-0.64506645241950478</v>
      </c>
      <c r="E18" s="912">
        <v>100</v>
      </c>
      <c r="F18" s="913">
        <v>100</v>
      </c>
      <c r="G18" s="668" t="s">
        <v>100</v>
      </c>
      <c r="H18" s="671">
        <v>14.142974174400031</v>
      </c>
    </row>
    <row r="19" spans="1:13">
      <c r="A19" s="655" t="s">
        <v>135</v>
      </c>
      <c r="B19" s="94" t="s">
        <v>100</v>
      </c>
      <c r="C19" s="94" t="s">
        <v>256</v>
      </c>
      <c r="D19" s="866" t="s">
        <v>100</v>
      </c>
      <c r="E19" s="908">
        <v>0</v>
      </c>
      <c r="F19" s="909">
        <v>0.3357462295698419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256</v>
      </c>
      <c r="C20" s="94" t="s">
        <v>256</v>
      </c>
      <c r="D20" s="866" t="s">
        <v>100</v>
      </c>
      <c r="E20" s="908">
        <v>0.14118975903614456</v>
      </c>
      <c r="F20" s="909">
        <v>9.4008944279555737E-2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10435.291999999999</v>
      </c>
      <c r="C21" s="94">
        <v>10512.14</v>
      </c>
      <c r="D21" s="866">
        <v>-0.73104049223088696</v>
      </c>
      <c r="E21" s="908">
        <v>99.858810240963848</v>
      </c>
      <c r="F21" s="909">
        <v>99.570244826150599</v>
      </c>
      <c r="G21" s="664">
        <v>0.28981089211649858</v>
      </c>
      <c r="H21" s="665">
        <v>14.473772946143168</v>
      </c>
    </row>
    <row r="22" spans="1:13" ht="15.75">
      <c r="A22" s="679" t="s">
        <v>139</v>
      </c>
      <c r="B22" s="683"/>
      <c r="C22" s="683"/>
      <c r="D22" s="869"/>
      <c r="E22" s="914"/>
      <c r="F22" s="914"/>
      <c r="G22" s="684"/>
      <c r="H22" s="685"/>
    </row>
    <row r="23" spans="1:13" ht="15">
      <c r="A23" s="455" t="s">
        <v>311</v>
      </c>
      <c r="B23" s="145">
        <v>12495.89479526068</v>
      </c>
      <c r="C23" s="1100">
        <v>12579.822040236788</v>
      </c>
      <c r="D23" s="865">
        <v>-0.6671576490324389</v>
      </c>
      <c r="E23" s="906">
        <v>100</v>
      </c>
      <c r="F23" s="907">
        <v>100</v>
      </c>
      <c r="G23" s="666" t="s">
        <v>100</v>
      </c>
      <c r="H23" s="669">
        <v>-7.5263058864396379</v>
      </c>
    </row>
    <row r="24" spans="1:13">
      <c r="A24" s="655" t="s">
        <v>135</v>
      </c>
      <c r="B24" s="94">
        <v>9742.384</v>
      </c>
      <c r="C24" s="94">
        <v>9565.8179999999993</v>
      </c>
      <c r="D24" s="866">
        <v>1.845801373181057</v>
      </c>
      <c r="E24" s="908">
        <v>21.328512623061155</v>
      </c>
      <c r="F24" s="909">
        <v>22.942206654991239</v>
      </c>
      <c r="G24" s="664">
        <v>-7.0337350552067042</v>
      </c>
      <c r="H24" s="665">
        <v>-14.030660526149758</v>
      </c>
    </row>
    <row r="25" spans="1:13">
      <c r="A25" s="655" t="s">
        <v>136</v>
      </c>
      <c r="B25" s="94">
        <v>15412.487999999999</v>
      </c>
      <c r="C25" s="94">
        <v>15473.58</v>
      </c>
      <c r="D25" s="866">
        <v>-0.39481490385547852</v>
      </c>
      <c r="E25" s="908">
        <v>18.213832934216086</v>
      </c>
      <c r="F25" s="909">
        <v>24.802072628851803</v>
      </c>
      <c r="G25" s="664">
        <v>-26.563262648347131</v>
      </c>
      <c r="H25" s="665">
        <v>-32.090336134453786</v>
      </c>
    </row>
    <row r="26" spans="1:13" ht="16.5" thickBot="1">
      <c r="A26" s="656" t="s">
        <v>137</v>
      </c>
      <c r="B26" s="97">
        <v>12588.62</v>
      </c>
      <c r="C26" s="97">
        <v>12529.620999999999</v>
      </c>
      <c r="D26" s="867">
        <v>0.4708761741476587</v>
      </c>
      <c r="E26" s="910">
        <v>60.457654442722763</v>
      </c>
      <c r="F26" s="911">
        <v>52.255720716156951</v>
      </c>
      <c r="G26" s="667">
        <v>15.695762328333663</v>
      </c>
      <c r="H26" s="670">
        <v>6.9881453578550747</v>
      </c>
      <c r="J26" s="129"/>
      <c r="K26" s="122"/>
      <c r="L26" s="122"/>
      <c r="M26" s="122"/>
    </row>
    <row r="27" spans="1:13" ht="15">
      <c r="A27" s="635" t="s">
        <v>312</v>
      </c>
      <c r="B27" s="146">
        <v>10652.003724135973</v>
      </c>
      <c r="C27" s="146">
        <v>10780.143266307357</v>
      </c>
      <c r="D27" s="868">
        <v>-1.1886627014677629</v>
      </c>
      <c r="E27" s="912">
        <v>100</v>
      </c>
      <c r="F27" s="913">
        <v>100</v>
      </c>
      <c r="G27" s="668" t="s">
        <v>100</v>
      </c>
      <c r="H27" s="671">
        <v>2.6715222141296477</v>
      </c>
      <c r="J27" s="1216"/>
      <c r="K27" s="1216"/>
      <c r="L27" s="1216"/>
      <c r="M27" s="1216"/>
    </row>
    <row r="28" spans="1:13">
      <c r="A28" s="655" t="s">
        <v>135</v>
      </c>
      <c r="B28" s="94" t="s">
        <v>100</v>
      </c>
      <c r="C28" s="94" t="s">
        <v>256</v>
      </c>
      <c r="D28" s="866" t="s">
        <v>100</v>
      </c>
      <c r="E28" s="908">
        <v>0</v>
      </c>
      <c r="F28" s="909">
        <v>0.88856518572469034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6" t="s">
        <v>100</v>
      </c>
      <c r="E29" s="908">
        <v>6.2539015946881564</v>
      </c>
      <c r="F29" s="909">
        <v>7.4115076474872543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10352.200999999999</v>
      </c>
      <c r="C30" s="94">
        <v>10351.182000000001</v>
      </c>
      <c r="D30" s="866">
        <v>9.8442863819650141E-3</v>
      </c>
      <c r="E30" s="908">
        <v>93.746098405311841</v>
      </c>
      <c r="F30" s="909">
        <v>91.699927166788058</v>
      </c>
      <c r="G30" s="664">
        <v>2.2313771687104094</v>
      </c>
      <c r="H30" s="665">
        <v>4.9625111195831764</v>
      </c>
    </row>
    <row r="31" spans="1:13" ht="15.75">
      <c r="A31" s="679" t="s">
        <v>140</v>
      </c>
      <c r="B31" s="683"/>
      <c r="C31" s="683"/>
      <c r="D31" s="869"/>
      <c r="E31" s="914"/>
      <c r="F31" s="914"/>
      <c r="G31" s="684"/>
      <c r="H31" s="685"/>
    </row>
    <row r="32" spans="1:13" ht="15">
      <c r="A32" s="455" t="s">
        <v>311</v>
      </c>
      <c r="B32" s="145">
        <v>12568.834258021068</v>
      </c>
      <c r="C32" s="145">
        <v>12356.166789952813</v>
      </c>
      <c r="D32" s="865">
        <v>1.7211443620296709</v>
      </c>
      <c r="E32" s="906">
        <v>100</v>
      </c>
      <c r="F32" s="907">
        <v>100</v>
      </c>
      <c r="G32" s="666" t="s">
        <v>100</v>
      </c>
      <c r="H32" s="669">
        <v>-13.187455631185527</v>
      </c>
    </row>
    <row r="33" spans="1:8">
      <c r="A33" s="655" t="s">
        <v>135</v>
      </c>
      <c r="B33" s="94" t="s">
        <v>256</v>
      </c>
      <c r="C33" s="94" t="s">
        <v>256</v>
      </c>
      <c r="D33" s="866" t="s">
        <v>100</v>
      </c>
      <c r="E33" s="908">
        <v>0.83698109577180235</v>
      </c>
      <c r="F33" s="909">
        <v>4.3512757339123898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6" t="s">
        <v>100</v>
      </c>
      <c r="E34" s="908">
        <v>8.8989369378036454</v>
      </c>
      <c r="F34" s="909">
        <v>3.9002797845241579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12302.902</v>
      </c>
      <c r="C35" s="97">
        <v>12311.148999999999</v>
      </c>
      <c r="D35" s="867">
        <v>-6.6988060984392181E-2</v>
      </c>
      <c r="E35" s="910">
        <v>90.264081966424541</v>
      </c>
      <c r="F35" s="911">
        <v>91.748444481563453</v>
      </c>
      <c r="G35" s="667">
        <v>-1.6178612329903748</v>
      </c>
      <c r="H35" s="670">
        <v>-14.591962131901143</v>
      </c>
    </row>
    <row r="36" spans="1:8" ht="15">
      <c r="A36" s="635" t="s">
        <v>312</v>
      </c>
      <c r="B36" s="146">
        <v>10606.39473165343</v>
      </c>
      <c r="C36" s="146">
        <v>11014.9456718077</v>
      </c>
      <c r="D36" s="868">
        <v>-3.7090599656786218</v>
      </c>
      <c r="E36" s="912">
        <v>100</v>
      </c>
      <c r="F36" s="913">
        <v>100</v>
      </c>
      <c r="G36" s="668" t="s">
        <v>100</v>
      </c>
      <c r="H36" s="671">
        <v>8.4896484646380621</v>
      </c>
    </row>
    <row r="37" spans="1:8">
      <c r="A37" s="655" t="s">
        <v>135</v>
      </c>
      <c r="B37" s="94" t="s">
        <v>256</v>
      </c>
      <c r="C37" s="94" t="s">
        <v>256</v>
      </c>
      <c r="D37" s="866" t="s">
        <v>100</v>
      </c>
      <c r="E37" s="908">
        <v>11.635502049180326</v>
      </c>
      <c r="F37" s="909">
        <v>12.269000972627483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6" t="s">
        <v>100</v>
      </c>
      <c r="E38" s="908">
        <v>16.876921106557376</v>
      </c>
      <c r="F38" s="909">
        <v>19.716548561900794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9852.8770000000004</v>
      </c>
      <c r="C39" s="97">
        <v>10114.808000000001</v>
      </c>
      <c r="D39" s="867">
        <v>-2.5895795550444505</v>
      </c>
      <c r="E39" s="910">
        <v>71.487576844262293</v>
      </c>
      <c r="F39" s="911">
        <v>68.014450465471725</v>
      </c>
      <c r="G39" s="667">
        <v>5.1064536359868669</v>
      </c>
      <c r="H39" s="670">
        <v>14.029622063329928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21"/>
      <c r="B41" s="1221"/>
      <c r="C41" s="1221"/>
      <c r="D41" s="1221"/>
    </row>
    <row r="42" spans="1:8" ht="15">
      <c r="A42" s="130" t="s">
        <v>61</v>
      </c>
      <c r="B42" s="131"/>
    </row>
    <row r="43" spans="1:8" ht="15">
      <c r="A43" s="128" t="s">
        <v>96</v>
      </c>
      <c r="B43" s="1222" t="s">
        <v>62</v>
      </c>
      <c r="C43" s="1223"/>
      <c r="D43" s="1223"/>
      <c r="E43" s="1223"/>
      <c r="F43" s="1223"/>
      <c r="G43" s="1223"/>
      <c r="H43" s="1224"/>
    </row>
    <row r="44" spans="1:8" ht="15">
      <c r="A44" s="128" t="s">
        <v>63</v>
      </c>
      <c r="B44" s="1222" t="s">
        <v>64</v>
      </c>
      <c r="C44" s="1223"/>
      <c r="D44" s="1223"/>
      <c r="E44" s="1223"/>
      <c r="F44" s="1223"/>
      <c r="G44" s="1223"/>
      <c r="H44" s="1224"/>
    </row>
    <row r="45" spans="1:8" ht="15">
      <c r="A45" s="128" t="s">
        <v>65</v>
      </c>
      <c r="B45" s="1222" t="s">
        <v>66</v>
      </c>
      <c r="C45" s="1223"/>
      <c r="D45" s="1223"/>
      <c r="E45" s="1223"/>
      <c r="F45" s="1223"/>
      <c r="G45" s="1223"/>
      <c r="H45" s="122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K9" sqref="K9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0" t="s">
        <v>407</v>
      </c>
      <c r="B2" s="881"/>
      <c r="C2" s="881"/>
      <c r="D2" s="881"/>
      <c r="E2" s="881"/>
      <c r="F2" s="122"/>
      <c r="G2" s="122"/>
      <c r="H2" s="122"/>
    </row>
    <row r="3" spans="1:8" ht="30.75" customHeight="1">
      <c r="A3" s="1225" t="s">
        <v>141</v>
      </c>
      <c r="B3" s="1227" t="s">
        <v>142</v>
      </c>
      <c r="C3" s="1228"/>
      <c r="D3" s="1229" t="s">
        <v>318</v>
      </c>
      <c r="E3" s="1230"/>
    </row>
    <row r="4" spans="1:8" ht="16.5" thickBot="1">
      <c r="A4" s="1226"/>
      <c r="B4" s="931" t="s">
        <v>143</v>
      </c>
      <c r="C4" s="931" t="s">
        <v>144</v>
      </c>
      <c r="D4" s="932" t="s">
        <v>143</v>
      </c>
      <c r="E4" s="933" t="s">
        <v>144</v>
      </c>
      <c r="G4" s="132" t="s">
        <v>145</v>
      </c>
      <c r="H4" s="133"/>
    </row>
    <row r="5" spans="1:8" ht="17.25" customHeight="1" thickBot="1">
      <c r="A5" s="925" t="s">
        <v>146</v>
      </c>
      <c r="B5" s="926">
        <v>30622.504000000001</v>
      </c>
      <c r="C5" s="926">
        <v>21321.834999999999</v>
      </c>
      <c r="D5" s="927">
        <v>12.224471047995941</v>
      </c>
      <c r="E5" s="928">
        <v>0</v>
      </c>
      <c r="G5" s="134" t="s">
        <v>59</v>
      </c>
      <c r="H5" s="135" t="s">
        <v>60</v>
      </c>
    </row>
    <row r="6" spans="1:8" ht="18" customHeight="1">
      <c r="A6" s="947" t="s">
        <v>147</v>
      </c>
      <c r="B6" s="1011" t="s">
        <v>256</v>
      </c>
      <c r="C6" s="948" t="s">
        <v>256</v>
      </c>
      <c r="D6" s="638" t="s">
        <v>100</v>
      </c>
      <c r="E6" s="1020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4" t="s">
        <v>100</v>
      </c>
      <c r="E7" s="935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0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4" t="s">
        <v>100</v>
      </c>
      <c r="E9" s="935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20442.059000000001</v>
      </c>
      <c r="D10" s="638" t="s">
        <v>100</v>
      </c>
      <c r="E10" s="1138">
        <v>0.25713069549909895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4" t="s">
        <v>100</v>
      </c>
      <c r="E11" s="935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>
        <v>21631.567999999999</v>
      </c>
      <c r="C12" s="637">
        <v>19471.883999999998</v>
      </c>
      <c r="D12" s="638" t="s">
        <v>100</v>
      </c>
      <c r="E12" s="1138">
        <v>-0.87430382644674565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36" t="s">
        <v>256</v>
      </c>
      <c r="C13" s="1136">
        <v>21068.198</v>
      </c>
      <c r="D13" s="1137" t="s">
        <v>100</v>
      </c>
      <c r="E13" s="1171">
        <v>9.077691755904981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0"/>
    </row>
    <row r="24" spans="1:4" ht="15">
      <c r="D24" s="940"/>
    </row>
    <row r="25" spans="1:4" ht="15">
      <c r="A25" s="941"/>
      <c r="D25" s="940"/>
    </row>
    <row r="26" spans="1:4" ht="15">
      <c r="A26" s="941"/>
      <c r="D26" s="940"/>
    </row>
    <row r="27" spans="1:4" ht="15">
      <c r="A27" s="941"/>
      <c r="D27" s="940"/>
    </row>
    <row r="28" spans="1:4" ht="15">
      <c r="A28" s="941"/>
      <c r="D28" s="940"/>
    </row>
    <row r="29" spans="1:4" ht="15">
      <c r="A29" s="941"/>
      <c r="D29" s="940"/>
    </row>
    <row r="30" spans="1:4" ht="15">
      <c r="A30" s="941"/>
      <c r="D30" s="940"/>
    </row>
    <row r="31" spans="1:4" ht="15">
      <c r="A31" s="941"/>
      <c r="D31" s="940"/>
    </row>
    <row r="32" spans="1:4" ht="15">
      <c r="A32" s="941"/>
      <c r="D32" s="940"/>
    </row>
    <row r="33" spans="1:13" ht="15">
      <c r="A33" s="941"/>
      <c r="D33" s="940"/>
    </row>
    <row r="34" spans="1:13" ht="15">
      <c r="A34" s="941"/>
      <c r="D34" s="940"/>
    </row>
    <row r="35" spans="1:13" ht="15">
      <c r="A35" s="941"/>
      <c r="D35" s="940"/>
      <c r="M35" s="127" t="s">
        <v>123</v>
      </c>
    </row>
    <row r="36" spans="1:13" ht="15">
      <c r="A36" s="941"/>
      <c r="D36" s="940"/>
    </row>
    <row r="37" spans="1:13" ht="15">
      <c r="A37" s="941"/>
      <c r="D37" s="940"/>
    </row>
    <row r="38" spans="1:13" ht="15">
      <c r="A38" s="941"/>
      <c r="D38" s="940"/>
    </row>
    <row r="39" spans="1:13" ht="15">
      <c r="A39" s="941"/>
      <c r="D39" s="940"/>
    </row>
    <row r="40" spans="1:13" ht="15">
      <c r="A40" s="941"/>
      <c r="D40" s="940"/>
    </row>
    <row r="41" spans="1:13" ht="15">
      <c r="A41" s="941"/>
      <c r="D41" s="940"/>
    </row>
    <row r="42" spans="1:13" ht="15">
      <c r="A42" s="941"/>
      <c r="D42" s="940"/>
    </row>
    <row r="43" spans="1:13" ht="15">
      <c r="A43" s="941"/>
      <c r="D43" s="940"/>
    </row>
    <row r="44" spans="1:13" ht="15">
      <c r="A44" s="941"/>
      <c r="D44" s="940"/>
    </row>
    <row r="45" spans="1:13" ht="15">
      <c r="D45" s="940"/>
    </row>
    <row r="46" spans="1:13" ht="15">
      <c r="A46" s="941"/>
      <c r="D46" s="940"/>
    </row>
    <row r="47" spans="1:13" ht="15">
      <c r="A47" s="941"/>
      <c r="D47" s="940"/>
    </row>
    <row r="48" spans="1:13" ht="15">
      <c r="A48" s="941"/>
      <c r="D48" s="940"/>
    </row>
    <row r="49" spans="1:4" ht="15">
      <c r="A49" s="941"/>
      <c r="D49" s="940"/>
    </row>
    <row r="50" spans="1:4" ht="15">
      <c r="A50" s="941"/>
      <c r="D50" s="940"/>
    </row>
    <row r="51" spans="1:4" ht="15">
      <c r="A51" s="941"/>
      <c r="D51" s="940"/>
    </row>
    <row r="52" spans="1:4" ht="15">
      <c r="A52" s="941"/>
      <c r="D52" s="940"/>
    </row>
    <row r="53" spans="1:4" ht="15">
      <c r="A53" s="941"/>
      <c r="D53" s="940"/>
    </row>
    <row r="54" spans="1:4" ht="15">
      <c r="A54" s="941"/>
    </row>
    <row r="55" spans="1:4" ht="15">
      <c r="A55" s="94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35" t="s">
        <v>314</v>
      </c>
      <c r="B1" s="1235"/>
      <c r="C1" s="1235"/>
      <c r="D1" s="1235"/>
      <c r="E1" s="1235"/>
      <c r="F1" s="1235"/>
      <c r="G1" s="647"/>
      <c r="H1" s="647"/>
    </row>
    <row r="2" spans="1:8" ht="13.5" customHeight="1" thickBot="1"/>
    <row r="3" spans="1:8" ht="27" customHeight="1">
      <c r="A3" s="1231" t="s">
        <v>73</v>
      </c>
      <c r="B3" s="1231" t="s">
        <v>118</v>
      </c>
      <c r="C3" s="1236" t="s">
        <v>82</v>
      </c>
      <c r="D3" s="1237"/>
      <c r="E3" s="1238"/>
      <c r="F3" s="1233" t="s">
        <v>119</v>
      </c>
      <c r="G3" s="1234"/>
      <c r="H3" s="122"/>
    </row>
    <row r="4" spans="1:8" ht="32.25" customHeight="1" thickBot="1">
      <c r="A4" s="1232"/>
      <c r="B4" s="1232"/>
      <c r="C4" s="917">
        <v>43751</v>
      </c>
      <c r="D4" s="918">
        <v>43744</v>
      </c>
      <c r="E4" s="919">
        <v>43387</v>
      </c>
      <c r="F4" s="920" t="s">
        <v>353</v>
      </c>
      <c r="G4" s="921" t="s">
        <v>120</v>
      </c>
      <c r="H4" s="122"/>
    </row>
    <row r="5" spans="1:8" ht="29.25" customHeight="1">
      <c r="A5" s="977" t="s">
        <v>124</v>
      </c>
      <c r="B5" s="1104" t="s">
        <v>329</v>
      </c>
      <c r="C5" s="922">
        <v>451.13</v>
      </c>
      <c r="D5" s="882">
        <v>454.09</v>
      </c>
      <c r="E5" s="923">
        <v>613</v>
      </c>
      <c r="F5" s="1016">
        <v>-0.65185315686317247</v>
      </c>
      <c r="G5" s="1126">
        <v>-26.406199021207179</v>
      </c>
      <c r="H5" s="122"/>
    </row>
    <row r="6" spans="1:8" ht="28.5" customHeight="1">
      <c r="A6" s="978" t="s">
        <v>125</v>
      </c>
      <c r="B6" s="1101" t="s">
        <v>329</v>
      </c>
      <c r="C6" s="1108">
        <v>804.7</v>
      </c>
      <c r="D6" s="1103">
        <v>838.61</v>
      </c>
      <c r="E6" s="1109">
        <v>782.26</v>
      </c>
      <c r="F6" s="1106">
        <v>-4.0435959504417989</v>
      </c>
      <c r="G6" s="1127">
        <v>2.8686114591056753</v>
      </c>
      <c r="H6" s="122"/>
    </row>
    <row r="7" spans="1:8" ht="32.25" customHeight="1" thickBot="1">
      <c r="A7" s="979" t="s">
        <v>121</v>
      </c>
      <c r="B7" s="1105" t="s">
        <v>122</v>
      </c>
      <c r="C7" s="1102" t="s">
        <v>100</v>
      </c>
      <c r="D7" s="1017" t="s">
        <v>100</v>
      </c>
      <c r="E7" s="1018">
        <v>10.85</v>
      </c>
      <c r="F7" s="1107" t="s">
        <v>100</v>
      </c>
      <c r="G7" s="1058" t="s">
        <v>100</v>
      </c>
      <c r="H7" s="122"/>
    </row>
    <row r="8" spans="1:8" s="122" customFormat="1" ht="15.75">
      <c r="A8" s="969"/>
      <c r="B8" s="970"/>
      <c r="D8" s="944"/>
      <c r="E8" s="945"/>
      <c r="F8" s="946"/>
      <c r="G8" s="946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42" t="s">
        <v>89</v>
      </c>
      <c r="C1" s="1242"/>
      <c r="D1" s="1242"/>
      <c r="E1" s="1242"/>
      <c r="F1" s="8"/>
      <c r="G1" s="7"/>
    </row>
    <row r="2" spans="2:17" ht="20.25" thickBot="1">
      <c r="B2" s="886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1172"/>
      <c r="C3" s="1173" t="s">
        <v>319</v>
      </c>
      <c r="D3" s="1174"/>
      <c r="E3" s="1175" t="s">
        <v>69</v>
      </c>
      <c r="F3" s="1240"/>
    </row>
    <row r="4" spans="2:17" ht="34.5" customHeight="1" thickBot="1">
      <c r="B4" s="1176" t="s">
        <v>43</v>
      </c>
      <c r="C4" s="1177">
        <v>43749</v>
      </c>
      <c r="D4" s="1177">
        <v>43742</v>
      </c>
      <c r="E4" s="1178" t="s">
        <v>315</v>
      </c>
      <c r="F4" s="1241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11" t="s">
        <v>320</v>
      </c>
      <c r="C5" s="1179"/>
      <c r="D5" s="1179"/>
      <c r="E5" s="1180"/>
      <c r="F5" s="10"/>
      <c r="G5" s="1239" t="s">
        <v>352</v>
      </c>
      <c r="H5" s="1239"/>
      <c r="I5" s="1239"/>
      <c r="J5" s="1239"/>
      <c r="K5" s="1239"/>
      <c r="L5" s="1239"/>
      <c r="M5" s="1239"/>
      <c r="N5" s="1239"/>
      <c r="O5" s="1239"/>
      <c r="P5" s="1239"/>
      <c r="Q5" s="1239"/>
    </row>
    <row r="6" spans="2:17" ht="21" customHeight="1">
      <c r="B6" s="640" t="s">
        <v>44</v>
      </c>
      <c r="C6" s="1181">
        <v>10.25</v>
      </c>
      <c r="D6" s="1181">
        <v>10.35</v>
      </c>
      <c r="E6" s="1097">
        <v>-0.96618357487922368</v>
      </c>
      <c r="F6" s="10"/>
      <c r="G6" s="1239"/>
      <c r="H6" s="1239"/>
      <c r="I6" s="1239"/>
      <c r="J6" s="1239"/>
      <c r="K6" s="1239"/>
      <c r="L6" s="1239"/>
      <c r="M6" s="1239"/>
      <c r="N6" s="1239"/>
      <c r="O6" s="1239"/>
      <c r="P6" s="1239"/>
      <c r="Q6" s="1239"/>
    </row>
    <row r="7" spans="2:17" ht="15.75">
      <c r="B7" s="640" t="s">
        <v>45</v>
      </c>
      <c r="C7" s="641">
        <v>14</v>
      </c>
      <c r="D7" s="641">
        <v>15</v>
      </c>
      <c r="E7" s="915">
        <v>-6.666666666666667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11.5</v>
      </c>
      <c r="D8" s="648">
        <v>12.43</v>
      </c>
      <c r="E8" s="1019">
        <v>-7.4818986323411076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88</v>
      </c>
      <c r="D9" s="649">
        <v>96</v>
      </c>
      <c r="E9" s="916">
        <v>-8.3333333333333321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72</v>
      </c>
      <c r="D10" s="649">
        <v>75</v>
      </c>
      <c r="E10" s="916">
        <v>-4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82">
        <v>2.67</v>
      </c>
      <c r="D11" s="1182">
        <v>3</v>
      </c>
      <c r="E11" s="916">
        <v>-11.000000000000004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0" t="s">
        <v>321</v>
      </c>
      <c r="C12" s="641"/>
      <c r="D12" s="641"/>
      <c r="E12" s="915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83" t="s">
        <v>100</v>
      </c>
      <c r="D13" s="1181" t="s">
        <v>100</v>
      </c>
      <c r="E13" s="1097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83" t="s">
        <v>100</v>
      </c>
      <c r="D14" s="641" t="s">
        <v>100</v>
      </c>
      <c r="E14" s="1097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19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098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098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82" t="s">
        <v>100</v>
      </c>
      <c r="D18" s="1182" t="s">
        <v>100</v>
      </c>
      <c r="E18" s="1098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0" t="s">
        <v>322</v>
      </c>
      <c r="C19" s="641"/>
      <c r="D19" s="641"/>
      <c r="E19" s="915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83" t="s">
        <v>100</v>
      </c>
      <c r="D20" s="641" t="s">
        <v>100</v>
      </c>
      <c r="E20" s="1097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83" t="s">
        <v>100</v>
      </c>
      <c r="D21" s="641" t="s">
        <v>100</v>
      </c>
      <c r="E21" s="1097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19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098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098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099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2019-09-12T10:05:47Z</cp:lastPrinted>
  <dcterms:created xsi:type="dcterms:W3CDTF">2005-01-11T09:21:45Z</dcterms:created>
  <dcterms:modified xsi:type="dcterms:W3CDTF">2019-10-18T11:25:38Z</dcterms:modified>
</cp:coreProperties>
</file>