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"/>
    </mc:Choice>
  </mc:AlternateContent>
  <bookViews>
    <workbookView xWindow="0" yWindow="0" windowWidth="28800" windowHeight="12000"/>
  </bookViews>
  <sheets>
    <sheet name="Dane - 31 sierpnia 2023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77" i="1" l="1"/>
  <c r="AP74" i="1"/>
  <c r="C60" i="1" l="1"/>
  <c r="D60" i="1"/>
  <c r="E60" i="1"/>
  <c r="B5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G60" i="1" l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O68" i="1" s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A46" i="1" l="1"/>
  <c r="AF46" i="1"/>
  <c r="AN46" i="1"/>
  <c r="AR46" i="1"/>
  <c r="AA47" i="1"/>
  <c r="AF47" i="1"/>
  <c r="AN47" i="1"/>
  <c r="AR47" i="1"/>
  <c r="AA48" i="1"/>
  <c r="AF48" i="1"/>
  <c r="AN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s="1"/>
  <c r="AF60" i="1" l="1"/>
  <c r="AA60" i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<sst xmlns="http://schemas.openxmlformats.org/spreadsheetml/2006/main" count="121" uniqueCount="88">
  <si>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</si>
  <si>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</si>
  <si>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</si>
  <si>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</si>
  <si>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</si>
  <si>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</si>
  <si>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</si>
  <si>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</si>
  <si>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</si>
  <si>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</si>
  <si>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</si>
  <si>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</si>
  <si>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</si>
  <si>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</si>
  <si>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</si>
  <si>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</si>
  <si>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</si>
  <si>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</si>
  <si>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</si>
  <si>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</si>
  <si>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</si>
  <si>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</si>
  <si>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</si>
  <si>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</si>
  <si>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</si>
  <si>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</si>
  <si>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</si>
  <si>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</si>
  <si>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</si>
  <si>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</si>
  <si>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</si>
  <si>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</si>
  <si>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</si>
  <si>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</si>
  <si>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</si>
  <si>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</si>
  <si>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</si>
  <si>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</si>
  <si>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</si>
  <si>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</si>
  <si>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</si>
  <si>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</si>
  <si>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</si>
  <si>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</si>
  <si>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</si>
  <si>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</si>
  <si>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</si>
  <si>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</si>
  <si>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</si>
  <si>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</si>
  <si>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</si>
  <si>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</si>
  <si>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</si>
  <si>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</si>
  <si>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</si>
  <si>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</si>
  <si>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</si>
  <si>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</si>
  <si>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</si>
  <si>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</si>
  <si>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</si>
  <si>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</si>
  <si>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</si>
  <si>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</si>
  <si>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</si>
  <si>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</si>
  <si>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</si>
  <si>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</si>
  <si>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</si>
  <si>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</si>
  <si>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</si>
  <si>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</si>
  <si>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</si>
  <si>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</si>
  <si>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</si>
  <si>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</si>
  <si>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</si>
  <si>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</si>
  <si>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</si>
  <si>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</si>
  <si>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</si>
  <si>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</si>
  <si>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</si>
  <si>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</si>
  <si>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</si>
  <si>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</si>
  <si>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 xml:space="preserve">Limit finansowy zgodny z arkuszem kalkulacyjnym z dnia 05.09.2023, kurs 1 EUR= 4,4728 PLN   </t>
  </si>
  <si>
    <t>dane na dzień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</si>
</sst>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70" formatCode="0.0000"/>
    <numFmt numFmtId="171" formatCode="_-* #,##0\ &quot;zł&quot;_-;\-* #,##0\ &quot;zł&quot;_-;_-* &quot;-&quot;??\ &quot;zł&quot;_-;_-@_-"/>
    <numFmt numFmtId="172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70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71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71" fontId="6" fillId="5" borderId="25" xfId="0" applyNumberFormat="1" applyFont="1" applyFill="1" applyBorder="1" applyAlignment="1">
      <alignment horizontal="center" vertical="center" wrapText="1"/>
    </xf>
    <xf numFmtId="171" fontId="6" fillId="5" borderId="26" xfId="0" applyNumberFormat="1" applyFont="1" applyFill="1" applyBorder="1" applyAlignment="1">
      <alignment horizontal="center" vertical="center" wrapText="1"/>
    </xf>
    <xf numFmtId="171" fontId="9" fillId="5" borderId="26" xfId="0" applyNumberFormat="1" applyFont="1" applyFill="1" applyBorder="1" applyAlignment="1">
      <alignment horizontal="center" vertical="center" wrapText="1"/>
    </xf>
    <xf numFmtId="171" fontId="6" fillId="5" borderId="27" xfId="0" applyNumberFormat="1" applyFont="1" applyFill="1" applyBorder="1" applyAlignment="1">
      <alignment horizontal="center" vertical="center" wrapText="1"/>
    </xf>
    <xf numFmtId="171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71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72" fontId="8" fillId="0" borderId="0" xfId="0" applyNumberFormat="1" applyFont="1"/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U30" activePane="bottomRight" state="frozen"/>
      <selection pane="topRight" activeCell="C1" sqref="C1"/>
      <selection pane="bottomLeft" activeCell="A7" sqref="A7"/>
      <selection pane="bottomRight" activeCell="B52" sqref="B52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3"/>
      <c r="L1" s="163"/>
      <c r="M1" s="163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86</v>
      </c>
      <c r="B3" s="66">
        <v>4.4728000000000003</v>
      </c>
      <c r="C3" s="165"/>
      <c r="D3" s="165"/>
      <c r="E3" s="9"/>
      <c r="F3" s="166"/>
      <c r="G3" s="166"/>
      <c r="H3" s="166"/>
      <c r="I3" s="166"/>
      <c r="J3" s="166"/>
      <c r="K3" s="19"/>
      <c r="L3" s="19"/>
      <c r="M3" s="20"/>
      <c r="N3" s="21"/>
      <c r="O3" s="22" t="s">
        <v>87</v>
      </c>
      <c r="P3" s="172"/>
      <c r="Q3" s="172"/>
      <c r="R3" s="167"/>
      <c r="S3" s="167"/>
      <c r="T3" s="167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73" t="s">
        <v>77</v>
      </c>
      <c r="B4" s="174" t="s">
        <v>0</v>
      </c>
      <c r="C4" s="161" t="s">
        <v>64</v>
      </c>
      <c r="D4" s="161"/>
      <c r="E4" s="161"/>
      <c r="F4" s="175"/>
      <c r="G4" s="176" t="s">
        <v>63</v>
      </c>
      <c r="H4" s="177"/>
      <c r="I4" s="177"/>
      <c r="J4" s="178"/>
      <c r="K4" s="168" t="s">
        <v>65</v>
      </c>
      <c r="L4" s="168"/>
      <c r="M4" s="168"/>
      <c r="N4" s="168" t="s">
        <v>1</v>
      </c>
      <c r="O4" s="168"/>
      <c r="P4" s="168"/>
      <c r="Q4" s="169"/>
      <c r="R4" s="170"/>
      <c r="S4" s="170"/>
      <c r="T4" s="170"/>
      <c r="U4" s="168" t="s">
        <v>2</v>
      </c>
      <c r="V4" s="168"/>
      <c r="W4" s="168"/>
      <c r="X4" s="168" t="s">
        <v>78</v>
      </c>
      <c r="Y4" s="168"/>
      <c r="Z4" s="168"/>
      <c r="AA4" s="169"/>
      <c r="AB4" s="161" t="s">
        <v>3</v>
      </c>
      <c r="AC4" s="171"/>
      <c r="AD4" s="171"/>
      <c r="AE4" s="171"/>
      <c r="AF4" s="162"/>
      <c r="AG4" s="171"/>
      <c r="AH4" s="171"/>
      <c r="AI4" s="161" t="s">
        <v>83</v>
      </c>
      <c r="AJ4" s="161"/>
      <c r="AK4" s="161"/>
      <c r="AL4" s="161"/>
      <c r="AM4" s="161"/>
      <c r="AN4" s="162"/>
      <c r="AO4" s="161" t="s">
        <v>84</v>
      </c>
      <c r="AP4" s="161"/>
      <c r="AQ4" s="161"/>
      <c r="AR4" s="162"/>
    </row>
    <row r="5" spans="1:44" s="23" customFormat="1" ht="60.75" thickBot="1" x14ac:dyDescent="0.3">
      <c r="A5" s="173"/>
      <c r="B5" s="174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1014930033.8441913</v>
      </c>
      <c r="C6" s="142">
        <v>7151</v>
      </c>
      <c r="D6" s="78">
        <v>1841360749.5999999</v>
      </c>
      <c r="E6" s="78">
        <v>1318741340.27</v>
      </c>
      <c r="F6" s="130">
        <f>D6/B6</f>
        <v>1.8142735835943145</v>
      </c>
      <c r="G6" s="141">
        <v>6035</v>
      </c>
      <c r="H6" s="132">
        <v>1105594460.74</v>
      </c>
      <c r="I6" s="132">
        <v>766916624.85000002</v>
      </c>
      <c r="J6" s="130">
        <f>H6/B6</f>
        <v>1.0893307162784456</v>
      </c>
      <c r="K6" s="131">
        <v>876</v>
      </c>
      <c r="L6" s="132">
        <v>452733229.30000001</v>
      </c>
      <c r="M6" s="132">
        <v>335284667.89999998</v>
      </c>
      <c r="N6" s="141">
        <v>5957</v>
      </c>
      <c r="O6" s="132">
        <v>1237606375.99</v>
      </c>
      <c r="P6" s="132">
        <v>870844580.13</v>
      </c>
      <c r="Q6" s="130">
        <f>O6/B6</f>
        <v>1.2194006825301942</v>
      </c>
      <c r="R6" s="131">
        <v>124</v>
      </c>
      <c r="S6" s="132">
        <v>215094561.22</v>
      </c>
      <c r="T6" s="132">
        <v>160415568.91999999</v>
      </c>
      <c r="U6" s="131">
        <v>168</v>
      </c>
      <c r="V6" s="132">
        <v>5809920.3899999997</v>
      </c>
      <c r="W6" s="132">
        <v>4357440.28</v>
      </c>
      <c r="X6" s="141">
        <v>5833</v>
      </c>
      <c r="Y6" s="132">
        <v>1016701894.38</v>
      </c>
      <c r="Z6" s="78">
        <v>706071570.92999995</v>
      </c>
      <c r="AA6" s="116">
        <v>0.94662778613214993</v>
      </c>
      <c r="AB6" s="142">
        <v>5661</v>
      </c>
      <c r="AC6" s="142">
        <v>5889</v>
      </c>
      <c r="AD6" s="78">
        <v>887463395.50999999</v>
      </c>
      <c r="AE6" s="78">
        <v>612217902.46000004</v>
      </c>
      <c r="AF6" s="116">
        <f>AD6/B6</f>
        <v>0.87440844779083604</v>
      </c>
      <c r="AG6" s="77">
        <v>28</v>
      </c>
      <c r="AH6" s="78">
        <v>3937634.3</v>
      </c>
      <c r="AI6" s="142">
        <v>5786</v>
      </c>
      <c r="AJ6" s="78">
        <v>889734546.12</v>
      </c>
      <c r="AK6" s="78">
        <v>611665807.99000001</v>
      </c>
      <c r="AL6" s="78">
        <v>463627067.31999999</v>
      </c>
      <c r="AM6" s="78">
        <v>347720299.14999998</v>
      </c>
      <c r="AN6" s="116">
        <f>AJ6/B6</f>
        <v>0.87664618885107215</v>
      </c>
      <c r="AO6" s="142">
        <v>5652</v>
      </c>
      <c r="AP6" s="78">
        <v>777198166.92999995</v>
      </c>
      <c r="AQ6" s="78">
        <v>527263524.18000001</v>
      </c>
      <c r="AR6" s="116">
        <f>AP6/B6</f>
        <v>0.76576526559791691</v>
      </c>
    </row>
    <row r="7" spans="1:44" x14ac:dyDescent="0.2">
      <c r="A7" s="97" t="s">
        <v>13</v>
      </c>
      <c r="B7" s="105">
        <v>7984225.9752106676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1.2467603135114607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1.0246789238432261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1.0246166222498665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5">
        <v>0.88670854009435796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2">AD7/B7</f>
        <v>0.97540702933254753</v>
      </c>
      <c r="AG7" s="76">
        <v>0</v>
      </c>
      <c r="AH7" s="75">
        <v>0</v>
      </c>
      <c r="AI7" s="74">
        <v>1</v>
      </c>
      <c r="AJ7" s="72">
        <v>8207912.6699999999</v>
      </c>
      <c r="AK7" s="72">
        <v>6155934.5</v>
      </c>
      <c r="AL7" s="72">
        <v>7781300</v>
      </c>
      <c r="AM7" s="72">
        <v>5835975</v>
      </c>
      <c r="AN7" s="115">
        <f t="shared" ref="AN7:AN59" si="3">AJ7/B7</f>
        <v>1.028016077636559</v>
      </c>
      <c r="AO7" s="74">
        <v>1</v>
      </c>
      <c r="AP7" s="72">
        <v>2640562.7400000002</v>
      </c>
      <c r="AQ7" s="72">
        <v>1980422.04</v>
      </c>
      <c r="AR7" s="115">
        <f t="shared" ref="AR7:AR59" si="4">AP7/B7</f>
        <v>0.33072244550672647</v>
      </c>
    </row>
    <row r="8" spans="1:44" x14ac:dyDescent="0.2">
      <c r="A8" s="98" t="s">
        <v>14</v>
      </c>
      <c r="B8" s="106">
        <v>15540592.688223999</v>
      </c>
      <c r="C8" s="24">
        <v>370</v>
      </c>
      <c r="D8" s="25">
        <v>23277761.059999999</v>
      </c>
      <c r="E8" s="40">
        <v>17458320.68</v>
      </c>
      <c r="F8" s="115">
        <f t="shared" si="0"/>
        <v>1.4978682941506405</v>
      </c>
      <c r="G8" s="52">
        <v>269</v>
      </c>
      <c r="H8" s="51">
        <v>16296967.529999999</v>
      </c>
      <c r="I8" s="51">
        <v>12222725.58</v>
      </c>
      <c r="J8" s="115">
        <f t="shared" si="1"/>
        <v>1.0486709134555177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5">O8/$B8</f>
        <v>1.0845355140651418</v>
      </c>
      <c r="R8" s="52">
        <v>21</v>
      </c>
      <c r="S8" s="51">
        <v>1229073.9199999999</v>
      </c>
      <c r="T8" s="53">
        <v>921805.44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15581791.439999999</v>
      </c>
      <c r="Z8" s="25">
        <v>11686343.529999999</v>
      </c>
      <c r="AA8" s="115">
        <v>0.99577563731062746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1.0161819267013259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1.0351149002308975</v>
      </c>
      <c r="AO8" s="27">
        <v>269</v>
      </c>
      <c r="AP8" s="25">
        <v>15438357.359999999</v>
      </c>
      <c r="AQ8" s="25">
        <v>11578767.880000001</v>
      </c>
      <c r="AR8" s="115">
        <f t="shared" si="4"/>
        <v>0.99342140095458076</v>
      </c>
    </row>
    <row r="9" spans="1:44" s="30" customFormat="1" ht="25.5" x14ac:dyDescent="0.2">
      <c r="A9" s="98" t="s">
        <v>15</v>
      </c>
      <c r="B9" s="106">
        <v>6114415.448842667</v>
      </c>
      <c r="C9" s="45">
        <v>8</v>
      </c>
      <c r="D9" s="41">
        <v>27789237.25</v>
      </c>
      <c r="E9" s="42">
        <v>20841927.920000002</v>
      </c>
      <c r="F9" s="115">
        <f t="shared" si="0"/>
        <v>4.5448722747911949</v>
      </c>
      <c r="G9" s="57">
        <v>3</v>
      </c>
      <c r="H9" s="56">
        <v>6145067.1699999999</v>
      </c>
      <c r="I9" s="56">
        <v>4608800.37</v>
      </c>
      <c r="J9" s="115">
        <f t="shared" si="1"/>
        <v>1.0050130255972605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5"/>
        <v>1.0049344179193849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3</v>
      </c>
      <c r="Y9" s="41">
        <v>6144586.5300000003</v>
      </c>
      <c r="Z9" s="41">
        <v>4608439.8899999997</v>
      </c>
      <c r="AA9" s="115">
        <v>0.38194109730728254</v>
      </c>
      <c r="AB9" s="43">
        <v>2</v>
      </c>
      <c r="AC9" s="44">
        <v>2</v>
      </c>
      <c r="AD9" s="41">
        <v>1524346.69</v>
      </c>
      <c r="AE9" s="41">
        <v>1143260.01</v>
      </c>
      <c r="AF9" s="115">
        <f t="shared" si="2"/>
        <v>0.24930374829020285</v>
      </c>
      <c r="AG9" s="44">
        <v>0</v>
      </c>
      <c r="AH9" s="46">
        <v>0</v>
      </c>
      <c r="AI9" s="43">
        <v>3</v>
      </c>
      <c r="AJ9" s="56">
        <v>3442754.22</v>
      </c>
      <c r="AK9" s="56">
        <v>2582065.63</v>
      </c>
      <c r="AL9" s="41">
        <v>3419579.37</v>
      </c>
      <c r="AM9" s="41">
        <v>2564684.5</v>
      </c>
      <c r="AN9" s="115">
        <f t="shared" si="3"/>
        <v>0.56305533191265944</v>
      </c>
      <c r="AO9" s="43">
        <v>1</v>
      </c>
      <c r="AP9" s="41">
        <v>187396.72</v>
      </c>
      <c r="AQ9" s="41">
        <v>140547.53</v>
      </c>
      <c r="AR9" s="115">
        <f t="shared" si="4"/>
        <v>3.064834595684373E-2</v>
      </c>
    </row>
    <row r="10" spans="1:44" s="30" customFormat="1" ht="25.5" x14ac:dyDescent="0.2">
      <c r="A10" s="98" t="s">
        <v>16</v>
      </c>
      <c r="B10" s="106">
        <v>174617625.1483469</v>
      </c>
      <c r="C10" s="27">
        <v>76</v>
      </c>
      <c r="D10" s="47">
        <v>215290195.78</v>
      </c>
      <c r="E10" s="47">
        <v>161467646.69999999</v>
      </c>
      <c r="F10" s="115">
        <f t="shared" si="0"/>
        <v>1.2329236272518287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1.0401176299683481</v>
      </c>
      <c r="K10" s="52">
        <v>19</v>
      </c>
      <c r="L10" s="129">
        <v>33667325.359999999</v>
      </c>
      <c r="M10" s="53">
        <v>25250493.989999998</v>
      </c>
      <c r="N10" s="57">
        <v>56</v>
      </c>
      <c r="O10" s="129">
        <v>173624503.37</v>
      </c>
      <c r="P10" s="129">
        <v>130218377.40000001</v>
      </c>
      <c r="Q10" s="118">
        <f t="shared" si="5"/>
        <v>0.9943125914265345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1027693.16</v>
      </c>
      <c r="X10" s="57">
        <v>56</v>
      </c>
      <c r="Y10" s="47">
        <v>172254245.81999999</v>
      </c>
      <c r="Z10" s="47">
        <v>129190684.23999999</v>
      </c>
      <c r="AA10" s="115">
        <v>0.99037971032117145</v>
      </c>
      <c r="AB10" s="43">
        <v>56</v>
      </c>
      <c r="AC10" s="44">
        <v>82</v>
      </c>
      <c r="AD10" s="47">
        <v>172045562.52000001</v>
      </c>
      <c r="AE10" s="47">
        <v>129034171.72</v>
      </c>
      <c r="AF10" s="115">
        <f t="shared" si="2"/>
        <v>0.98527031491716954</v>
      </c>
      <c r="AG10" s="43">
        <v>1</v>
      </c>
      <c r="AH10" s="26">
        <v>0</v>
      </c>
      <c r="AI10" s="43">
        <v>56</v>
      </c>
      <c r="AJ10" s="129">
        <v>175837977.27000001</v>
      </c>
      <c r="AK10" s="129">
        <v>131878482.7</v>
      </c>
      <c r="AL10" s="47">
        <v>169888569.97999999</v>
      </c>
      <c r="AM10" s="47">
        <v>127416427.36</v>
      </c>
      <c r="AN10" s="115">
        <f t="shared" si="3"/>
        <v>1.0069887110228213</v>
      </c>
      <c r="AO10" s="43">
        <v>49</v>
      </c>
      <c r="AP10" s="47">
        <v>157571894.11000001</v>
      </c>
      <c r="AQ10" s="47">
        <v>118178920.37</v>
      </c>
      <c r="AR10" s="115">
        <f t="shared" si="4"/>
        <v>0.90238252854564005</v>
      </c>
    </row>
    <row r="11" spans="1:44" s="67" customFormat="1" outlineLevel="1" collapsed="1" x14ac:dyDescent="0.2">
      <c r="A11" s="99" t="s">
        <v>17</v>
      </c>
      <c r="B11" s="107">
        <v>81128235.696019441</v>
      </c>
      <c r="C11" s="24">
        <v>15</v>
      </c>
      <c r="D11" s="25">
        <v>91804817.5</v>
      </c>
      <c r="E11" s="40">
        <v>68853613.099999994</v>
      </c>
      <c r="F11" s="115">
        <f t="shared" si="0"/>
        <v>1.1316013064056365</v>
      </c>
      <c r="G11" s="52">
        <v>14</v>
      </c>
      <c r="H11" s="51">
        <v>85778346.5</v>
      </c>
      <c r="I11" s="51">
        <v>64333759.850000001</v>
      </c>
      <c r="J11" s="115">
        <f t="shared" si="1"/>
        <v>1.0573180319291562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1.0335291357027996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5">
        <v>0.99552785146094258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2"/>
        <v>1.0260107932321778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1.0496408139463356</v>
      </c>
      <c r="AO11" s="52">
        <v>14</v>
      </c>
      <c r="AP11" s="51">
        <v>82387495.890000001</v>
      </c>
      <c r="AQ11" s="51">
        <v>61790621.850000001</v>
      </c>
      <c r="AR11" s="115">
        <f t="shared" si="4"/>
        <v>1.0155218486286193</v>
      </c>
    </row>
    <row r="12" spans="1:44" s="67" customFormat="1" ht="25.5" outlineLevel="1" x14ac:dyDescent="0.2">
      <c r="A12" s="99" t="s">
        <v>18</v>
      </c>
      <c r="B12" s="107">
        <v>92161079.813706592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1.3220277901071154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1.0251628562835968</v>
      </c>
      <c r="K12" s="52">
        <v>9</v>
      </c>
      <c r="L12" s="51">
        <v>27359392.859999999</v>
      </c>
      <c r="M12" s="53">
        <v>20519544.620000001</v>
      </c>
      <c r="N12" s="52">
        <v>23</v>
      </c>
      <c r="O12" s="51">
        <v>88448611.349999994</v>
      </c>
      <c r="P12" s="51">
        <v>66336458.439999998</v>
      </c>
      <c r="Q12" s="118">
        <f t="shared" si="5"/>
        <v>0.95971761104350184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</v>
      </c>
      <c r="X12" s="52">
        <v>23</v>
      </c>
      <c r="Y12" s="25">
        <v>87887371.620000005</v>
      </c>
      <c r="Z12" s="25">
        <v>65915528.649999999</v>
      </c>
      <c r="AA12" s="115">
        <v>0.98692807241117664</v>
      </c>
      <c r="AB12" s="27">
        <v>23</v>
      </c>
      <c r="AC12" s="28">
        <v>34</v>
      </c>
      <c r="AD12" s="25">
        <v>87479620.859999999</v>
      </c>
      <c r="AE12" s="25">
        <v>65609715.560000002</v>
      </c>
      <c r="AF12" s="115">
        <f t="shared" si="2"/>
        <v>0.94920351450775486</v>
      </c>
      <c r="AG12" s="28">
        <v>0</v>
      </c>
      <c r="AH12" s="26">
        <v>0</v>
      </c>
      <c r="AI12" s="27">
        <v>23</v>
      </c>
      <c r="AJ12" s="51">
        <v>89354973.219999999</v>
      </c>
      <c r="AK12" s="51">
        <v>67016229.810000002</v>
      </c>
      <c r="AL12" s="25">
        <v>87684393.409999996</v>
      </c>
      <c r="AM12" s="25">
        <v>65763294.979999997</v>
      </c>
      <c r="AN12" s="115">
        <f t="shared" si="3"/>
        <v>0.96955215152232566</v>
      </c>
      <c r="AO12" s="52">
        <v>16</v>
      </c>
      <c r="AP12" s="51">
        <v>73856901.519999996</v>
      </c>
      <c r="AQ12" s="51">
        <v>55392676.060000002</v>
      </c>
      <c r="AR12" s="115">
        <f t="shared" si="4"/>
        <v>0.80138928134624221</v>
      </c>
    </row>
    <row r="13" spans="1:44" s="68" customFormat="1" ht="25.5" outlineLevel="1" x14ac:dyDescent="0.2">
      <c r="A13" s="99" t="s">
        <v>19</v>
      </c>
      <c r="B13" s="107">
        <v>1328309.6386208681</v>
      </c>
      <c r="C13" s="24">
        <v>28</v>
      </c>
      <c r="D13" s="25">
        <v>1645869.6</v>
      </c>
      <c r="E13" s="40">
        <v>1234402.17</v>
      </c>
      <c r="F13" s="115">
        <f t="shared" si="0"/>
        <v>1.2390707348241801</v>
      </c>
      <c r="G13" s="52">
        <v>19</v>
      </c>
      <c r="H13" s="51">
        <v>1364408.1</v>
      </c>
      <c r="I13" s="51">
        <v>1023306.05</v>
      </c>
      <c r="J13" s="115">
        <f t="shared" si="1"/>
        <v>1.0271762398838058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0.99938799012125501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5">
        <v>0.90699379701734562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0.99938761370299722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0.99938799012125501</v>
      </c>
      <c r="AO13" s="52">
        <v>19</v>
      </c>
      <c r="AP13" s="51">
        <v>1327496.7</v>
      </c>
      <c r="AQ13" s="51">
        <v>995622.46</v>
      </c>
      <c r="AR13" s="115">
        <f t="shared" si="4"/>
        <v>0.99938799012125501</v>
      </c>
    </row>
    <row r="14" spans="1:44" ht="36.75" customHeight="1" x14ac:dyDescent="0.2">
      <c r="A14" s="98" t="s">
        <v>20</v>
      </c>
      <c r="B14" s="106">
        <v>24739681.933642671</v>
      </c>
      <c r="C14" s="24">
        <v>13</v>
      </c>
      <c r="D14" s="25">
        <v>30276905.75</v>
      </c>
      <c r="E14" s="40">
        <v>22707679.27</v>
      </c>
      <c r="F14" s="115">
        <f t="shared" si="0"/>
        <v>1.2238195232747695</v>
      </c>
      <c r="G14" s="52">
        <v>11</v>
      </c>
      <c r="H14" s="51">
        <v>25712899.84</v>
      </c>
      <c r="I14" s="51">
        <v>19284674.850000001</v>
      </c>
      <c r="J14" s="115">
        <f t="shared" si="1"/>
        <v>1.0393383354308159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5"/>
        <v>1.0135985129986591</v>
      </c>
      <c r="R14" s="52">
        <v>0</v>
      </c>
      <c r="S14" s="51">
        <v>0</v>
      </c>
      <c r="T14" s="53">
        <v>0</v>
      </c>
      <c r="U14" s="52">
        <v>2</v>
      </c>
      <c r="V14" s="51">
        <v>279474.81</v>
      </c>
      <c r="W14" s="53">
        <v>209606.11</v>
      </c>
      <c r="X14" s="52">
        <v>11</v>
      </c>
      <c r="Y14" s="25">
        <v>24796630.010000002</v>
      </c>
      <c r="Z14" s="25">
        <v>18597472.469999999</v>
      </c>
      <c r="AA14" s="115">
        <v>0.99178824088874384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0.72407074990080322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0.88873603949210633</v>
      </c>
      <c r="AO14" s="52">
        <v>10</v>
      </c>
      <c r="AP14" s="51">
        <v>18337058.52</v>
      </c>
      <c r="AQ14" s="51">
        <v>13752793.83</v>
      </c>
      <c r="AR14" s="115">
        <f t="shared" si="4"/>
        <v>0.74120025347068197</v>
      </c>
    </row>
    <row r="15" spans="1:44" x14ac:dyDescent="0.2">
      <c r="A15" s="98" t="s">
        <v>21</v>
      </c>
      <c r="B15" s="106">
        <v>53437398.960416004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1.3289555107763642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1.3289555107763642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1.0944613835587911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5">
        <v>1.0288817031012332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2"/>
        <v>0.82984332757005097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1.0043788993127702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1.0043788993127702</v>
      </c>
    </row>
    <row r="16" spans="1:44" x14ac:dyDescent="0.2">
      <c r="A16" s="98" t="s">
        <v>22</v>
      </c>
      <c r="B16" s="106">
        <v>5068289.2795413332</v>
      </c>
      <c r="C16" s="24">
        <v>4</v>
      </c>
      <c r="D16" s="25">
        <v>5200000</v>
      </c>
      <c r="E16" s="40">
        <v>3900000</v>
      </c>
      <c r="F16" s="115">
        <f t="shared" si="0"/>
        <v>1.0259872144611655</v>
      </c>
      <c r="G16" s="52">
        <v>3</v>
      </c>
      <c r="H16" s="51">
        <v>2700000</v>
      </c>
      <c r="I16" s="51">
        <v>2025000</v>
      </c>
      <c r="J16" s="115">
        <f t="shared" si="1"/>
        <v>0.53272413058560519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5"/>
        <v>1.0259872144611655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5">
        <v>0.70621536780516303</v>
      </c>
      <c r="AB16" s="52">
        <v>3</v>
      </c>
      <c r="AC16" s="28">
        <v>7</v>
      </c>
      <c r="AD16" s="25">
        <v>2656142.6</v>
      </c>
      <c r="AE16" s="25">
        <v>1992106.94</v>
      </c>
      <c r="AF16" s="115">
        <f t="shared" si="2"/>
        <v>0.52407083603569959</v>
      </c>
      <c r="AG16" s="28">
        <v>0</v>
      </c>
      <c r="AH16" s="26">
        <v>0</v>
      </c>
      <c r="AI16" s="52">
        <v>3</v>
      </c>
      <c r="AJ16" s="51">
        <v>2656142.6</v>
      </c>
      <c r="AK16" s="51">
        <v>1992106.94</v>
      </c>
      <c r="AL16" s="25">
        <v>0</v>
      </c>
      <c r="AM16" s="25">
        <v>0</v>
      </c>
      <c r="AN16" s="115">
        <f t="shared" si="3"/>
        <v>0.52407083603569959</v>
      </c>
      <c r="AO16" s="52">
        <v>3</v>
      </c>
      <c r="AP16" s="51">
        <v>2656142.6</v>
      </c>
      <c r="AQ16" s="51">
        <v>1992106.94</v>
      </c>
      <c r="AR16" s="115">
        <f t="shared" si="4"/>
        <v>0.52407083603569959</v>
      </c>
    </row>
    <row r="17" spans="1:44" ht="25.5" x14ac:dyDescent="0.2">
      <c r="A17" s="98" t="s">
        <v>23</v>
      </c>
      <c r="B17" s="106">
        <v>50595581.428245336</v>
      </c>
      <c r="C17" s="24">
        <v>468</v>
      </c>
      <c r="D17" s="25">
        <v>117886042.94</v>
      </c>
      <c r="E17" s="40">
        <v>88414531.420000002</v>
      </c>
      <c r="F17" s="115">
        <f t="shared" si="0"/>
        <v>2.329967155475543</v>
      </c>
      <c r="G17" s="52">
        <v>218</v>
      </c>
      <c r="H17" s="51">
        <v>52268942.009999998</v>
      </c>
      <c r="I17" s="51">
        <v>39201706.119999997</v>
      </c>
      <c r="J17" s="115">
        <f t="shared" si="1"/>
        <v>1.0330732553024975</v>
      </c>
      <c r="K17" s="52">
        <v>215</v>
      </c>
      <c r="L17" s="51">
        <v>56412753.719999999</v>
      </c>
      <c r="M17" s="53">
        <v>42309564.960000001</v>
      </c>
      <c r="N17" s="52">
        <v>228</v>
      </c>
      <c r="O17" s="51">
        <v>48174601.369999997</v>
      </c>
      <c r="P17" s="51">
        <v>36130950.409999996</v>
      </c>
      <c r="Q17" s="118">
        <f t="shared" si="5"/>
        <v>0.95215036590341839</v>
      </c>
      <c r="R17" s="52">
        <v>29</v>
      </c>
      <c r="S17" s="51">
        <v>6488030.4299999997</v>
      </c>
      <c r="T17" s="53">
        <v>4866022.75</v>
      </c>
      <c r="U17" s="52">
        <v>17</v>
      </c>
      <c r="V17" s="51">
        <v>526399.42000000004</v>
      </c>
      <c r="W17" s="53">
        <v>394799.54</v>
      </c>
      <c r="X17" s="52">
        <v>199</v>
      </c>
      <c r="Y17" s="25">
        <v>41160171.520000003</v>
      </c>
      <c r="Z17" s="25">
        <v>30870128.120000001</v>
      </c>
      <c r="AA17" s="115">
        <v>0.77830133121138223</v>
      </c>
      <c r="AB17" s="52">
        <v>185</v>
      </c>
      <c r="AC17" s="28">
        <v>197</v>
      </c>
      <c r="AD17" s="25">
        <v>35178868.770000003</v>
      </c>
      <c r="AE17" s="25">
        <v>26384151.07</v>
      </c>
      <c r="AF17" s="115">
        <f t="shared" si="2"/>
        <v>0.69529527632547683</v>
      </c>
      <c r="AG17" s="28">
        <v>3</v>
      </c>
      <c r="AH17" s="26">
        <v>186905.25</v>
      </c>
      <c r="AI17" s="52">
        <v>196</v>
      </c>
      <c r="AJ17" s="53">
        <v>38880230.140000001</v>
      </c>
      <c r="AK17" s="129">
        <v>29160171.93</v>
      </c>
      <c r="AL17" s="25">
        <v>34795427.140000001</v>
      </c>
      <c r="AM17" s="25">
        <v>26096569.899999999</v>
      </c>
      <c r="AN17" s="115">
        <f t="shared" si="3"/>
        <v>0.76845109874149686</v>
      </c>
      <c r="AO17" s="52">
        <v>163</v>
      </c>
      <c r="AP17" s="51">
        <v>31158304.120000001</v>
      </c>
      <c r="AQ17" s="51">
        <v>23368727.57</v>
      </c>
      <c r="AR17" s="115">
        <f t="shared" si="4"/>
        <v>0.61583053777509633</v>
      </c>
    </row>
    <row r="18" spans="1:44" x14ac:dyDescent="0.2">
      <c r="A18" s="98" t="s">
        <v>24</v>
      </c>
      <c r="B18" s="106">
        <v>28188106.952949338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2.2633021914699651</v>
      </c>
      <c r="G18" s="52">
        <v>278</v>
      </c>
      <c r="H18" s="51">
        <v>34779965.840000004</v>
      </c>
      <c r="I18" s="51">
        <v>26084974.010000002</v>
      </c>
      <c r="J18" s="115">
        <f t="shared" si="1"/>
        <v>1.2338524860166586</v>
      </c>
      <c r="K18" s="52">
        <v>185</v>
      </c>
      <c r="L18" s="51">
        <v>22976118.469999999</v>
      </c>
      <c r="M18" s="53">
        <v>17232088.699999999</v>
      </c>
      <c r="N18" s="52">
        <v>309</v>
      </c>
      <c r="O18" s="51">
        <v>33341360.649999999</v>
      </c>
      <c r="P18" s="51">
        <v>25006020.109999999</v>
      </c>
      <c r="Q18" s="118">
        <f t="shared" si="5"/>
        <v>1.1828165937376462</v>
      </c>
      <c r="R18" s="52">
        <v>31</v>
      </c>
      <c r="S18" s="51">
        <v>4033818.23</v>
      </c>
      <c r="T18" s="53">
        <v>3025363.63</v>
      </c>
      <c r="U18" s="52">
        <v>40</v>
      </c>
      <c r="V18" s="51">
        <v>1353378.82</v>
      </c>
      <c r="W18" s="53">
        <v>1015034.12</v>
      </c>
      <c r="X18" s="52">
        <v>278</v>
      </c>
      <c r="Y18" s="25">
        <v>27954163.600000001</v>
      </c>
      <c r="Z18" s="25">
        <v>20965622.359999999</v>
      </c>
      <c r="AA18" s="115">
        <v>0.90790649669463463</v>
      </c>
      <c r="AB18" s="52">
        <v>280</v>
      </c>
      <c r="AC18" s="28">
        <v>296</v>
      </c>
      <c r="AD18" s="25">
        <v>27208993.5</v>
      </c>
      <c r="AE18" s="25">
        <v>20406744.760000002</v>
      </c>
      <c r="AF18" s="115">
        <f t="shared" si="2"/>
        <v>0.96526501568254863</v>
      </c>
      <c r="AG18" s="28">
        <v>4</v>
      </c>
      <c r="AH18" s="26">
        <v>100187.64</v>
      </c>
      <c r="AI18" s="52">
        <v>283</v>
      </c>
      <c r="AJ18" s="51">
        <v>28643049.859999999</v>
      </c>
      <c r="AK18" s="51">
        <v>21482286.960000001</v>
      </c>
      <c r="AL18" s="25">
        <v>24634257.280000001</v>
      </c>
      <c r="AM18" s="25">
        <v>18475692.719999999</v>
      </c>
      <c r="AN18" s="115">
        <f t="shared" si="3"/>
        <v>1.0161395338754049</v>
      </c>
      <c r="AO18" s="52">
        <v>265</v>
      </c>
      <c r="AP18" s="51">
        <v>23928571.690000001</v>
      </c>
      <c r="AQ18" s="51">
        <v>17946428.489999998</v>
      </c>
      <c r="AR18" s="115">
        <f t="shared" si="4"/>
        <v>0.84888892077572953</v>
      </c>
    </row>
    <row r="19" spans="1:44" ht="25.5" x14ac:dyDescent="0.2">
      <c r="A19" s="98" t="s">
        <v>25</v>
      </c>
      <c r="B19" s="106">
        <v>336752857.38920534</v>
      </c>
      <c r="C19" s="153">
        <v>4442</v>
      </c>
      <c r="D19" s="25">
        <v>370629601</v>
      </c>
      <c r="E19" s="40">
        <v>233446963.25</v>
      </c>
      <c r="F19" s="115">
        <f t="shared" si="0"/>
        <v>1.100598236562671</v>
      </c>
      <c r="G19" s="143">
        <v>4442</v>
      </c>
      <c r="H19" s="51">
        <v>370629601</v>
      </c>
      <c r="I19" s="51">
        <v>233446963.25</v>
      </c>
      <c r="J19" s="115">
        <f t="shared" si="1"/>
        <v>1.100598236562671</v>
      </c>
      <c r="K19" s="52">
        <v>119</v>
      </c>
      <c r="L19" s="51">
        <v>9055650</v>
      </c>
      <c r="M19" s="53">
        <v>5332925</v>
      </c>
      <c r="N19" s="143">
        <v>4321</v>
      </c>
      <c r="O19" s="51">
        <v>359707130</v>
      </c>
      <c r="P19" s="51">
        <v>227041440</v>
      </c>
      <c r="Q19" s="118">
        <f t="shared" si="5"/>
        <v>1.0681635570630512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143">
        <v>4319</v>
      </c>
      <c r="Y19" s="25">
        <v>359362630</v>
      </c>
      <c r="Z19" s="25">
        <v>226812315</v>
      </c>
      <c r="AA19" s="115">
        <v>1.0052209094869256</v>
      </c>
      <c r="AB19" s="143">
        <v>4304</v>
      </c>
      <c r="AC19" s="144">
        <v>4395</v>
      </c>
      <c r="AD19" s="25">
        <v>335716462.5</v>
      </c>
      <c r="AE19" s="25">
        <v>209493871.87</v>
      </c>
      <c r="AF19" s="115">
        <f t="shared" si="2"/>
        <v>0.99692238724493576</v>
      </c>
      <c r="AG19" s="28">
        <v>3</v>
      </c>
      <c r="AH19" s="26">
        <v>160500</v>
      </c>
      <c r="AI19" s="143">
        <v>4277</v>
      </c>
      <c r="AJ19" s="51">
        <v>334217000</v>
      </c>
      <c r="AK19" s="51">
        <v>208445500</v>
      </c>
      <c r="AL19" s="25">
        <v>0</v>
      </c>
      <c r="AM19" s="25">
        <v>0</v>
      </c>
      <c r="AN19" s="115">
        <f t="shared" si="3"/>
        <v>0.99246967818219733</v>
      </c>
      <c r="AO19" s="143">
        <v>4277</v>
      </c>
      <c r="AP19" s="51">
        <v>334217000</v>
      </c>
      <c r="AQ19" s="51">
        <v>208445500</v>
      </c>
      <c r="AR19" s="115">
        <f t="shared" si="4"/>
        <v>0.99246967818219733</v>
      </c>
    </row>
    <row r="20" spans="1:44" outlineLevel="1" x14ac:dyDescent="0.2">
      <c r="A20" s="99" t="s">
        <v>74</v>
      </c>
      <c r="B20" s="107">
        <v>171614925.55596799</v>
      </c>
      <c r="C20" s="154">
        <v>3218</v>
      </c>
      <c r="D20" s="121">
        <v>178100950</v>
      </c>
      <c r="E20" s="122">
        <v>89050475</v>
      </c>
      <c r="F20" s="123">
        <f t="shared" si="0"/>
        <v>1.0377940579644791</v>
      </c>
      <c r="G20" s="157">
        <v>3218</v>
      </c>
      <c r="H20" s="135">
        <v>178100950</v>
      </c>
      <c r="I20" s="135">
        <v>89050475</v>
      </c>
      <c r="J20" s="123">
        <f t="shared" si="1"/>
        <v>1.0377940579644791</v>
      </c>
      <c r="K20" s="134">
        <v>102</v>
      </c>
      <c r="L20" s="135">
        <v>5835250</v>
      </c>
      <c r="M20" s="137">
        <v>2917625</v>
      </c>
      <c r="N20" s="157">
        <v>3114</v>
      </c>
      <c r="O20" s="135">
        <v>170955630</v>
      </c>
      <c r="P20" s="135">
        <v>85477815</v>
      </c>
      <c r="Q20" s="136">
        <f t="shared" si="5"/>
        <v>0.99615828545313223</v>
      </c>
      <c r="R20" s="134">
        <v>1</v>
      </c>
      <c r="S20" s="135">
        <v>117000</v>
      </c>
      <c r="T20" s="137">
        <v>58500</v>
      </c>
      <c r="U20" s="134">
        <v>0</v>
      </c>
      <c r="V20" s="135">
        <v>0</v>
      </c>
      <c r="W20" s="137">
        <v>0</v>
      </c>
      <c r="X20" s="157">
        <v>3113</v>
      </c>
      <c r="Y20" s="121">
        <v>170838630</v>
      </c>
      <c r="Z20" s="121">
        <v>85419315</v>
      </c>
      <c r="AA20" s="123">
        <v>0.87468391630516984</v>
      </c>
      <c r="AB20" s="143">
        <v>3081</v>
      </c>
      <c r="AC20" s="144">
        <v>3083</v>
      </c>
      <c r="AD20" s="25">
        <v>169173900</v>
      </c>
      <c r="AE20" s="25">
        <v>84586950</v>
      </c>
      <c r="AF20" s="123">
        <f t="shared" si="2"/>
        <v>0.98577614652070633</v>
      </c>
      <c r="AG20" s="28">
        <v>3</v>
      </c>
      <c r="AH20" s="26">
        <v>160500</v>
      </c>
      <c r="AI20" s="143">
        <v>3070</v>
      </c>
      <c r="AJ20" s="51">
        <v>168869000</v>
      </c>
      <c r="AK20" s="51">
        <v>84434500</v>
      </c>
      <c r="AL20" s="25">
        <v>0</v>
      </c>
      <c r="AM20" s="25">
        <v>0</v>
      </c>
      <c r="AN20" s="123">
        <f t="shared" si="3"/>
        <v>0.9839994945248951</v>
      </c>
      <c r="AO20" s="143">
        <v>3070</v>
      </c>
      <c r="AP20" s="51">
        <v>168869000</v>
      </c>
      <c r="AQ20" s="51">
        <v>84434500</v>
      </c>
      <c r="AR20" s="123">
        <f t="shared" si="4"/>
        <v>0.9839994945248951</v>
      </c>
    </row>
    <row r="21" spans="1:44" ht="25.5" outlineLevel="1" x14ac:dyDescent="0.2">
      <c r="A21" s="99" t="s">
        <v>76</v>
      </c>
      <c r="B21" s="107">
        <v>165137931.83323735</v>
      </c>
      <c r="C21" s="154">
        <v>1224</v>
      </c>
      <c r="D21" s="121">
        <v>192528651</v>
      </c>
      <c r="E21" s="122">
        <v>144396488.25</v>
      </c>
      <c r="F21" s="123">
        <f t="shared" si="0"/>
        <v>1.1658657030682864</v>
      </c>
      <c r="G21" s="157">
        <v>1224</v>
      </c>
      <c r="H21" s="135">
        <v>192528651</v>
      </c>
      <c r="I21" s="135">
        <v>144396488.25</v>
      </c>
      <c r="J21" s="123">
        <f t="shared" si="1"/>
        <v>1.1658657030682864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1.1429929992741374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23">
        <v>1.1416118054842692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1.0085058027018354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1.0012720770112029</v>
      </c>
      <c r="AO21" s="143">
        <v>1207</v>
      </c>
      <c r="AP21" s="51">
        <v>165348000</v>
      </c>
      <c r="AQ21" s="51">
        <v>124011000</v>
      </c>
      <c r="AR21" s="123">
        <f t="shared" si="4"/>
        <v>1.0012720770112029</v>
      </c>
    </row>
    <row r="22" spans="1:44" ht="25.5" x14ac:dyDescent="0.2">
      <c r="A22" s="98" t="s">
        <v>26</v>
      </c>
      <c r="B22" s="106">
        <v>103197588.68445867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2.2450267670342443</v>
      </c>
      <c r="G22" s="52">
        <v>443</v>
      </c>
      <c r="H22" s="51">
        <v>116503299.81999999</v>
      </c>
      <c r="I22" s="51">
        <v>87377474.329999998</v>
      </c>
      <c r="J22" s="115">
        <f t="shared" si="1"/>
        <v>1.1289343220627512</v>
      </c>
      <c r="K22" s="52">
        <v>120</v>
      </c>
      <c r="L22" s="51">
        <v>30081911.739999998</v>
      </c>
      <c r="M22" s="53">
        <v>22561433.690000001</v>
      </c>
      <c r="N22" s="52">
        <v>466</v>
      </c>
      <c r="O22" s="51">
        <v>108121768.67</v>
      </c>
      <c r="P22" s="51">
        <v>81091326.019999996</v>
      </c>
      <c r="Q22" s="118">
        <f t="shared" si="5"/>
        <v>1.0477160372477086</v>
      </c>
      <c r="R22" s="52">
        <v>27</v>
      </c>
      <c r="S22" s="51">
        <v>5692050.2699999996</v>
      </c>
      <c r="T22" s="53">
        <v>4269037.68</v>
      </c>
      <c r="U22" s="52">
        <v>49</v>
      </c>
      <c r="V22" s="51">
        <v>1127479.3799999999</v>
      </c>
      <c r="W22" s="53">
        <v>845609.52</v>
      </c>
      <c r="X22" s="52">
        <v>439</v>
      </c>
      <c r="Y22" s="25">
        <v>101302239.02</v>
      </c>
      <c r="Z22" s="25">
        <v>75976678.819999993</v>
      </c>
      <c r="AA22" s="115">
        <v>0.92073663895007285</v>
      </c>
      <c r="AB22" s="52">
        <v>415</v>
      </c>
      <c r="AC22" s="28">
        <v>444</v>
      </c>
      <c r="AD22" s="25">
        <v>91290434.849999994</v>
      </c>
      <c r="AE22" s="25">
        <v>68467825.689999998</v>
      </c>
      <c r="AF22" s="115">
        <f t="shared" si="2"/>
        <v>0.88461790642350668</v>
      </c>
      <c r="AG22" s="28">
        <v>6</v>
      </c>
      <c r="AH22" s="26">
        <v>992046.03</v>
      </c>
      <c r="AI22" s="52">
        <v>437</v>
      </c>
      <c r="AJ22" s="51">
        <v>98125319.909999996</v>
      </c>
      <c r="AK22" s="51">
        <v>73593989.310000002</v>
      </c>
      <c r="AL22" s="25">
        <v>92840711.900000006</v>
      </c>
      <c r="AM22" s="25">
        <v>69630533.590000004</v>
      </c>
      <c r="AN22" s="115">
        <f t="shared" si="3"/>
        <v>0.95084896033794097</v>
      </c>
      <c r="AO22" s="52">
        <v>396</v>
      </c>
      <c r="AP22" s="51">
        <v>84032272.150000006</v>
      </c>
      <c r="AQ22" s="51">
        <v>63024203.630000003</v>
      </c>
      <c r="AR22" s="115">
        <f t="shared" si="4"/>
        <v>0.81428522915337342</v>
      </c>
    </row>
    <row r="23" spans="1:44" ht="25.5" collapsed="1" x14ac:dyDescent="0.2">
      <c r="A23" s="98" t="s">
        <v>27</v>
      </c>
      <c r="B23" s="106">
        <v>140286024.76769066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3.7244739294254727</v>
      </c>
      <c r="G23" s="52">
        <v>16</v>
      </c>
      <c r="H23" s="51">
        <v>153552694.36000001</v>
      </c>
      <c r="I23" s="51">
        <v>115164520.73</v>
      </c>
      <c r="J23" s="115">
        <f t="shared" si="1"/>
        <v>1.09456871854683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2.3595222381426733</v>
      </c>
      <c r="R23" s="52">
        <v>1</v>
      </c>
      <c r="S23" s="51">
        <v>188897941</v>
      </c>
      <c r="T23" s="53">
        <v>141673455.75</v>
      </c>
      <c r="U23" s="52">
        <v>4</v>
      </c>
      <c r="V23" s="51">
        <v>870878.17</v>
      </c>
      <c r="W23" s="53">
        <v>653158.62</v>
      </c>
      <c r="X23" s="52">
        <v>16</v>
      </c>
      <c r="Y23" s="25">
        <v>141239175.97</v>
      </c>
      <c r="Z23" s="25">
        <v>105929381.93000001</v>
      </c>
      <c r="AA23" s="115">
        <v>0.98130544869574798</v>
      </c>
      <c r="AB23" s="52">
        <v>15</v>
      </c>
      <c r="AC23" s="54">
        <v>27</v>
      </c>
      <c r="AD23" s="51">
        <v>91401249.140000001</v>
      </c>
      <c r="AE23" s="51">
        <v>68550936.790000007</v>
      </c>
      <c r="AF23" s="115">
        <f t="shared" si="2"/>
        <v>0.65153495718021559</v>
      </c>
      <c r="AG23" s="28">
        <v>3</v>
      </c>
      <c r="AH23" s="26">
        <v>2001813.91</v>
      </c>
      <c r="AI23" s="52">
        <v>13</v>
      </c>
      <c r="AJ23" s="51">
        <v>55462761.719999999</v>
      </c>
      <c r="AK23" s="51">
        <v>41597071.219999999</v>
      </c>
      <c r="AL23" s="25">
        <v>49109843.850000001</v>
      </c>
      <c r="AM23" s="25">
        <v>36832382.859999999</v>
      </c>
      <c r="AN23" s="115">
        <f t="shared" si="3"/>
        <v>0.39535486027096872</v>
      </c>
      <c r="AO23" s="27">
        <v>10</v>
      </c>
      <c r="AP23" s="25">
        <v>24806973.66</v>
      </c>
      <c r="AQ23" s="25">
        <v>18605230.190000001</v>
      </c>
      <c r="AR23" s="115">
        <f t="shared" si="4"/>
        <v>0.17683139643510168</v>
      </c>
    </row>
    <row r="24" spans="1:44" x14ac:dyDescent="0.2">
      <c r="A24" s="98" t="s">
        <v>28</v>
      </c>
      <c r="B24" s="106">
        <v>51263138.092863999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2.3867311013687575</v>
      </c>
      <c r="G24" s="52">
        <v>12</v>
      </c>
      <c r="H24" s="51">
        <v>47278845.630000003</v>
      </c>
      <c r="I24" s="51">
        <v>35459134.170000002</v>
      </c>
      <c r="J24" s="115">
        <f t="shared" si="1"/>
        <v>0.92227763240622551</v>
      </c>
      <c r="K24" s="52">
        <v>17</v>
      </c>
      <c r="L24" s="51">
        <v>71077006.409999996</v>
      </c>
      <c r="M24" s="53">
        <v>53307754.759999998</v>
      </c>
      <c r="N24" s="52">
        <v>12</v>
      </c>
      <c r="O24" s="51">
        <v>46249489.039999999</v>
      </c>
      <c r="P24" s="51">
        <v>34687116.740000002</v>
      </c>
      <c r="Q24" s="118">
        <f t="shared" si="5"/>
        <v>0.90219777330483175</v>
      </c>
      <c r="R24" s="52">
        <v>1</v>
      </c>
      <c r="S24" s="51">
        <v>3646826.6</v>
      </c>
      <c r="T24" s="53">
        <v>2735119.95</v>
      </c>
      <c r="U24" s="52">
        <v>6</v>
      </c>
      <c r="V24" s="51">
        <v>48253.35</v>
      </c>
      <c r="W24" s="53">
        <v>36190.03</v>
      </c>
      <c r="X24" s="52">
        <v>11</v>
      </c>
      <c r="Y24" s="25">
        <v>42554409.090000004</v>
      </c>
      <c r="Z24" s="25">
        <v>31915806.760000002</v>
      </c>
      <c r="AA24" s="115">
        <v>0.65102525480095175</v>
      </c>
      <c r="AB24" s="52">
        <v>9</v>
      </c>
      <c r="AC24" s="28">
        <v>16</v>
      </c>
      <c r="AD24" s="25">
        <v>32388683.32</v>
      </c>
      <c r="AE24" s="25">
        <v>24291512.43</v>
      </c>
      <c r="AF24" s="115">
        <f t="shared" si="2"/>
        <v>0.63181234167380429</v>
      </c>
      <c r="AG24" s="28">
        <v>0</v>
      </c>
      <c r="AH24" s="26">
        <v>0</v>
      </c>
      <c r="AI24" s="52">
        <v>11</v>
      </c>
      <c r="AJ24" s="51">
        <v>38896844.850000001</v>
      </c>
      <c r="AK24" s="51">
        <v>29172633.530000001</v>
      </c>
      <c r="AL24" s="25">
        <v>35064871.310000002</v>
      </c>
      <c r="AM24" s="25">
        <v>26298653.420000002</v>
      </c>
      <c r="AN24" s="115">
        <f t="shared" si="3"/>
        <v>0.75876831378402432</v>
      </c>
      <c r="AO24" s="27">
        <v>5</v>
      </c>
      <c r="AP24" s="25">
        <v>19440412.43</v>
      </c>
      <c r="AQ24" s="25">
        <v>14580309.25</v>
      </c>
      <c r="AR24" s="115">
        <f t="shared" si="4"/>
        <v>0.3792279043624559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5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9507635.9523840006</v>
      </c>
      <c r="C26" s="24">
        <v>95</v>
      </c>
      <c r="D26" s="25">
        <v>18435485.5</v>
      </c>
      <c r="E26" s="40">
        <v>13826614.07</v>
      </c>
      <c r="F26" s="115">
        <f t="shared" si="0"/>
        <v>1.9390188678161766</v>
      </c>
      <c r="G26" s="52">
        <v>56</v>
      </c>
      <c r="H26" s="51">
        <v>10930165.640000001</v>
      </c>
      <c r="I26" s="51">
        <v>8197624.1900000004</v>
      </c>
      <c r="J26" s="115">
        <f t="shared" si="1"/>
        <v>1.1496197051233652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5"/>
        <v>1.0638079371837834</v>
      </c>
      <c r="R26" s="52">
        <v>10</v>
      </c>
      <c r="S26" s="51">
        <v>1283063.3700000001</v>
      </c>
      <c r="T26" s="53">
        <v>962297.52</v>
      </c>
      <c r="U26" s="52">
        <v>3</v>
      </c>
      <c r="V26" s="51">
        <v>94060</v>
      </c>
      <c r="W26" s="53">
        <v>70545</v>
      </c>
      <c r="X26" s="52">
        <v>56</v>
      </c>
      <c r="Y26" s="25">
        <v>8737175.2200000007</v>
      </c>
      <c r="Z26" s="25">
        <v>6552881.3799999999</v>
      </c>
      <c r="AA26" s="115">
        <v>0.84574417396486945</v>
      </c>
      <c r="AB26" s="52">
        <v>50</v>
      </c>
      <c r="AC26" s="28">
        <v>55</v>
      </c>
      <c r="AD26" s="25">
        <v>7252980.1500000004</v>
      </c>
      <c r="AE26" s="25">
        <v>5439735.0800000001</v>
      </c>
      <c r="AF26" s="115">
        <f t="shared" si="2"/>
        <v>0.76285842099174461</v>
      </c>
      <c r="AG26" s="28">
        <v>0</v>
      </c>
      <c r="AH26" s="26">
        <v>0</v>
      </c>
      <c r="AI26" s="52">
        <v>52</v>
      </c>
      <c r="AJ26" s="51">
        <v>7691033.8399999999</v>
      </c>
      <c r="AK26" s="51">
        <v>5768275.3300000001</v>
      </c>
      <c r="AL26" s="25">
        <v>7340791.4699999997</v>
      </c>
      <c r="AM26" s="25">
        <v>5505593.5800000001</v>
      </c>
      <c r="AN26" s="115">
        <f t="shared" si="3"/>
        <v>0.80893230225874446</v>
      </c>
      <c r="AO26" s="27">
        <v>39</v>
      </c>
      <c r="AP26" s="25">
        <v>5669618.25</v>
      </c>
      <c r="AQ26" s="25">
        <v>4252213.6500000004</v>
      </c>
      <c r="AR26" s="115">
        <f t="shared" si="4"/>
        <v>0.59632260620773625</v>
      </c>
    </row>
    <row r="27" spans="1:44" ht="13.5" thickBot="1" x14ac:dyDescent="0.25">
      <c r="A27" s="100" t="s">
        <v>31</v>
      </c>
      <c r="B27" s="108">
        <v>7636871.1421697121</v>
      </c>
      <c r="C27" s="45">
        <v>26</v>
      </c>
      <c r="D27" s="41">
        <v>11282657.33</v>
      </c>
      <c r="E27" s="42">
        <v>8461992.9700000007</v>
      </c>
      <c r="F27" s="115">
        <f t="shared" si="0"/>
        <v>1.4773926546565357</v>
      </c>
      <c r="G27" s="57">
        <v>19</v>
      </c>
      <c r="H27" s="56">
        <v>7975947.5700000003</v>
      </c>
      <c r="I27" s="56">
        <v>5981960.6600000001</v>
      </c>
      <c r="J27" s="115">
        <f t="shared" si="1"/>
        <v>1.0443999147711105</v>
      </c>
      <c r="K27" s="57">
        <v>7</v>
      </c>
      <c r="L27" s="56">
        <v>3306709.76</v>
      </c>
      <c r="M27" s="58">
        <v>2480032.31</v>
      </c>
      <c r="N27" s="57">
        <v>17</v>
      </c>
      <c r="O27" s="56">
        <v>7324272.8799999999</v>
      </c>
      <c r="P27" s="56">
        <v>5493204.6299999999</v>
      </c>
      <c r="Q27" s="118">
        <f t="shared" si="5"/>
        <v>0.95906723364185242</v>
      </c>
      <c r="R27" s="57">
        <v>0</v>
      </c>
      <c r="S27" s="56">
        <v>0</v>
      </c>
      <c r="T27" s="58">
        <v>0</v>
      </c>
      <c r="U27" s="57">
        <v>10</v>
      </c>
      <c r="V27" s="56">
        <v>6221.14</v>
      </c>
      <c r="W27" s="58">
        <v>4665.8599999999997</v>
      </c>
      <c r="X27" s="57">
        <v>17</v>
      </c>
      <c r="Y27" s="41">
        <v>7318051.7400000002</v>
      </c>
      <c r="Z27" s="41">
        <v>5488538.7699999996</v>
      </c>
      <c r="AA27" s="115">
        <v>0.85831831290095439</v>
      </c>
      <c r="AB27" s="57">
        <v>13</v>
      </c>
      <c r="AC27" s="59">
        <v>23</v>
      </c>
      <c r="AD27" s="56">
        <v>4961782.8899999997</v>
      </c>
      <c r="AE27" s="56">
        <v>3721337.13</v>
      </c>
      <c r="AF27" s="115">
        <f t="shared" si="2"/>
        <v>0.64971410380381345</v>
      </c>
      <c r="AG27" s="44">
        <v>2</v>
      </c>
      <c r="AH27" s="46">
        <v>193895.39</v>
      </c>
      <c r="AI27" s="57">
        <v>17</v>
      </c>
      <c r="AJ27" s="56">
        <v>5928777.0999999996</v>
      </c>
      <c r="AK27" s="56">
        <v>4446582.78</v>
      </c>
      <c r="AL27" s="41">
        <v>5529868.25</v>
      </c>
      <c r="AM27" s="41">
        <v>4147401.17</v>
      </c>
      <c r="AN27" s="115">
        <f t="shared" si="3"/>
        <v>0.77633588280181121</v>
      </c>
      <c r="AO27" s="43">
        <v>10</v>
      </c>
      <c r="AP27" s="41">
        <v>3442206.63</v>
      </c>
      <c r="AQ27" s="41">
        <v>2581654.94</v>
      </c>
      <c r="AR27" s="115">
        <f t="shared" si="4"/>
        <v>0.45073519847580329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792820327.20787501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1.8388969860225839</v>
      </c>
      <c r="G28" s="141">
        <v>2557</v>
      </c>
      <c r="H28" s="132">
        <v>840262813.26999998</v>
      </c>
      <c r="I28" s="132">
        <v>630197103.98000002</v>
      </c>
      <c r="J28" s="116">
        <f t="shared" si="1"/>
        <v>1.0598401484346474</v>
      </c>
      <c r="K28" s="131">
        <v>671</v>
      </c>
      <c r="L28" s="132">
        <v>560181706.98000002</v>
      </c>
      <c r="M28" s="132">
        <v>420136279.08999997</v>
      </c>
      <c r="N28" s="141">
        <v>2623</v>
      </c>
      <c r="O28" s="132">
        <v>840043557.72000003</v>
      </c>
      <c r="P28" s="132">
        <v>630032661.84000003</v>
      </c>
      <c r="Q28" s="130">
        <f t="shared" ref="Q28" si="6">O28/B28</f>
        <v>1.0595635970616875</v>
      </c>
      <c r="R28" s="131">
        <v>74</v>
      </c>
      <c r="S28" s="132">
        <v>52843005.119999997</v>
      </c>
      <c r="T28" s="132">
        <v>39632253.659999996</v>
      </c>
      <c r="U28" s="131">
        <v>176</v>
      </c>
      <c r="V28" s="132">
        <v>6731544.4699999997</v>
      </c>
      <c r="W28" s="132">
        <v>5048658.3600000003</v>
      </c>
      <c r="X28" s="141">
        <v>2549</v>
      </c>
      <c r="Y28" s="78">
        <v>780469008.13</v>
      </c>
      <c r="Z28" s="78">
        <v>585351749.82000005</v>
      </c>
      <c r="AA28" s="116">
        <v>0.91529942711756751</v>
      </c>
      <c r="AB28" s="77">
        <v>799</v>
      </c>
      <c r="AC28" s="77">
        <v>1016</v>
      </c>
      <c r="AD28" s="78">
        <v>362993360.44</v>
      </c>
      <c r="AE28" s="78">
        <v>272245017.94</v>
      </c>
      <c r="AF28" s="116">
        <f t="shared" si="2"/>
        <v>0.45785072352821282</v>
      </c>
      <c r="AG28" s="77">
        <v>35</v>
      </c>
      <c r="AH28" s="78">
        <v>9880622.8300000001</v>
      </c>
      <c r="AI28" s="142">
        <v>2472</v>
      </c>
      <c r="AJ28" s="78">
        <v>680859039.50999999</v>
      </c>
      <c r="AK28" s="78">
        <v>510644269.76999998</v>
      </c>
      <c r="AL28" s="78">
        <v>277743523.30000001</v>
      </c>
      <c r="AM28" s="78">
        <v>208307641.38999999</v>
      </c>
      <c r="AN28" s="116">
        <f t="shared" si="3"/>
        <v>0.85878100768155619</v>
      </c>
      <c r="AO28" s="142">
        <v>2327</v>
      </c>
      <c r="AP28" s="78">
        <v>572083993.5</v>
      </c>
      <c r="AQ28" s="78">
        <v>429059836.44999999</v>
      </c>
      <c r="AR28" s="116">
        <f t="shared" si="4"/>
        <v>0.72158088518585795</v>
      </c>
    </row>
    <row r="29" spans="1:44" s="30" customFormat="1" x14ac:dyDescent="0.2">
      <c r="A29" s="101" t="s">
        <v>32</v>
      </c>
      <c r="B29" s="105">
        <v>73376524.019039989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2.1950199329176026</v>
      </c>
      <c r="G29" s="87">
        <v>14</v>
      </c>
      <c r="H29" s="86">
        <v>74342333.540000007</v>
      </c>
      <c r="I29" s="86">
        <v>55756750.119999997</v>
      </c>
      <c r="J29" s="118">
        <f t="shared" si="1"/>
        <v>1.0131623776660421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7">O29/$B29</f>
        <v>0.98334400074984663</v>
      </c>
      <c r="R29" s="87">
        <v>0</v>
      </c>
      <c r="S29" s="86">
        <v>0</v>
      </c>
      <c r="T29" s="88">
        <v>0</v>
      </c>
      <c r="U29" s="87">
        <v>12</v>
      </c>
      <c r="V29" s="86">
        <v>58746.34</v>
      </c>
      <c r="W29" s="88">
        <v>44059.76</v>
      </c>
      <c r="X29" s="81">
        <v>14</v>
      </c>
      <c r="Y29" s="80">
        <v>72095618.349999994</v>
      </c>
      <c r="Z29" s="80">
        <v>54071713.710000001</v>
      </c>
      <c r="AA29" s="115">
        <v>0.91915104619801336</v>
      </c>
      <c r="AB29" s="81">
        <v>11</v>
      </c>
      <c r="AC29" s="83">
        <v>29</v>
      </c>
      <c r="AD29" s="80">
        <v>42871885.990000002</v>
      </c>
      <c r="AE29" s="80">
        <v>32153914.399999999</v>
      </c>
      <c r="AF29" s="115">
        <f t="shared" si="2"/>
        <v>0.58427251172153449</v>
      </c>
      <c r="AG29" s="83">
        <v>2</v>
      </c>
      <c r="AH29" s="82">
        <v>1522226.26</v>
      </c>
      <c r="AI29" s="87">
        <v>14</v>
      </c>
      <c r="AJ29" s="86">
        <v>58747997.759999998</v>
      </c>
      <c r="AK29" s="86">
        <v>44060998.009999998</v>
      </c>
      <c r="AL29" s="80">
        <v>53455084.700000003</v>
      </c>
      <c r="AM29" s="80">
        <v>40091313.310000002</v>
      </c>
      <c r="AN29" s="115">
        <f t="shared" si="3"/>
        <v>0.80063751377424019</v>
      </c>
      <c r="AO29" s="81">
        <v>10</v>
      </c>
      <c r="AP29" s="80">
        <v>38148641.109999999</v>
      </c>
      <c r="AQ29" s="80">
        <v>28611480.629999999</v>
      </c>
      <c r="AR29" s="115">
        <f t="shared" si="4"/>
        <v>0.51990253858442603</v>
      </c>
    </row>
    <row r="30" spans="1:44" s="23" customFormat="1" x14ac:dyDescent="0.25">
      <c r="A30" s="98" t="s">
        <v>33</v>
      </c>
      <c r="B30" s="106">
        <v>8333902.2606613338</v>
      </c>
      <c r="C30" s="24">
        <v>34</v>
      </c>
      <c r="D30" s="56">
        <v>17356707.68</v>
      </c>
      <c r="E30" s="56">
        <v>13017530.75</v>
      </c>
      <c r="F30" s="118">
        <f t="shared" si="0"/>
        <v>2.0826627355505685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1.0611525517576954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7"/>
        <v>1.0181553436321029</v>
      </c>
      <c r="R30" s="57">
        <v>1</v>
      </c>
      <c r="S30" s="56">
        <v>32500</v>
      </c>
      <c r="T30" s="53">
        <v>24375</v>
      </c>
      <c r="U30" s="52">
        <v>3</v>
      </c>
      <c r="V30" s="56">
        <v>37272.49</v>
      </c>
      <c r="W30" s="53">
        <v>27954.38</v>
      </c>
      <c r="X30" s="27">
        <v>11</v>
      </c>
      <c r="Y30" s="41">
        <v>8415434.6300000008</v>
      </c>
      <c r="Z30" s="41">
        <v>6311575.9500000002</v>
      </c>
      <c r="AA30" s="115">
        <v>0.91095979932449123</v>
      </c>
      <c r="AB30" s="27">
        <v>10</v>
      </c>
      <c r="AC30" s="44">
        <v>19</v>
      </c>
      <c r="AD30" s="41">
        <v>6163578.4100000001</v>
      </c>
      <c r="AE30" s="41">
        <v>4622683.74</v>
      </c>
      <c r="AF30" s="115">
        <f t="shared" si="2"/>
        <v>0.739578917201135</v>
      </c>
      <c r="AG30" s="44">
        <v>0</v>
      </c>
      <c r="AH30" s="26">
        <v>0</v>
      </c>
      <c r="AI30" s="52">
        <v>12</v>
      </c>
      <c r="AJ30" s="56">
        <v>7003190.3600000003</v>
      </c>
      <c r="AK30" s="56">
        <v>5252392.6900000004</v>
      </c>
      <c r="AL30" s="41">
        <v>4780804.7</v>
      </c>
      <c r="AM30" s="41">
        <v>3585603.48</v>
      </c>
      <c r="AN30" s="115">
        <f t="shared" si="3"/>
        <v>0.84032547310487238</v>
      </c>
      <c r="AO30" s="27">
        <v>10</v>
      </c>
      <c r="AP30" s="41">
        <v>5567874.7300000004</v>
      </c>
      <c r="AQ30" s="41">
        <v>4175905.96</v>
      </c>
      <c r="AR30" s="115">
        <f t="shared" si="4"/>
        <v>0.66809935560225342</v>
      </c>
    </row>
    <row r="31" spans="1:44" s="23" customFormat="1" ht="39" customHeight="1" x14ac:dyDescent="0.25">
      <c r="A31" s="98" t="s">
        <v>34</v>
      </c>
      <c r="B31" s="106">
        <v>435574403.29711223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2.2509103742976992</v>
      </c>
      <c r="G31" s="112">
        <v>908</v>
      </c>
      <c r="H31" s="133">
        <v>473090943.81</v>
      </c>
      <c r="I31" s="133">
        <v>354818206.06999999</v>
      </c>
      <c r="J31" s="115">
        <f t="shared" si="1"/>
        <v>1.086131187298665</v>
      </c>
      <c r="K31" s="112">
        <v>527</v>
      </c>
      <c r="L31" s="133">
        <v>451230028.88999999</v>
      </c>
      <c r="M31" s="133">
        <v>338422520.86000001</v>
      </c>
      <c r="N31" s="62">
        <v>960</v>
      </c>
      <c r="O31" s="133">
        <v>483075436.5</v>
      </c>
      <c r="P31" s="133">
        <v>362306575.27999997</v>
      </c>
      <c r="Q31" s="115">
        <f t="shared" si="7"/>
        <v>1.1090537755279586</v>
      </c>
      <c r="R31" s="112">
        <v>59</v>
      </c>
      <c r="S31" s="133">
        <v>51680357.140000001</v>
      </c>
      <c r="T31" s="113">
        <v>38760267.719999999</v>
      </c>
      <c r="U31" s="62">
        <v>157</v>
      </c>
      <c r="V31" s="133">
        <v>6583594.4000000004</v>
      </c>
      <c r="W31" s="133">
        <v>4937695.79</v>
      </c>
      <c r="X31" s="43">
        <v>901</v>
      </c>
      <c r="Y31" s="47">
        <v>424811484.95999998</v>
      </c>
      <c r="Z31" s="47">
        <v>318608611.76999998</v>
      </c>
      <c r="AA31" s="115">
        <v>0.87119318189928796</v>
      </c>
      <c r="AB31" s="57">
        <v>767</v>
      </c>
      <c r="AC31" s="44">
        <v>941</v>
      </c>
      <c r="AD31" s="47">
        <v>307212859.24000001</v>
      </c>
      <c r="AE31" s="47">
        <v>230409642.30000001</v>
      </c>
      <c r="AF31" s="115">
        <f t="shared" si="2"/>
        <v>0.70530512563302583</v>
      </c>
      <c r="AG31" s="43">
        <v>33</v>
      </c>
      <c r="AH31" s="26">
        <v>8358396.5700000003</v>
      </c>
      <c r="AI31" s="57">
        <v>810</v>
      </c>
      <c r="AJ31" s="129">
        <v>338962827.56999999</v>
      </c>
      <c r="AK31" s="129">
        <v>254222118.33000001</v>
      </c>
      <c r="AL31" s="47">
        <v>213072054.13</v>
      </c>
      <c r="AM31" s="47">
        <v>159804039.88</v>
      </c>
      <c r="AN31" s="115">
        <f t="shared" si="3"/>
        <v>0.77819730683023647</v>
      </c>
      <c r="AO31" s="57">
        <v>673</v>
      </c>
      <c r="AP31" s="129">
        <v>254052234.28</v>
      </c>
      <c r="AQ31" s="129">
        <v>190536024.41</v>
      </c>
      <c r="AR31" s="115">
        <f t="shared" si="4"/>
        <v>0.58325795169994632</v>
      </c>
    </row>
    <row r="32" spans="1:44" s="69" customFormat="1" ht="35.25" customHeight="1" outlineLevel="1" x14ac:dyDescent="0.25">
      <c r="A32" s="99" t="s">
        <v>35</v>
      </c>
      <c r="B32" s="107">
        <v>293030294.52589095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2.0396220292069231</v>
      </c>
      <c r="G32" s="112">
        <v>668</v>
      </c>
      <c r="H32" s="111">
        <v>315951716.38</v>
      </c>
      <c r="I32" s="111">
        <v>236963785.83000001</v>
      </c>
      <c r="J32" s="115">
        <f t="shared" si="1"/>
        <v>1.0782220210070594</v>
      </c>
      <c r="K32" s="112">
        <v>370</v>
      </c>
      <c r="L32" s="111">
        <v>247485558.68000001</v>
      </c>
      <c r="M32" s="113">
        <v>185614168.34</v>
      </c>
      <c r="N32" s="112">
        <v>700</v>
      </c>
      <c r="O32" s="111">
        <v>317744599.98000002</v>
      </c>
      <c r="P32" s="111">
        <v>238308448.31</v>
      </c>
      <c r="Q32" s="115">
        <f t="shared" si="7"/>
        <v>1.084340445052262</v>
      </c>
      <c r="R32" s="112">
        <v>39</v>
      </c>
      <c r="S32" s="111">
        <v>31155580.260000002</v>
      </c>
      <c r="T32" s="113">
        <v>23366685.079999998</v>
      </c>
      <c r="U32" s="112">
        <v>129</v>
      </c>
      <c r="V32" s="111">
        <v>3542735.21</v>
      </c>
      <c r="W32" s="113">
        <v>2657051.41</v>
      </c>
      <c r="X32" s="27">
        <v>661</v>
      </c>
      <c r="Y32" s="25">
        <v>283046284.50999999</v>
      </c>
      <c r="Z32" s="25">
        <v>212284711.81999999</v>
      </c>
      <c r="AA32" s="115">
        <v>0.88642043421419581</v>
      </c>
      <c r="AB32" s="52">
        <v>567</v>
      </c>
      <c r="AC32" s="28">
        <v>715</v>
      </c>
      <c r="AD32" s="25">
        <v>235876161.63</v>
      </c>
      <c r="AE32" s="25">
        <v>176907119.46000001</v>
      </c>
      <c r="AF32" s="115">
        <f t="shared" si="2"/>
        <v>0.80495486656639503</v>
      </c>
      <c r="AG32" s="28">
        <v>27</v>
      </c>
      <c r="AH32" s="26">
        <v>8022007.2699999996</v>
      </c>
      <c r="AI32" s="52">
        <v>597</v>
      </c>
      <c r="AJ32" s="51">
        <v>239372197.59999999</v>
      </c>
      <c r="AK32" s="51">
        <v>179529146.24000001</v>
      </c>
      <c r="AL32" s="25">
        <v>137270634.93000001</v>
      </c>
      <c r="AM32" s="25">
        <v>102952975.68000001</v>
      </c>
      <c r="AN32" s="115">
        <f t="shared" si="3"/>
        <v>0.81688549638627916</v>
      </c>
      <c r="AO32" s="52">
        <v>491</v>
      </c>
      <c r="AP32" s="51">
        <v>193412903.77000001</v>
      </c>
      <c r="AQ32" s="51">
        <v>145056526.81</v>
      </c>
      <c r="AR32" s="115">
        <f t="shared" si="4"/>
        <v>0.66004405477233297</v>
      </c>
    </row>
    <row r="33" spans="1:44" s="69" customFormat="1" outlineLevel="1" x14ac:dyDescent="0.25">
      <c r="A33" s="99" t="s">
        <v>36</v>
      </c>
      <c r="B33" s="107">
        <v>28054862.85051636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2.1645772992571337</v>
      </c>
      <c r="G33" s="112">
        <v>187</v>
      </c>
      <c r="H33" s="111">
        <v>33511549.07</v>
      </c>
      <c r="I33" s="111">
        <v>25133661.59</v>
      </c>
      <c r="J33" s="115">
        <f t="shared" si="1"/>
        <v>1.1945005487482969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7"/>
        <v>1.0745119603906801</v>
      </c>
      <c r="R33" s="112">
        <v>13</v>
      </c>
      <c r="S33" s="111">
        <v>2632653.85</v>
      </c>
      <c r="T33" s="113">
        <v>1974490.38</v>
      </c>
      <c r="U33" s="112">
        <v>19</v>
      </c>
      <c r="V33" s="111">
        <v>205176.2</v>
      </c>
      <c r="W33" s="113">
        <v>153882.14000000001</v>
      </c>
      <c r="X33" s="27">
        <v>187</v>
      </c>
      <c r="Y33" s="25">
        <v>27307455.629999999</v>
      </c>
      <c r="Z33" s="25">
        <v>20480591.460000001</v>
      </c>
      <c r="AA33" s="115">
        <v>0.90065173226754058</v>
      </c>
      <c r="AB33" s="52">
        <v>161</v>
      </c>
      <c r="AC33" s="28">
        <v>166</v>
      </c>
      <c r="AD33" s="25">
        <v>19854455.66</v>
      </c>
      <c r="AE33" s="25">
        <v>14890841.550000001</v>
      </c>
      <c r="AF33" s="115">
        <f t="shared" si="2"/>
        <v>0.70770104155524582</v>
      </c>
      <c r="AG33" s="28">
        <v>4</v>
      </c>
      <c r="AH33" s="26">
        <v>167889.3</v>
      </c>
      <c r="AI33" s="52">
        <v>160</v>
      </c>
      <c r="AJ33" s="51">
        <v>22382215.629999999</v>
      </c>
      <c r="AK33" s="51">
        <v>16786661.510000002</v>
      </c>
      <c r="AL33" s="25">
        <v>14852916.720000001</v>
      </c>
      <c r="AM33" s="25">
        <v>11139687.42</v>
      </c>
      <c r="AN33" s="115">
        <f t="shared" si="3"/>
        <v>0.7978016413503175</v>
      </c>
      <c r="AO33" s="52">
        <v>145</v>
      </c>
      <c r="AP33" s="51">
        <v>18858453.18</v>
      </c>
      <c r="AQ33" s="51">
        <v>14143839.74</v>
      </c>
      <c r="AR33" s="115">
        <f t="shared" si="4"/>
        <v>0.67219908650000415</v>
      </c>
    </row>
    <row r="34" spans="1:44" s="69" customFormat="1" outlineLevel="1" x14ac:dyDescent="0.25">
      <c r="A34" s="99" t="s">
        <v>37</v>
      </c>
      <c r="B34" s="107">
        <v>114489245.9207049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2.8128491664889217</v>
      </c>
      <c r="G34" s="112">
        <v>53</v>
      </c>
      <c r="H34" s="111">
        <v>123627678.36</v>
      </c>
      <c r="I34" s="111">
        <v>92720758.650000006</v>
      </c>
      <c r="J34" s="115">
        <f t="shared" si="1"/>
        <v>1.0798191338042733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7"/>
        <v>1.1807707331187187</v>
      </c>
      <c r="R34" s="112">
        <v>7</v>
      </c>
      <c r="S34" s="111">
        <v>17892123.030000001</v>
      </c>
      <c r="T34" s="113">
        <v>13419092.26</v>
      </c>
      <c r="U34" s="112">
        <v>9</v>
      </c>
      <c r="V34" s="111">
        <v>2835682.99</v>
      </c>
      <c r="W34" s="113">
        <v>2126762.2400000002</v>
      </c>
      <c r="X34" s="27">
        <v>53</v>
      </c>
      <c r="Y34" s="25">
        <v>114457744.81999999</v>
      </c>
      <c r="Z34" s="25">
        <v>85843308.489999995</v>
      </c>
      <c r="AA34" s="115">
        <v>0.8328485264730946</v>
      </c>
      <c r="AB34" s="52">
        <v>39</v>
      </c>
      <c r="AC34" s="28">
        <v>60</v>
      </c>
      <c r="AD34" s="25">
        <v>51482241.950000003</v>
      </c>
      <c r="AE34" s="25">
        <v>38611681.289999999</v>
      </c>
      <c r="AF34" s="115">
        <f t="shared" si="2"/>
        <v>0.44966880108247492</v>
      </c>
      <c r="AG34" s="28">
        <v>2</v>
      </c>
      <c r="AH34" s="26">
        <v>168500</v>
      </c>
      <c r="AI34" s="52">
        <v>53</v>
      </c>
      <c r="AJ34" s="51">
        <v>77208414.340000004</v>
      </c>
      <c r="AK34" s="51">
        <v>57906310.579999998</v>
      </c>
      <c r="AL34" s="25">
        <v>60948502.479999997</v>
      </c>
      <c r="AM34" s="25">
        <v>45711376.780000001</v>
      </c>
      <c r="AN34" s="115">
        <f t="shared" si="3"/>
        <v>0.67437263403302039</v>
      </c>
      <c r="AO34" s="52">
        <v>37</v>
      </c>
      <c r="AP34" s="51">
        <v>41780877.329999998</v>
      </c>
      <c r="AQ34" s="51">
        <v>31335657.859999999</v>
      </c>
      <c r="AR34" s="115">
        <f t="shared" si="4"/>
        <v>0.36493276721324008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208910905.55873078</v>
      </c>
      <c r="C36" s="110">
        <v>967</v>
      </c>
      <c r="D36" s="111">
        <v>221662935.52000001</v>
      </c>
      <c r="E36" s="111">
        <v>166247198.41</v>
      </c>
      <c r="F36" s="115">
        <f t="shared" si="0"/>
        <v>1.0610405183356226</v>
      </c>
      <c r="G36" s="112">
        <v>900</v>
      </c>
      <c r="H36" s="111">
        <v>216041497.72</v>
      </c>
      <c r="I36" s="111">
        <v>162031120.31999999</v>
      </c>
      <c r="J36" s="115">
        <f t="shared" si="1"/>
        <v>1.0341322160382125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7"/>
        <v>1.0061648744369027</v>
      </c>
      <c r="R36" s="112">
        <v>12</v>
      </c>
      <c r="S36" s="111">
        <v>1043592.98</v>
      </c>
      <c r="T36" s="113">
        <v>782694.69</v>
      </c>
      <c r="U36" s="112">
        <v>3</v>
      </c>
      <c r="V36" s="111">
        <v>4012.1</v>
      </c>
      <c r="W36" s="113">
        <v>3009.07</v>
      </c>
      <c r="X36" s="27">
        <v>900</v>
      </c>
      <c r="Y36" s="25">
        <v>209151209.97999999</v>
      </c>
      <c r="Z36" s="25">
        <v>156863404.22999999</v>
      </c>
      <c r="AA36" s="115">
        <v>0.99142160416501157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1.0061483772129269</v>
      </c>
      <c r="AO36" s="52">
        <v>912</v>
      </c>
      <c r="AP36" s="51">
        <v>210195368.61000001</v>
      </c>
      <c r="AQ36" s="51">
        <v>157646523.12</v>
      </c>
      <c r="AR36" s="115">
        <f t="shared" si="4"/>
        <v>1.0061483772129269</v>
      </c>
    </row>
    <row r="37" spans="1:44" x14ac:dyDescent="0.2">
      <c r="A37" s="98" t="s">
        <v>40</v>
      </c>
      <c r="B37" s="106">
        <v>8463280.459466666</v>
      </c>
      <c r="C37" s="110">
        <v>26</v>
      </c>
      <c r="D37" s="111">
        <v>13068307.4</v>
      </c>
      <c r="E37" s="111">
        <v>9801230.5</v>
      </c>
      <c r="F37" s="115">
        <f t="shared" si="0"/>
        <v>1.5441184375950046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1.0029816464967918</v>
      </c>
      <c r="K37" s="112">
        <v>12</v>
      </c>
      <c r="L37" s="111">
        <v>4504822.43</v>
      </c>
      <c r="M37" s="113">
        <v>3378616.8</v>
      </c>
      <c r="N37" s="112">
        <v>13</v>
      </c>
      <c r="O37" s="111">
        <v>7968523.1900000004</v>
      </c>
      <c r="P37" s="111">
        <v>5976392.3600000003</v>
      </c>
      <c r="Q37" s="115">
        <f t="shared" si="7"/>
        <v>0.94154072149254475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12</v>
      </c>
      <c r="Y37" s="25">
        <v>7845634.0499999998</v>
      </c>
      <c r="Z37" s="25">
        <v>5884225.5</v>
      </c>
      <c r="AA37" s="115">
        <v>0.86365481516080966</v>
      </c>
      <c r="AB37" s="27">
        <v>11</v>
      </c>
      <c r="AC37" s="28">
        <v>27</v>
      </c>
      <c r="AD37" s="25">
        <v>6745036.7999999998</v>
      </c>
      <c r="AE37" s="25">
        <v>5058777.5</v>
      </c>
      <c r="AF37" s="115">
        <f t="shared" si="2"/>
        <v>0.79697663716854472</v>
      </c>
      <c r="AG37" s="28">
        <v>0</v>
      </c>
      <c r="AH37" s="26">
        <v>0</v>
      </c>
      <c r="AI37" s="52">
        <v>12</v>
      </c>
      <c r="AJ37" s="51">
        <v>7788444.0499999998</v>
      </c>
      <c r="AK37" s="51">
        <v>5841332.9000000004</v>
      </c>
      <c r="AL37" s="25">
        <v>6435579.7699999996</v>
      </c>
      <c r="AM37" s="25">
        <v>4826684.72</v>
      </c>
      <c r="AN37" s="115">
        <f t="shared" si="3"/>
        <v>0.92026302180358177</v>
      </c>
      <c r="AO37" s="52">
        <v>10</v>
      </c>
      <c r="AP37" s="51">
        <v>5958663.6100000003</v>
      </c>
      <c r="AQ37" s="51">
        <v>4468997.6100000003</v>
      </c>
      <c r="AR37" s="115">
        <f t="shared" si="4"/>
        <v>0.70406075262871526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58161311.612863995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1.1059771828765415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1.0222599857402399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7"/>
        <v>0.99999827285765719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v>0.99979900443035097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0.99999827285765719</v>
      </c>
      <c r="AO39" s="43">
        <v>712</v>
      </c>
      <c r="AP39" s="41">
        <v>58161211.159999996</v>
      </c>
      <c r="AQ39" s="41">
        <v>43620904.719999999</v>
      </c>
      <c r="AR39" s="115">
        <f t="shared" si="4"/>
        <v>0.99999827285765719</v>
      </c>
    </row>
    <row r="40" spans="1:44" s="31" customFormat="1" ht="26.25" thickBot="1" x14ac:dyDescent="0.25">
      <c r="A40" s="96" t="s">
        <v>69</v>
      </c>
      <c r="B40" s="70">
        <f>B41+B44</f>
        <v>133292021.44255945</v>
      </c>
      <c r="C40" s="77">
        <v>74</v>
      </c>
      <c r="D40" s="78">
        <v>132538309.65000001</v>
      </c>
      <c r="E40" s="78">
        <v>105549013.02</v>
      </c>
      <c r="F40" s="116">
        <f t="shared" si="0"/>
        <v>0.99434540954212891</v>
      </c>
      <c r="G40" s="131">
        <v>74</v>
      </c>
      <c r="H40" s="132">
        <v>132538309.65000001</v>
      </c>
      <c r="I40" s="132">
        <v>105549013.02</v>
      </c>
      <c r="J40" s="116">
        <f t="shared" si="1"/>
        <v>0.99434540954212891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102367652.59</v>
      </c>
      <c r="Q40" s="130">
        <f t="shared" ref="Q40" si="8">O40/B40</f>
        <v>0.96659951252612675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100554969.05</v>
      </c>
      <c r="AA40" s="116">
        <v>0.88738782233664704</v>
      </c>
      <c r="AB40" s="77">
        <v>61</v>
      </c>
      <c r="AC40" s="77">
        <v>161</v>
      </c>
      <c r="AD40" s="78">
        <v>88817096.780000001</v>
      </c>
      <c r="AE40" s="78">
        <v>72002417.640000001</v>
      </c>
      <c r="AF40" s="116">
        <f t="shared" si="2"/>
        <v>0.66633468244214922</v>
      </c>
      <c r="AG40" s="77">
        <v>1</v>
      </c>
      <c r="AH40" s="78">
        <v>139922.82999999999</v>
      </c>
      <c r="AI40" s="77">
        <v>60</v>
      </c>
      <c r="AJ40" s="78">
        <v>96658198.719999999</v>
      </c>
      <c r="AK40" s="78">
        <v>78020517.680000007</v>
      </c>
      <c r="AL40" s="78">
        <v>7150000</v>
      </c>
      <c r="AM40" s="78">
        <v>5720000</v>
      </c>
      <c r="AN40" s="116">
        <f t="shared" si="3"/>
        <v>0.72516117374402378</v>
      </c>
      <c r="AO40" s="77">
        <v>60</v>
      </c>
      <c r="AP40" s="78">
        <v>95850988.489999995</v>
      </c>
      <c r="AQ40" s="78">
        <v>77374749.489999995</v>
      </c>
      <c r="AR40" s="116">
        <f t="shared" si="4"/>
        <v>0.71910522064747739</v>
      </c>
    </row>
    <row r="41" spans="1:44" s="30" customFormat="1" x14ac:dyDescent="0.2">
      <c r="A41" s="101" t="s">
        <v>42</v>
      </c>
      <c r="B41" s="105">
        <v>92016133.571123526</v>
      </c>
      <c r="C41" s="79">
        <v>70</v>
      </c>
      <c r="D41" s="84">
        <v>89722621.469999999</v>
      </c>
      <c r="E41" s="84">
        <v>71296462.480000004</v>
      </c>
      <c r="F41" s="115">
        <f t="shared" si="0"/>
        <v>0.97507489162918626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0.97507489162918626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69140580.409999996</v>
      </c>
      <c r="Q41" s="118">
        <f t="shared" si="7"/>
        <v>0.94881364084393982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67890918.760000005</v>
      </c>
      <c r="AA41" s="115">
        <v>0.84303976726644025</v>
      </c>
      <c r="AB41" s="81">
        <v>58</v>
      </c>
      <c r="AC41" s="81">
        <v>155</v>
      </c>
      <c r="AD41" s="85">
        <v>57852004.119999997</v>
      </c>
      <c r="AE41" s="85">
        <v>47230343.539999999</v>
      </c>
      <c r="AF41" s="115">
        <f t="shared" si="2"/>
        <v>0.62871587704001397</v>
      </c>
      <c r="AG41" s="83">
        <v>1</v>
      </c>
      <c r="AH41" s="82">
        <v>139922.82999999999</v>
      </c>
      <c r="AI41" s="81">
        <v>56</v>
      </c>
      <c r="AJ41" s="85">
        <v>55304188.890000001</v>
      </c>
      <c r="AK41" s="85">
        <v>44937309.840000004</v>
      </c>
      <c r="AL41" s="85">
        <v>0</v>
      </c>
      <c r="AM41" s="85">
        <v>0</v>
      </c>
      <c r="AN41" s="115">
        <f t="shared" si="3"/>
        <v>0.60102708887733081</v>
      </c>
      <c r="AO41" s="81">
        <v>56</v>
      </c>
      <c r="AP41" s="85">
        <v>55304188.890000001</v>
      </c>
      <c r="AQ41" s="85">
        <v>44937309.840000004</v>
      </c>
      <c r="AR41" s="115">
        <f t="shared" si="4"/>
        <v>0.60102708887733081</v>
      </c>
    </row>
    <row r="42" spans="1:44" s="67" customFormat="1" ht="37.5" customHeight="1" outlineLevel="1" x14ac:dyDescent="0.2">
      <c r="A42" s="102" t="s">
        <v>43</v>
      </c>
      <c r="B42" s="107">
        <v>40370792.79412467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1.0515804727069511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1.0515804727069511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7"/>
        <v>0.99177761542069642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5">
        <v>0.8139808610121706</v>
      </c>
      <c r="AB42" s="112">
        <v>55</v>
      </c>
      <c r="AC42" s="114">
        <v>150</v>
      </c>
      <c r="AD42" s="111">
        <v>33669704.119999997</v>
      </c>
      <c r="AE42" s="111">
        <v>30302733.539999999</v>
      </c>
      <c r="AF42" s="115">
        <f t="shared" si="2"/>
        <v>0.83401146694597705</v>
      </c>
      <c r="AG42" s="114">
        <v>1</v>
      </c>
      <c r="AH42" s="113">
        <v>139922.82999999999</v>
      </c>
      <c r="AI42" s="52">
        <v>53</v>
      </c>
      <c r="AJ42" s="51">
        <v>31121888.890000001</v>
      </c>
      <c r="AK42" s="51">
        <v>28009699.84</v>
      </c>
      <c r="AL42" s="111">
        <v>0</v>
      </c>
      <c r="AM42" s="111">
        <v>0</v>
      </c>
      <c r="AN42" s="115">
        <f t="shared" si="3"/>
        <v>0.77090110785561039</v>
      </c>
      <c r="AO42" s="112">
        <v>53</v>
      </c>
      <c r="AP42" s="111">
        <v>31121888.890000001</v>
      </c>
      <c r="AQ42" s="111">
        <v>28009699.84</v>
      </c>
      <c r="AR42" s="115">
        <f t="shared" si="4"/>
        <v>0.77090110785561039</v>
      </c>
    </row>
    <row r="43" spans="1:44" s="67" customFormat="1" outlineLevel="1" x14ac:dyDescent="0.2">
      <c r="A43" s="102" t="s">
        <v>44</v>
      </c>
      <c r="B43" s="107">
        <v>51645340.776998855</v>
      </c>
      <c r="C43" s="60">
        <v>5</v>
      </c>
      <c r="D43" s="61">
        <v>47269484.100000001</v>
      </c>
      <c r="E43" s="61">
        <v>33088638.870000001</v>
      </c>
      <c r="F43" s="115">
        <f t="shared" si="0"/>
        <v>0.91527102714079256</v>
      </c>
      <c r="G43" s="57">
        <v>5</v>
      </c>
      <c r="H43" s="56">
        <v>47269484.100000001</v>
      </c>
      <c r="I43" s="56">
        <v>33088638.870000001</v>
      </c>
      <c r="J43" s="115">
        <f t="shared" si="1"/>
        <v>0.91527102714079256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33105616.690000001</v>
      </c>
      <c r="Q43" s="118">
        <f t="shared" si="7"/>
        <v>0.91522900979774957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32433616.690000001</v>
      </c>
      <c r="AA43" s="115">
        <v>0.86528491472492775</v>
      </c>
      <c r="AB43" s="62">
        <v>3</v>
      </c>
      <c r="AC43" s="64">
        <v>5</v>
      </c>
      <c r="AD43" s="61">
        <v>24182300</v>
      </c>
      <c r="AE43" s="61">
        <v>16927610</v>
      </c>
      <c r="AF43" s="115">
        <f t="shared" si="2"/>
        <v>0.46823778556167461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3"/>
        <v>0.46823778556167461</v>
      </c>
      <c r="AO43" s="62">
        <v>3</v>
      </c>
      <c r="AP43" s="61">
        <v>24182300</v>
      </c>
      <c r="AQ43" s="61">
        <v>16927610</v>
      </c>
      <c r="AR43" s="115">
        <f t="shared" si="4"/>
        <v>0.46823778556167461</v>
      </c>
    </row>
    <row r="44" spans="1:44" s="30" customFormat="1" ht="13.5" thickBot="1" x14ac:dyDescent="0.25">
      <c r="A44" s="103" t="s">
        <v>45</v>
      </c>
      <c r="B44" s="108">
        <v>41275887.871435925</v>
      </c>
      <c r="C44" s="60">
        <v>4</v>
      </c>
      <c r="D44" s="61">
        <v>42815688.18</v>
      </c>
      <c r="E44" s="61">
        <v>34252550.539999999</v>
      </c>
      <c r="F44" s="115">
        <f t="shared" si="0"/>
        <v>1.0373050802289261</v>
      </c>
      <c r="G44" s="57">
        <v>4</v>
      </c>
      <c r="H44" s="56">
        <v>42815688.18</v>
      </c>
      <c r="I44" s="56">
        <v>34252550.539999999</v>
      </c>
      <c r="J44" s="115">
        <f t="shared" si="1"/>
        <v>1.0373050802289261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7"/>
        <v>1.0062494686817527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5">
        <v>0.98864596909005842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0.75019810007354715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1.0018926778463835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0.98233621833388896</v>
      </c>
    </row>
    <row r="45" spans="1:44" s="31" customFormat="1" ht="26.25" thickBot="1" x14ac:dyDescent="0.25">
      <c r="A45" s="96" t="s">
        <v>70</v>
      </c>
      <c r="B45" s="70">
        <f>SUM(B46:B48)</f>
        <v>418146942.85962355</v>
      </c>
      <c r="C45" s="77">
        <v>4846</v>
      </c>
      <c r="D45" s="78">
        <v>655264188.63</v>
      </c>
      <c r="E45" s="78">
        <v>556974557.83000004</v>
      </c>
      <c r="F45" s="130">
        <f>D45/B45</f>
        <v>1.5670667927135349</v>
      </c>
      <c r="G45" s="131">
        <v>4757</v>
      </c>
      <c r="H45" s="78">
        <v>643120784.48000002</v>
      </c>
      <c r="I45" s="78">
        <v>546652664.37</v>
      </c>
      <c r="J45" s="130">
        <f t="shared" si="1"/>
        <v>1.5380257956253973</v>
      </c>
      <c r="K45" s="131">
        <v>1297</v>
      </c>
      <c r="L45" s="132">
        <v>182407881.5</v>
      </c>
      <c r="M45" s="132">
        <v>155046698.44</v>
      </c>
      <c r="N45" s="131">
        <v>3450</v>
      </c>
      <c r="O45" s="132">
        <v>457438296.48000002</v>
      </c>
      <c r="P45" s="132">
        <v>388822466.06999999</v>
      </c>
      <c r="Q45" s="130">
        <f>O45/B45</f>
        <v>1.0939654212264969</v>
      </c>
      <c r="R45" s="131">
        <v>318</v>
      </c>
      <c r="S45" s="132">
        <v>45130580.359999999</v>
      </c>
      <c r="T45" s="132">
        <v>38360993.229999997</v>
      </c>
      <c r="U45" s="131">
        <v>429</v>
      </c>
      <c r="V45" s="132">
        <v>6737268.6399999997</v>
      </c>
      <c r="W45" s="132">
        <v>5726920.9100000001</v>
      </c>
      <c r="X45" s="131">
        <v>3132</v>
      </c>
      <c r="Y45" s="132">
        <v>405570447.48000002</v>
      </c>
      <c r="Z45" s="132">
        <v>344734551.93000001</v>
      </c>
      <c r="AA45" s="116">
        <f t="shared" ref="AA45:AA48" si="9">Y45/B45</f>
        <v>0.96992326359337844</v>
      </c>
      <c r="AB45" s="77">
        <v>2899</v>
      </c>
      <c r="AC45" s="77">
        <v>3085</v>
      </c>
      <c r="AD45" s="78">
        <v>371244078.37</v>
      </c>
      <c r="AE45" s="78">
        <v>315557464.73000002</v>
      </c>
      <c r="AF45" s="116">
        <f t="shared" si="2"/>
        <v>0.8878316216570562</v>
      </c>
      <c r="AG45" s="77">
        <v>65</v>
      </c>
      <c r="AH45" s="78">
        <v>9037436.0500000007</v>
      </c>
      <c r="AI45" s="77">
        <v>2918</v>
      </c>
      <c r="AJ45" s="78">
        <v>393703902.42000002</v>
      </c>
      <c r="AK45" s="78">
        <v>334648314.18000001</v>
      </c>
      <c r="AL45" s="78">
        <v>210077752.86000001</v>
      </c>
      <c r="AM45" s="78">
        <v>178566088.94999999</v>
      </c>
      <c r="AN45" s="116">
        <f t="shared" si="3"/>
        <v>0.94154437606918162</v>
      </c>
      <c r="AO45" s="77">
        <v>2573</v>
      </c>
      <c r="AP45" s="78">
        <v>324420183.83999997</v>
      </c>
      <c r="AQ45" s="78">
        <v>275757153.63999999</v>
      </c>
      <c r="AR45" s="116">
        <f t="shared" si="4"/>
        <v>0.77585210027210783</v>
      </c>
    </row>
    <row r="46" spans="1:44" s="55" customFormat="1" x14ac:dyDescent="0.2">
      <c r="A46" s="97" t="s">
        <v>46</v>
      </c>
      <c r="B46" s="105">
        <v>109310.49050352942</v>
      </c>
      <c r="C46" s="117">
        <v>5</v>
      </c>
      <c r="D46" s="86">
        <v>99811</v>
      </c>
      <c r="E46" s="86">
        <v>84839.35</v>
      </c>
      <c r="F46" s="118">
        <f>D46/B46</f>
        <v>0.91309625947362572</v>
      </c>
      <c r="G46" s="87">
        <v>5</v>
      </c>
      <c r="H46" s="86">
        <v>99811</v>
      </c>
      <c r="I46" s="86">
        <v>84839.35</v>
      </c>
      <c r="J46" s="118">
        <f t="shared" si="1"/>
        <v>0.91309625947362572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0.91309625947362572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0.91309625947362572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0.91309625947362572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0.91309625947362572</v>
      </c>
      <c r="AO46" s="87">
        <v>5</v>
      </c>
      <c r="AP46" s="86">
        <v>99811</v>
      </c>
      <c r="AQ46" s="86">
        <v>84839.35</v>
      </c>
      <c r="AR46" s="118">
        <f t="shared" si="4"/>
        <v>0.91309625947362572</v>
      </c>
    </row>
    <row r="47" spans="1:44" s="55" customFormat="1" x14ac:dyDescent="0.2">
      <c r="A47" s="98" t="s">
        <v>47</v>
      </c>
      <c r="B47" s="106">
        <v>405183413.22577882</v>
      </c>
      <c r="C47" s="158">
        <v>4709</v>
      </c>
      <c r="D47" s="51">
        <v>640659363.92999995</v>
      </c>
      <c r="E47" s="51">
        <v>544560456.91999996</v>
      </c>
      <c r="F47" s="118">
        <f t="shared" ref="F47:F48" si="11">D47/B47</f>
        <v>1.5811589098120553</v>
      </c>
      <c r="G47" s="52">
        <v>4620</v>
      </c>
      <c r="H47" s="51">
        <v>628515959.77999997</v>
      </c>
      <c r="I47" s="51">
        <v>534238563.45999998</v>
      </c>
      <c r="J47" s="118">
        <f t="shared" si="1"/>
        <v>1.5511887685041401</v>
      </c>
      <c r="K47" s="52">
        <v>1289</v>
      </c>
      <c r="L47" s="51">
        <v>180857555.5</v>
      </c>
      <c r="M47" s="53">
        <v>153728921.34</v>
      </c>
      <c r="N47" s="52">
        <v>3321</v>
      </c>
      <c r="O47" s="51">
        <v>444417046.20999998</v>
      </c>
      <c r="P47" s="51">
        <v>377754403.35000002</v>
      </c>
      <c r="Q47" s="118">
        <f t="shared" si="10"/>
        <v>1.0968293165602985</v>
      </c>
      <c r="R47" s="52">
        <v>306</v>
      </c>
      <c r="S47" s="51">
        <v>44149174.359999999</v>
      </c>
      <c r="T47" s="53">
        <v>37526798.130000003</v>
      </c>
      <c r="U47" s="52">
        <v>404</v>
      </c>
      <c r="V47" s="51">
        <v>6571054.75</v>
      </c>
      <c r="W47" s="53">
        <v>5585639.0999999996</v>
      </c>
      <c r="X47" s="52">
        <v>3015</v>
      </c>
      <c r="Y47" s="51">
        <v>393696817.10000002</v>
      </c>
      <c r="Z47" s="53">
        <v>334641966.12</v>
      </c>
      <c r="AA47" s="118">
        <f t="shared" si="9"/>
        <v>0.97165087278787954</v>
      </c>
      <c r="AB47" s="52">
        <v>2785</v>
      </c>
      <c r="AC47" s="54">
        <v>2968</v>
      </c>
      <c r="AD47" s="51">
        <v>363458319.24000001</v>
      </c>
      <c r="AE47" s="51">
        <v>308939569.51999998</v>
      </c>
      <c r="AF47" s="118">
        <f t="shared" si="2"/>
        <v>0.89702171257803065</v>
      </c>
      <c r="AG47" s="54">
        <v>64</v>
      </c>
      <c r="AH47" s="53">
        <v>9027485.0500000007</v>
      </c>
      <c r="AI47" s="143">
        <v>2796</v>
      </c>
      <c r="AJ47" s="51">
        <v>381458529.58999997</v>
      </c>
      <c r="AK47" s="86">
        <v>324239747.32999998</v>
      </c>
      <c r="AL47" s="51">
        <v>199921457.75</v>
      </c>
      <c r="AM47" s="51">
        <v>169933238.11000001</v>
      </c>
      <c r="AN47" s="118">
        <f t="shared" si="3"/>
        <v>0.94144655762954754</v>
      </c>
      <c r="AO47" s="52">
        <v>2466</v>
      </c>
      <c r="AP47" s="51">
        <v>317803624.25999999</v>
      </c>
      <c r="AQ47" s="51">
        <v>270133078.04000002</v>
      </c>
      <c r="AR47" s="118">
        <f t="shared" si="4"/>
        <v>0.78434509875386105</v>
      </c>
    </row>
    <row r="48" spans="1:44" s="55" customFormat="1" ht="33.75" customHeight="1" thickBot="1" x14ac:dyDescent="0.25">
      <c r="A48" s="100" t="s">
        <v>48</v>
      </c>
      <c r="B48" s="108">
        <v>12854219.143341176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1.128424335873718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1.128424335873718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1.0052294212436579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9"/>
        <v>0.91594979428207035</v>
      </c>
      <c r="AB48" s="57">
        <v>109</v>
      </c>
      <c r="AC48" s="59">
        <v>112</v>
      </c>
      <c r="AD48" s="56">
        <v>7685948.1299999999</v>
      </c>
      <c r="AE48" s="51">
        <v>6533055.8600000003</v>
      </c>
      <c r="AF48" s="118">
        <f t="shared" si="2"/>
        <v>0.59793193536625855</v>
      </c>
      <c r="AG48" s="59">
        <v>1</v>
      </c>
      <c r="AH48" s="58">
        <v>9951</v>
      </c>
      <c r="AI48" s="57">
        <v>117</v>
      </c>
      <c r="AJ48" s="56">
        <v>12145561.83</v>
      </c>
      <c r="AK48" s="56">
        <v>10323727.5</v>
      </c>
      <c r="AL48" s="56">
        <v>10156295.109999999</v>
      </c>
      <c r="AM48" s="56">
        <v>8632850.8399999999</v>
      </c>
      <c r="AN48" s="118">
        <f t="shared" si="3"/>
        <v>0.94486967232791585</v>
      </c>
      <c r="AO48" s="57">
        <v>102</v>
      </c>
      <c r="AP48" s="56">
        <v>6516748.5800000001</v>
      </c>
      <c r="AQ48" s="56">
        <v>5539236.25</v>
      </c>
      <c r="AR48" s="118">
        <f t="shared" si="4"/>
        <v>0.50697350864566881</v>
      </c>
    </row>
    <row r="49" spans="1:44" s="31" customFormat="1" ht="48" customHeight="1" thickBot="1" x14ac:dyDescent="0.25">
      <c r="A49" s="96" t="s">
        <v>71</v>
      </c>
      <c r="B49" s="70">
        <f>SUM(B50:B53)</f>
        <v>627952605.44583726</v>
      </c>
      <c r="C49" s="142">
        <v>2025</v>
      </c>
      <c r="D49" s="78">
        <v>870800115.38999999</v>
      </c>
      <c r="E49" s="78">
        <v>653146530.13999999</v>
      </c>
      <c r="F49" s="116">
        <f>D49/B49</f>
        <v>1.3867290426667542</v>
      </c>
      <c r="G49" s="141">
        <v>1840</v>
      </c>
      <c r="H49" s="132">
        <v>625514736.76999998</v>
      </c>
      <c r="I49" s="132">
        <v>469182496.52999997</v>
      </c>
      <c r="J49" s="116">
        <f t="shared" si="1"/>
        <v>0.99611775052019025</v>
      </c>
      <c r="K49" s="131">
        <v>257</v>
      </c>
      <c r="L49" s="132">
        <v>242042634.22</v>
      </c>
      <c r="M49" s="132">
        <v>181531975.11000001</v>
      </c>
      <c r="N49" s="131">
        <v>1761</v>
      </c>
      <c r="O49" s="132">
        <v>547150517.20000005</v>
      </c>
      <c r="P49" s="132">
        <v>410409322.92000002</v>
      </c>
      <c r="Q49" s="130">
        <f t="shared" si="7"/>
        <v>0.87132454337303222</v>
      </c>
      <c r="R49" s="131">
        <v>7</v>
      </c>
      <c r="S49" s="132">
        <v>4075222.02</v>
      </c>
      <c r="T49" s="132">
        <v>3056416.5</v>
      </c>
      <c r="U49" s="131">
        <v>46</v>
      </c>
      <c r="V49" s="132">
        <v>12701059.300000001</v>
      </c>
      <c r="W49" s="132">
        <v>9525794.4800000004</v>
      </c>
      <c r="X49" s="131">
        <v>1754</v>
      </c>
      <c r="Y49" s="132">
        <v>530374235.88</v>
      </c>
      <c r="Z49" s="78">
        <v>397827111.94</v>
      </c>
      <c r="AA49" s="116">
        <v>0.54563614875334332</v>
      </c>
      <c r="AB49" s="77">
        <v>166</v>
      </c>
      <c r="AC49" s="77">
        <v>245</v>
      </c>
      <c r="AD49" s="78">
        <v>211515232.97</v>
      </c>
      <c r="AE49" s="78">
        <v>158636424.00999999</v>
      </c>
      <c r="AF49" s="116">
        <f t="shared" si="2"/>
        <v>0.33683311628244178</v>
      </c>
      <c r="AG49" s="77">
        <v>7</v>
      </c>
      <c r="AH49" s="78">
        <v>1905306.08</v>
      </c>
      <c r="AI49" s="77">
        <v>1732</v>
      </c>
      <c r="AJ49" s="78">
        <v>473452624.07999998</v>
      </c>
      <c r="AK49" s="78">
        <v>355135902.82999998</v>
      </c>
      <c r="AL49" s="78">
        <v>134167751.26000001</v>
      </c>
      <c r="AM49" s="78">
        <v>100625813.29000001</v>
      </c>
      <c r="AN49" s="116">
        <f t="shared" si="3"/>
        <v>0.75396235316812721</v>
      </c>
      <c r="AO49" s="77">
        <v>1708</v>
      </c>
      <c r="AP49" s="78">
        <v>419946438.23000002</v>
      </c>
      <c r="AQ49" s="78">
        <v>315006263.47000003</v>
      </c>
      <c r="AR49" s="116">
        <f t="shared" si="4"/>
        <v>0.66875498976844616</v>
      </c>
    </row>
    <row r="50" spans="1:44" x14ac:dyDescent="0.2">
      <c r="A50" s="97" t="s">
        <v>49</v>
      </c>
      <c r="B50" s="105">
        <v>66363897.283968002</v>
      </c>
      <c r="C50" s="71">
        <v>60</v>
      </c>
      <c r="D50" s="72">
        <v>123604243.53</v>
      </c>
      <c r="E50" s="86">
        <v>92703182.519999996</v>
      </c>
      <c r="F50" s="118">
        <f t="shared" si="0"/>
        <v>1.8625223741924506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1.8282586568241017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7"/>
        <v>1.064787527134436</v>
      </c>
      <c r="R50" s="87">
        <v>1</v>
      </c>
      <c r="S50" s="86">
        <v>34698.800000000003</v>
      </c>
      <c r="T50" s="88">
        <v>26024.1</v>
      </c>
      <c r="U50" s="87">
        <v>10</v>
      </c>
      <c r="V50" s="86">
        <v>3522125.15</v>
      </c>
      <c r="W50" s="88">
        <v>2641593.86</v>
      </c>
      <c r="X50" s="74">
        <v>56</v>
      </c>
      <c r="Y50" s="72">
        <v>67106626.130000003</v>
      </c>
      <c r="Z50" s="72">
        <v>50329969.439999998</v>
      </c>
      <c r="AA50" s="115">
        <v>0.78519358686605201</v>
      </c>
      <c r="AB50" s="87">
        <v>57</v>
      </c>
      <c r="AC50" s="89">
        <v>67</v>
      </c>
      <c r="AD50" s="86">
        <v>66290294.600000001</v>
      </c>
      <c r="AE50" s="86">
        <v>49717720.719999999</v>
      </c>
      <c r="AF50" s="115">
        <f t="shared" si="2"/>
        <v>0.99889092282128855</v>
      </c>
      <c r="AG50" s="76">
        <v>2</v>
      </c>
      <c r="AH50" s="75">
        <v>240040.4</v>
      </c>
      <c r="AI50" s="74">
        <v>49</v>
      </c>
      <c r="AJ50" s="86">
        <v>57870894.630000003</v>
      </c>
      <c r="AK50" s="86">
        <v>43403170.770000003</v>
      </c>
      <c r="AL50" s="72">
        <v>26362105.399999999</v>
      </c>
      <c r="AM50" s="72">
        <v>19771579.039999999</v>
      </c>
      <c r="AN50" s="115">
        <f t="shared" si="3"/>
        <v>0.87202375084111106</v>
      </c>
      <c r="AO50" s="74">
        <v>45</v>
      </c>
      <c r="AP50" s="86">
        <v>51836062.170000002</v>
      </c>
      <c r="AQ50" s="86">
        <v>38877046.450000003</v>
      </c>
      <c r="AR50" s="115">
        <f t="shared" si="4"/>
        <v>0.78108827678091186</v>
      </c>
    </row>
    <row r="51" spans="1:44" x14ac:dyDescent="0.2">
      <c r="A51" s="98" t="s">
        <v>50</v>
      </c>
      <c r="B51" s="106">
        <v>11226127.451512001</v>
      </c>
      <c r="C51" s="24">
        <v>2</v>
      </c>
      <c r="D51" s="25">
        <v>185791.93</v>
      </c>
      <c r="E51" s="51">
        <v>185791.93</v>
      </c>
      <c r="F51" s="118">
        <f t="shared" si="0"/>
        <v>1.6549957302950131E-2</v>
      </c>
      <c r="G51" s="52">
        <v>2</v>
      </c>
      <c r="H51" s="51">
        <v>185791.93</v>
      </c>
      <c r="I51" s="51">
        <v>185791.93</v>
      </c>
      <c r="J51" s="118">
        <f t="shared" si="1"/>
        <v>1.6549957302950131E-2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1.6546679235766328E-2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5">
        <v>1.5849023984312545E-2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1.6546679235766328E-2</v>
      </c>
      <c r="AO51" s="27">
        <v>2</v>
      </c>
      <c r="AP51" s="51">
        <v>185755.13</v>
      </c>
      <c r="AQ51" s="51">
        <v>185755.13</v>
      </c>
      <c r="AR51" s="115">
        <f t="shared" si="4"/>
        <v>1.6546679235766328E-2</v>
      </c>
    </row>
    <row r="52" spans="1:44" x14ac:dyDescent="0.2">
      <c r="A52" s="98" t="s">
        <v>51</v>
      </c>
      <c r="B52" s="106">
        <v>336899380.59525335</v>
      </c>
      <c r="C52" s="153">
        <v>1571</v>
      </c>
      <c r="D52" s="25">
        <v>280380027.88999999</v>
      </c>
      <c r="E52" s="51">
        <v>210285017.53999999</v>
      </c>
      <c r="F52" s="118">
        <f t="shared" si="0"/>
        <v>0.83223669748103513</v>
      </c>
      <c r="G52" s="143">
        <v>1550</v>
      </c>
      <c r="H52" s="51">
        <v>264754317.06</v>
      </c>
      <c r="I52" s="51">
        <v>198565734.41999999</v>
      </c>
      <c r="J52" s="118">
        <f t="shared" si="1"/>
        <v>0.78585575489102033</v>
      </c>
      <c r="K52" s="52">
        <v>98</v>
      </c>
      <c r="L52" s="51">
        <v>21620921.77</v>
      </c>
      <c r="M52" s="53">
        <v>16215691.109999999</v>
      </c>
      <c r="N52" s="52">
        <v>1466</v>
      </c>
      <c r="O52" s="51">
        <v>253837160.94999999</v>
      </c>
      <c r="P52" s="51">
        <v>190377867.59</v>
      </c>
      <c r="Q52" s="118">
        <f t="shared" si="7"/>
        <v>0.75345095767616366</v>
      </c>
      <c r="R52" s="52">
        <v>2</v>
      </c>
      <c r="S52" s="51">
        <v>30415.58</v>
      </c>
      <c r="T52" s="53">
        <v>22811.68</v>
      </c>
      <c r="U52" s="52">
        <v>7</v>
      </c>
      <c r="V52" s="51">
        <v>3811497.38</v>
      </c>
      <c r="W52" s="53">
        <v>2858623.03</v>
      </c>
      <c r="X52" s="27">
        <v>1464</v>
      </c>
      <c r="Y52" s="25">
        <v>249995247.99000001</v>
      </c>
      <c r="Z52" s="25">
        <v>187496432.88</v>
      </c>
      <c r="AA52" s="115">
        <v>0.25843410448606458</v>
      </c>
      <c r="AB52" s="52">
        <v>28</v>
      </c>
      <c r="AC52" s="28">
        <v>51</v>
      </c>
      <c r="AD52" s="25">
        <v>65133583.469999999</v>
      </c>
      <c r="AE52" s="72">
        <v>48850187.460000001</v>
      </c>
      <c r="AF52" s="115">
        <f t="shared" si="2"/>
        <v>0.1933324524221986</v>
      </c>
      <c r="AG52" s="28">
        <v>2</v>
      </c>
      <c r="AH52" s="26">
        <v>1200000</v>
      </c>
      <c r="AI52" s="52">
        <v>1462</v>
      </c>
      <c r="AJ52" s="51">
        <v>238921876.91999999</v>
      </c>
      <c r="AK52" s="51">
        <v>179191404.5</v>
      </c>
      <c r="AL52" s="25">
        <v>82379200.150000006</v>
      </c>
      <c r="AM52" s="25">
        <v>61784400.039999999</v>
      </c>
      <c r="AN52" s="115">
        <f t="shared" si="3"/>
        <v>0.70917873608986448</v>
      </c>
      <c r="AO52" s="27">
        <v>1457</v>
      </c>
      <c r="AP52" s="51">
        <v>206133324.33000001</v>
      </c>
      <c r="AQ52" s="51">
        <v>154599990.06999999</v>
      </c>
      <c r="AR52" s="115">
        <f t="shared" si="4"/>
        <v>0.61185426926517861</v>
      </c>
    </row>
    <row r="53" spans="1:44" ht="26.25" thickBot="1" x14ac:dyDescent="0.25">
      <c r="A53" s="100" t="s">
        <v>52</v>
      </c>
      <c r="B53" s="108">
        <v>213463200.11510396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2.1859976416936644</v>
      </c>
      <c r="G53" s="57">
        <v>232</v>
      </c>
      <c r="H53" s="56">
        <v>239244258.06999999</v>
      </c>
      <c r="I53" s="56">
        <v>179433193.02000001</v>
      </c>
      <c r="J53" s="118">
        <f t="shared" si="1"/>
        <v>1.120775187203201</v>
      </c>
      <c r="K53" s="57">
        <v>156</v>
      </c>
      <c r="L53" s="56">
        <v>218317931.44999999</v>
      </c>
      <c r="M53" s="58">
        <v>163738448.25</v>
      </c>
      <c r="N53" s="57">
        <v>236</v>
      </c>
      <c r="O53" s="56">
        <v>222464151.03999999</v>
      </c>
      <c r="P53" s="56">
        <v>166848112.80000001</v>
      </c>
      <c r="Q53" s="118">
        <f t="shared" si="7"/>
        <v>1.0421662887094474</v>
      </c>
      <c r="R53" s="57">
        <v>4</v>
      </c>
      <c r="S53" s="56">
        <v>4010107.64</v>
      </c>
      <c r="T53" s="58">
        <v>3007580.72</v>
      </c>
      <c r="U53" s="57">
        <v>29</v>
      </c>
      <c r="V53" s="56">
        <v>5367436.7699999996</v>
      </c>
      <c r="W53" s="58">
        <v>4025577.59</v>
      </c>
      <c r="X53" s="43">
        <v>232</v>
      </c>
      <c r="Y53" s="41">
        <v>213086606.63</v>
      </c>
      <c r="Z53" s="41">
        <v>159814954.49000001</v>
      </c>
      <c r="AA53" s="115">
        <v>0.85813179503611414</v>
      </c>
      <c r="AB53" s="57">
        <v>81</v>
      </c>
      <c r="AC53" s="44">
        <v>127</v>
      </c>
      <c r="AD53" s="41">
        <v>80091354.900000006</v>
      </c>
      <c r="AE53" s="72">
        <v>60068515.829999998</v>
      </c>
      <c r="AF53" s="115">
        <f t="shared" si="2"/>
        <v>0.37519982299906035</v>
      </c>
      <c r="AG53" s="44">
        <v>3</v>
      </c>
      <c r="AH53" s="46">
        <v>465265.68</v>
      </c>
      <c r="AI53" s="57">
        <v>219</v>
      </c>
      <c r="AJ53" s="56">
        <v>176474097.40000001</v>
      </c>
      <c r="AK53" s="56">
        <v>132355572.43000001</v>
      </c>
      <c r="AL53" s="41">
        <v>25426445.710000001</v>
      </c>
      <c r="AM53" s="41">
        <v>19069834.210000001</v>
      </c>
      <c r="AN53" s="115">
        <f t="shared" si="3"/>
        <v>0.82671906588508637</v>
      </c>
      <c r="AO53" s="43">
        <v>204</v>
      </c>
      <c r="AP53" s="56">
        <v>161791296.59999999</v>
      </c>
      <c r="AQ53" s="56">
        <v>121343471.81999999</v>
      </c>
      <c r="AR53" s="115">
        <f t="shared" si="4"/>
        <v>0.75793530928402941</v>
      </c>
    </row>
    <row r="54" spans="1:44" s="31" customFormat="1" ht="26.25" thickBot="1" x14ac:dyDescent="0.25">
      <c r="A54" s="96" t="s">
        <v>72</v>
      </c>
      <c r="B54" s="70">
        <f>SUM(B55:B57)</f>
        <v>1162910.1088</v>
      </c>
      <c r="C54" s="77">
        <v>10</v>
      </c>
      <c r="D54" s="132">
        <v>3660935.08</v>
      </c>
      <c r="E54" s="132">
        <v>2745701.3</v>
      </c>
      <c r="F54" s="130">
        <f t="shared" si="0"/>
        <v>3.1480808811419627</v>
      </c>
      <c r="G54" s="131">
        <v>1</v>
      </c>
      <c r="H54" s="132">
        <v>1129660.8400000001</v>
      </c>
      <c r="I54" s="132">
        <v>847245.63</v>
      </c>
      <c r="J54" s="130">
        <f t="shared" si="1"/>
        <v>0.97140856498847561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0.96982632747409137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16">
        <v>0.9282771661729331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2"/>
        <v>0.96982632747409137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1162910.1088</v>
      </c>
      <c r="C55" s="71">
        <v>4</v>
      </c>
      <c r="D55" s="72">
        <v>3030195.58</v>
      </c>
      <c r="E55" s="72">
        <v>2272646.6800000002</v>
      </c>
      <c r="F55" s="115">
        <f t="shared" si="0"/>
        <v>2.6057006101072084</v>
      </c>
      <c r="G55" s="87">
        <v>1</v>
      </c>
      <c r="H55" s="86">
        <v>1129660.8400000001</v>
      </c>
      <c r="I55" s="86">
        <v>847245.63</v>
      </c>
      <c r="J55" s="115">
        <f t="shared" si="1"/>
        <v>0.97140856498847561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0.96982632747409137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0.9282771661729331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2"/>
        <v>0.96982632747409137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190373731.12189874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1.0451535533681227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1.0451535533681227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7"/>
        <v>1.0276986761620217</v>
      </c>
      <c r="R58" s="131">
        <v>0</v>
      </c>
      <c r="S58" s="132">
        <v>0</v>
      </c>
      <c r="T58" s="132">
        <v>0</v>
      </c>
      <c r="U58" s="131">
        <v>22</v>
      </c>
      <c r="V58" s="132">
        <v>1979125.9</v>
      </c>
      <c r="W58" s="132">
        <v>1484344.43</v>
      </c>
      <c r="X58" s="131">
        <v>216</v>
      </c>
      <c r="Y58" s="132">
        <v>193667705.55000001</v>
      </c>
      <c r="Z58" s="78">
        <v>145250778.5</v>
      </c>
      <c r="AA58" s="116">
        <v>0.95296522219830238</v>
      </c>
      <c r="AB58" s="77">
        <v>217</v>
      </c>
      <c r="AC58" s="77">
        <v>302</v>
      </c>
      <c r="AD58" s="78">
        <v>188706808.90000001</v>
      </c>
      <c r="AE58" s="78">
        <v>141530105.61000001</v>
      </c>
      <c r="AF58" s="116">
        <f t="shared" si="2"/>
        <v>0.99124394835319274</v>
      </c>
      <c r="AG58" s="77">
        <v>0</v>
      </c>
      <c r="AH58" s="77">
        <v>0</v>
      </c>
      <c r="AI58" s="77">
        <v>204</v>
      </c>
      <c r="AJ58" s="78">
        <v>179459874.06999999</v>
      </c>
      <c r="AK58" s="78">
        <v>134594904.41</v>
      </c>
      <c r="AL58" s="77">
        <v>0</v>
      </c>
      <c r="AM58" s="77">
        <v>0</v>
      </c>
      <c r="AN58" s="116">
        <f t="shared" si="3"/>
        <v>0.9426714127648711</v>
      </c>
      <c r="AO58" s="77">
        <v>204</v>
      </c>
      <c r="AP58" s="78">
        <v>179459874.06999999</v>
      </c>
      <c r="AQ58" s="78">
        <v>134594904.41</v>
      </c>
      <c r="AR58" s="116">
        <f t="shared" si="4"/>
        <v>0.9426714127648711</v>
      </c>
    </row>
    <row r="59" spans="1:44" ht="13.5" thickBot="1" x14ac:dyDescent="0.25">
      <c r="A59" s="104" t="s">
        <v>56</v>
      </c>
      <c r="B59" s="109">
        <v>190373731.12189874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1.0451535533681227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1.0451535533681227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7"/>
        <v>1.0276986761620217</v>
      </c>
      <c r="R59" s="139">
        <v>0</v>
      </c>
      <c r="S59" s="119">
        <v>0</v>
      </c>
      <c r="T59" s="140">
        <v>0</v>
      </c>
      <c r="U59" s="139">
        <v>22</v>
      </c>
      <c r="V59" s="119">
        <v>1979125.9</v>
      </c>
      <c r="W59" s="140">
        <v>1484344.43</v>
      </c>
      <c r="X59" s="93">
        <v>216</v>
      </c>
      <c r="Y59" s="92">
        <v>193667705.55000001</v>
      </c>
      <c r="Z59" s="92">
        <v>145250778.5</v>
      </c>
      <c r="AA59" s="115">
        <v>0.95296522219830238</v>
      </c>
      <c r="AB59" s="93">
        <v>217</v>
      </c>
      <c r="AC59" s="95">
        <v>302</v>
      </c>
      <c r="AD59" s="92">
        <v>188706808.90000001</v>
      </c>
      <c r="AE59" s="92">
        <v>141530105.61000001</v>
      </c>
      <c r="AF59" s="115">
        <f t="shared" si="2"/>
        <v>0.99124394835319274</v>
      </c>
      <c r="AG59" s="95">
        <v>0</v>
      </c>
      <c r="AH59" s="94">
        <v>0</v>
      </c>
      <c r="AI59" s="93">
        <v>204</v>
      </c>
      <c r="AJ59" s="119">
        <v>179459874.06999999</v>
      </c>
      <c r="AK59" s="119">
        <v>134594904.41</v>
      </c>
      <c r="AL59" s="92">
        <v>0</v>
      </c>
      <c r="AM59" s="92">
        <v>0</v>
      </c>
      <c r="AN59" s="115">
        <f t="shared" si="3"/>
        <v>0.9426714127648711</v>
      </c>
      <c r="AO59" s="93">
        <v>204</v>
      </c>
      <c r="AP59" s="92">
        <v>179459874.06999999</v>
      </c>
      <c r="AQ59" s="92">
        <v>134594904.41</v>
      </c>
      <c r="AR59" s="115">
        <f t="shared" si="4"/>
        <v>0.9426714127648711</v>
      </c>
    </row>
    <row r="60" spans="1:44" ht="18.75" thickBot="1" x14ac:dyDescent="0.25">
      <c r="A60" s="151" t="s">
        <v>57</v>
      </c>
      <c r="B60" s="152">
        <f>SUM(B6+B28+B40+B45+B49+B54+B58)</f>
        <v>3178678572.0307856</v>
      </c>
      <c r="C60" s="145">
        <f>C58+C54+C49+C45+C40+C28+C6</f>
        <v>17629</v>
      </c>
      <c r="D60" s="146">
        <f t="shared" ref="D60:AQ60" si="12">D58+D54+D49+D45+D40+D28+D6</f>
        <v>5160508990.0599995</v>
      </c>
      <c r="E60" s="146">
        <f t="shared" si="12"/>
        <v>3879820653.3700004</v>
      </c>
      <c r="F60" s="147">
        <f>D60/B60</f>
        <v>1.6234761939968871</v>
      </c>
      <c r="G60" s="148">
        <f t="shared" si="12"/>
        <v>15486</v>
      </c>
      <c r="H60" s="149">
        <f t="shared" si="12"/>
        <v>3547130547.3000002</v>
      </c>
      <c r="I60" s="149">
        <f t="shared" si="12"/>
        <v>2668572483.8699999</v>
      </c>
      <c r="J60" s="147">
        <f t="shared" si="1"/>
        <v>1.1159135681447083</v>
      </c>
      <c r="K60" s="148">
        <f t="shared" si="12"/>
        <v>3121</v>
      </c>
      <c r="L60" s="149">
        <f t="shared" si="12"/>
        <v>1443055837.6500001</v>
      </c>
      <c r="M60" s="149">
        <f t="shared" si="12"/>
        <v>1096508834.7599998</v>
      </c>
      <c r="N60" s="148">
        <f t="shared" si="12"/>
        <v>14077</v>
      </c>
      <c r="O60" s="149">
        <f t="shared" si="12"/>
        <v>3407853402.6300001</v>
      </c>
      <c r="P60" s="149">
        <f t="shared" si="12"/>
        <v>2550057672.1100001</v>
      </c>
      <c r="Q60" s="150">
        <f>O60/B60</f>
        <v>1.0720975164383482</v>
      </c>
      <c r="R60" s="148">
        <f t="shared" si="12"/>
        <v>524</v>
      </c>
      <c r="S60" s="149">
        <f t="shared" si="12"/>
        <v>318103368.72000003</v>
      </c>
      <c r="T60" s="149">
        <f t="shared" si="12"/>
        <v>242137232.30999997</v>
      </c>
      <c r="U60" s="148">
        <f t="shared" si="12"/>
        <v>849</v>
      </c>
      <c r="V60" s="149">
        <f t="shared" si="12"/>
        <v>35304542.329999998</v>
      </c>
      <c r="W60" s="149">
        <f t="shared" si="12"/>
        <v>27283842</v>
      </c>
      <c r="X60" s="148">
        <f t="shared" si="12"/>
        <v>13553</v>
      </c>
      <c r="Y60" s="149">
        <f t="shared" si="12"/>
        <v>3054445491.5799999</v>
      </c>
      <c r="Z60" s="146">
        <f t="shared" si="12"/>
        <v>2280636597.7999997</v>
      </c>
      <c r="AA60" s="147">
        <f>Y60/B60</f>
        <v>0.96091675278402999</v>
      </c>
      <c r="AB60" s="145">
        <f t="shared" si="12"/>
        <v>9804</v>
      </c>
      <c r="AC60" s="145">
        <f t="shared" si="12"/>
        <v>10700</v>
      </c>
      <c r="AD60" s="146">
        <f t="shared" si="12"/>
        <v>2111867793.8099999</v>
      </c>
      <c r="AE60" s="146">
        <f t="shared" si="12"/>
        <v>1573035198.02</v>
      </c>
      <c r="AF60" s="147">
        <f>AD60/B60</f>
        <v>0.66438545010254857</v>
      </c>
      <c r="AG60" s="145">
        <f t="shared" si="12"/>
        <v>136</v>
      </c>
      <c r="AH60" s="145">
        <f t="shared" si="12"/>
        <v>24900922.09</v>
      </c>
      <c r="AI60" s="145">
        <f t="shared" si="12"/>
        <v>13172</v>
      </c>
      <c r="AJ60" s="146">
        <f t="shared" si="12"/>
        <v>2713868184.9200001</v>
      </c>
      <c r="AK60" s="146">
        <f t="shared" si="12"/>
        <v>2024709716.8600001</v>
      </c>
      <c r="AL60" s="146">
        <f t="shared" si="12"/>
        <v>1092766094.74</v>
      </c>
      <c r="AM60" s="146">
        <f t="shared" si="12"/>
        <v>840939842.77999997</v>
      </c>
      <c r="AN60" s="147">
        <f>AJ60/B60</f>
        <v>0.85377244770809635</v>
      </c>
      <c r="AO60" s="145">
        <f t="shared" si="12"/>
        <v>12524</v>
      </c>
      <c r="AP60" s="146">
        <f t="shared" si="12"/>
        <v>2368959645.0599999</v>
      </c>
      <c r="AQ60" s="146">
        <f t="shared" si="12"/>
        <v>1759056431.6400001</v>
      </c>
      <c r="AR60" s="147">
        <f>AP60/B60</f>
        <v>0.74526555339834988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>
        <f>AO60-AO45</f>
        <v>9951</v>
      </c>
      <c r="AP68" s="35">
        <v>2225402665.3299999</v>
      </c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>
        <v>3407853402.6300001</v>
      </c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D74" s="37">
        <v>5160508990.0600004</v>
      </c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>
        <f>AP68/B60</f>
        <v>0.70010308211447769</v>
      </c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>
        <v>3178678572.0307899</v>
      </c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>
        <v>3054445491.5799999</v>
      </c>
      <c r="Z77" s="37"/>
      <c r="AD77" s="35">
        <f>AD60+AP36+AP53+AP52+AP44+AP15+AP39-AD15-AD44-AD53</f>
        <v>2686966073.5299997</v>
      </c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>
        <v>2368959645.0599999</v>
      </c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sierpnia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2023-10-05T10:01:36Z</dcterms:modified>
</cp:coreProperties>
</file>