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IX_2024" sheetId="82" r:id="rId15"/>
    <sheet name="Eksport_I-IX_2024" sheetId="81" r:id="rId16"/>
    <sheet name="Import_I-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'Eksport_I-IX_2024'!$K$6:$N$39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63" i="45" l="1"/>
  <c r="J463" i="45"/>
  <c r="I463" i="45"/>
  <c r="H463" i="45"/>
  <c r="G463" i="45"/>
  <c r="F463" i="45"/>
  <c r="E463" i="45"/>
  <c r="D463" i="45"/>
  <c r="C459" i="45"/>
  <c r="C458" i="45"/>
  <c r="C457" i="45"/>
  <c r="C456" i="45"/>
  <c r="C455" i="45"/>
  <c r="C454" i="45"/>
  <c r="C453" i="45"/>
  <c r="C452" i="45"/>
  <c r="C451" i="45"/>
  <c r="C450" i="45"/>
  <c r="C463" i="45" s="1"/>
  <c r="K441" i="45"/>
  <c r="J441" i="45"/>
  <c r="I441" i="45"/>
  <c r="H441" i="45"/>
  <c r="G441" i="45"/>
  <c r="F441" i="45"/>
  <c r="E441" i="45"/>
  <c r="D441" i="45"/>
  <c r="C437" i="45"/>
  <c r="C436" i="45"/>
  <c r="C435" i="45"/>
  <c r="C434" i="45"/>
  <c r="C433" i="45"/>
  <c r="C432" i="45"/>
  <c r="C431" i="45"/>
  <c r="C430" i="45"/>
  <c r="C429" i="45"/>
  <c r="C441" i="45" s="1"/>
  <c r="C428" i="45"/>
  <c r="K424" i="45"/>
  <c r="J424" i="45"/>
  <c r="I424" i="45"/>
  <c r="H424" i="45"/>
  <c r="G424" i="45"/>
  <c r="F424" i="45"/>
  <c r="E424" i="45"/>
  <c r="D424" i="45"/>
  <c r="C420" i="45"/>
  <c r="C419" i="45"/>
  <c r="C418" i="45"/>
  <c r="C417" i="45"/>
  <c r="C416" i="45"/>
  <c r="C415" i="45"/>
  <c r="C414" i="45"/>
  <c r="C413" i="45"/>
  <c r="C412" i="45"/>
  <c r="C411" i="45"/>
  <c r="C424" i="45" s="1"/>
  <c r="Q199" i="36" l="1"/>
  <c r="M199" i="36"/>
  <c r="L199" i="36"/>
  <c r="K199" i="36"/>
  <c r="J199" i="36"/>
  <c r="I199" i="36"/>
  <c r="H199" i="36"/>
  <c r="G199" i="36"/>
  <c r="F199" i="36"/>
  <c r="E199" i="36"/>
  <c r="D199" i="36"/>
  <c r="C199" i="36"/>
  <c r="B199" i="36"/>
  <c r="Q198" i="36"/>
  <c r="M198" i="36"/>
  <c r="L198" i="36"/>
  <c r="K198" i="36"/>
  <c r="J198" i="36"/>
  <c r="I198" i="36"/>
  <c r="H198" i="36"/>
  <c r="G198" i="36"/>
  <c r="F198" i="36"/>
  <c r="E198" i="36"/>
  <c r="D198" i="36"/>
  <c r="C198" i="36"/>
  <c r="B198" i="36"/>
  <c r="Q197" i="36"/>
  <c r="M197" i="36"/>
  <c r="L197" i="36"/>
  <c r="K197" i="36"/>
  <c r="J197" i="36"/>
  <c r="I197" i="36"/>
  <c r="H197" i="36"/>
  <c r="G197" i="36"/>
  <c r="F197" i="36"/>
  <c r="E197" i="36"/>
  <c r="D197" i="36"/>
  <c r="C197" i="36"/>
  <c r="B197" i="36"/>
  <c r="Q196" i="36"/>
  <c r="M196" i="36"/>
  <c r="L196" i="36"/>
  <c r="K196" i="36"/>
  <c r="J196" i="36"/>
  <c r="I196" i="36"/>
  <c r="H196" i="36"/>
  <c r="G196" i="36"/>
  <c r="F196" i="36"/>
  <c r="E196" i="36"/>
  <c r="D196" i="36"/>
  <c r="C196" i="36"/>
  <c r="B196" i="36"/>
  <c r="Q195" i="36"/>
  <c r="M195" i="36"/>
  <c r="L195" i="36"/>
  <c r="K195" i="36"/>
  <c r="J195" i="36"/>
  <c r="I195" i="36"/>
  <c r="H195" i="36"/>
  <c r="G195" i="36"/>
  <c r="F195" i="36"/>
  <c r="E195" i="36"/>
  <c r="D195" i="36"/>
  <c r="C195" i="36"/>
  <c r="B195" i="36"/>
  <c r="Q194" i="36"/>
  <c r="M194" i="36"/>
  <c r="L194" i="36"/>
  <c r="K194" i="36"/>
  <c r="J194" i="36"/>
  <c r="I194" i="36"/>
  <c r="H194" i="36"/>
  <c r="G194" i="36"/>
  <c r="F194" i="36"/>
  <c r="E194" i="36"/>
  <c r="D194" i="36"/>
  <c r="C194" i="36"/>
  <c r="B194" i="36"/>
  <c r="Q193" i="36"/>
  <c r="M193" i="36"/>
  <c r="L193" i="36"/>
  <c r="K193" i="36"/>
  <c r="J193" i="36"/>
  <c r="I193" i="36"/>
  <c r="H193" i="36"/>
  <c r="G193" i="36"/>
  <c r="F193" i="36"/>
  <c r="E193" i="36"/>
  <c r="D193" i="36"/>
  <c r="C193" i="36"/>
  <c r="B193" i="36"/>
  <c r="Q189" i="36"/>
  <c r="M189" i="36"/>
  <c r="L189" i="36"/>
  <c r="K189" i="36"/>
  <c r="J189" i="36"/>
  <c r="I189" i="36"/>
  <c r="H189" i="36"/>
  <c r="G189" i="36"/>
  <c r="F189" i="36"/>
  <c r="E189" i="36"/>
  <c r="D189" i="36"/>
  <c r="C189" i="36"/>
  <c r="B189" i="36"/>
  <c r="Q188" i="36"/>
  <c r="M188" i="36"/>
  <c r="L188" i="36"/>
  <c r="K188" i="36"/>
  <c r="J188" i="36"/>
  <c r="I188" i="36"/>
  <c r="H188" i="36"/>
  <c r="G188" i="36"/>
  <c r="F188" i="36"/>
  <c r="E188" i="36"/>
  <c r="D188" i="36"/>
  <c r="C188" i="36"/>
  <c r="B188" i="36"/>
  <c r="Q187" i="36"/>
  <c r="M187" i="36"/>
  <c r="L187" i="36"/>
  <c r="K187" i="36"/>
  <c r="J187" i="36"/>
  <c r="I187" i="36"/>
  <c r="H187" i="36"/>
  <c r="G187" i="36"/>
  <c r="F187" i="36"/>
  <c r="E187" i="36"/>
  <c r="D187" i="36"/>
  <c r="C187" i="36"/>
  <c r="B187" i="36"/>
  <c r="Q186" i="36"/>
  <c r="M186" i="36"/>
  <c r="L186" i="36"/>
  <c r="K186" i="36"/>
  <c r="J186" i="36"/>
  <c r="I186" i="36"/>
  <c r="H186" i="36"/>
  <c r="G186" i="36"/>
  <c r="F186" i="36"/>
  <c r="E186" i="36"/>
  <c r="D186" i="36"/>
  <c r="C186" i="36"/>
  <c r="B186" i="36"/>
  <c r="Q185" i="36"/>
  <c r="M185" i="36"/>
  <c r="L185" i="36"/>
  <c r="K185" i="36"/>
  <c r="J185" i="36"/>
  <c r="I185" i="36"/>
  <c r="H185" i="36"/>
  <c r="G185" i="36"/>
  <c r="F185" i="36"/>
  <c r="E185" i="36"/>
  <c r="D185" i="36"/>
  <c r="C185" i="36"/>
  <c r="B185" i="36"/>
  <c r="Q184" i="36"/>
  <c r="M184" i="36"/>
  <c r="L184" i="36"/>
  <c r="K184" i="36"/>
  <c r="J184" i="36"/>
  <c r="I184" i="36"/>
  <c r="H184" i="36"/>
  <c r="G184" i="36"/>
  <c r="F184" i="36"/>
  <c r="E184" i="36"/>
  <c r="D184" i="36"/>
  <c r="C184" i="36"/>
  <c r="B184" i="36"/>
  <c r="Q183" i="36"/>
  <c r="M183" i="36"/>
  <c r="L183" i="36"/>
  <c r="K183" i="36"/>
  <c r="J183" i="36"/>
  <c r="I183" i="36"/>
  <c r="H183" i="36"/>
  <c r="G183" i="36"/>
  <c r="F183" i="36"/>
  <c r="E183" i="36"/>
  <c r="D183" i="36"/>
  <c r="C183" i="36"/>
  <c r="B183" i="36"/>
  <c r="Q179" i="36"/>
  <c r="M179" i="36"/>
  <c r="L179" i="36"/>
  <c r="K179" i="36"/>
  <c r="J179" i="36"/>
  <c r="I179" i="36"/>
  <c r="H179" i="36"/>
  <c r="G179" i="36"/>
  <c r="F179" i="36"/>
  <c r="E179" i="36"/>
  <c r="D179" i="36"/>
  <c r="C179" i="36"/>
  <c r="B179" i="36"/>
  <c r="Q178" i="36"/>
  <c r="M178" i="36"/>
  <c r="L178" i="36"/>
  <c r="K178" i="36"/>
  <c r="J178" i="36"/>
  <c r="I178" i="36"/>
  <c r="H178" i="36"/>
  <c r="G178" i="36"/>
  <c r="F178" i="36"/>
  <c r="E178" i="36"/>
  <c r="D178" i="36"/>
  <c r="C178" i="36"/>
  <c r="B178" i="36"/>
  <c r="Q177" i="36"/>
  <c r="M177" i="36"/>
  <c r="L177" i="36"/>
  <c r="K177" i="36"/>
  <c r="J177" i="36"/>
  <c r="I177" i="36"/>
  <c r="H177" i="36"/>
  <c r="G177" i="36"/>
  <c r="F177" i="36"/>
  <c r="E177" i="36"/>
  <c r="D177" i="36"/>
  <c r="C177" i="36"/>
  <c r="B177" i="36"/>
  <c r="Q176" i="36"/>
  <c r="M176" i="36"/>
  <c r="L176" i="36"/>
  <c r="K176" i="36"/>
  <c r="J176" i="36"/>
  <c r="I176" i="36"/>
  <c r="H176" i="36"/>
  <c r="G176" i="36"/>
  <c r="F176" i="36"/>
  <c r="E176" i="36"/>
  <c r="D176" i="36"/>
  <c r="C176" i="36"/>
  <c r="B176" i="36"/>
  <c r="Q175" i="36"/>
  <c r="M175" i="36"/>
  <c r="L175" i="36"/>
  <c r="K175" i="36"/>
  <c r="J175" i="36"/>
  <c r="I175" i="36"/>
  <c r="H175" i="36"/>
  <c r="G175" i="36"/>
  <c r="F175" i="36"/>
  <c r="E175" i="36"/>
  <c r="D175" i="36"/>
  <c r="C175" i="36"/>
  <c r="B175" i="36"/>
  <c r="Q174" i="36"/>
  <c r="M174" i="36"/>
  <c r="L174" i="36"/>
  <c r="K174" i="36"/>
  <c r="J174" i="36"/>
  <c r="I174" i="36"/>
  <c r="H174" i="36"/>
  <c r="G174" i="36"/>
  <c r="F174" i="36"/>
  <c r="E174" i="36"/>
  <c r="D174" i="36"/>
  <c r="C174" i="36"/>
  <c r="B174" i="36"/>
  <c r="Q173" i="36"/>
  <c r="M173" i="36"/>
  <c r="L173" i="36"/>
  <c r="K173" i="36"/>
  <c r="J173" i="36"/>
  <c r="I173" i="36"/>
  <c r="H173" i="36"/>
  <c r="G173" i="36"/>
  <c r="F173" i="36"/>
  <c r="E173" i="36"/>
  <c r="D173" i="36"/>
  <c r="C173" i="36"/>
  <c r="B173" i="36"/>
  <c r="Q169" i="36"/>
  <c r="M169" i="36"/>
  <c r="L169" i="36"/>
  <c r="K169" i="36"/>
  <c r="J169" i="36"/>
  <c r="I169" i="36"/>
  <c r="H169" i="36"/>
  <c r="G169" i="36"/>
  <c r="F169" i="36"/>
  <c r="E169" i="36"/>
  <c r="D169" i="36"/>
  <c r="C169" i="36"/>
  <c r="B169" i="36"/>
  <c r="Q168" i="36"/>
  <c r="M168" i="36"/>
  <c r="L168" i="36"/>
  <c r="K168" i="36"/>
  <c r="J168" i="36"/>
  <c r="I168" i="36"/>
  <c r="H168" i="36"/>
  <c r="G168" i="36"/>
  <c r="F168" i="36"/>
  <c r="E168" i="36"/>
  <c r="D168" i="36"/>
  <c r="C168" i="36"/>
  <c r="B168" i="36"/>
  <c r="Q167" i="36"/>
  <c r="M167" i="36"/>
  <c r="L167" i="36"/>
  <c r="K167" i="36"/>
  <c r="J167" i="36"/>
  <c r="I167" i="36"/>
  <c r="H167" i="36"/>
  <c r="G167" i="36"/>
  <c r="F167" i="36"/>
  <c r="E167" i="36"/>
  <c r="D167" i="36"/>
  <c r="C167" i="36"/>
  <c r="B167" i="36"/>
  <c r="Q166" i="36"/>
  <c r="M166" i="36"/>
  <c r="L166" i="36"/>
  <c r="K166" i="36"/>
  <c r="J166" i="36"/>
  <c r="I166" i="36"/>
  <c r="H166" i="36"/>
  <c r="G166" i="36"/>
  <c r="F166" i="36"/>
  <c r="E166" i="36"/>
  <c r="D166" i="36"/>
  <c r="C166" i="36"/>
  <c r="B166" i="36"/>
  <c r="Q165" i="36"/>
  <c r="M165" i="36"/>
  <c r="L165" i="36"/>
  <c r="K165" i="36"/>
  <c r="J165" i="36"/>
  <c r="I165" i="36"/>
  <c r="H165" i="36"/>
  <c r="G165" i="36"/>
  <c r="F165" i="36"/>
  <c r="E165" i="36"/>
  <c r="D165" i="36"/>
  <c r="C165" i="36"/>
  <c r="B165" i="36"/>
  <c r="Q164" i="36"/>
  <c r="M164" i="36"/>
  <c r="L164" i="36"/>
  <c r="K164" i="36"/>
  <c r="J164" i="36"/>
  <c r="I164" i="36"/>
  <c r="H164" i="36"/>
  <c r="G164" i="36"/>
  <c r="F164" i="36"/>
  <c r="E164" i="36"/>
  <c r="D164" i="36"/>
  <c r="C164" i="36"/>
  <c r="B164" i="36"/>
  <c r="Q163" i="36"/>
  <c r="M163" i="36"/>
  <c r="L163" i="36"/>
  <c r="K163" i="36"/>
  <c r="J163" i="36"/>
  <c r="I163" i="36"/>
  <c r="H163" i="36"/>
  <c r="G163" i="36"/>
  <c r="F163" i="36"/>
  <c r="E163" i="36"/>
  <c r="D163" i="36"/>
  <c r="C163" i="36"/>
  <c r="B163" i="36"/>
  <c r="Q159" i="36"/>
  <c r="M159" i="36"/>
  <c r="L159" i="36"/>
  <c r="K159" i="36"/>
  <c r="J159" i="36"/>
  <c r="I159" i="36"/>
  <c r="H159" i="36"/>
  <c r="G159" i="36"/>
  <c r="F159" i="36"/>
  <c r="E159" i="36"/>
  <c r="D159" i="36"/>
  <c r="C159" i="36"/>
  <c r="B159" i="36"/>
  <c r="Q158" i="36"/>
  <c r="M158" i="36"/>
  <c r="L158" i="36"/>
  <c r="K158" i="36"/>
  <c r="J158" i="36"/>
  <c r="I158" i="36"/>
  <c r="H158" i="36"/>
  <c r="G158" i="36"/>
  <c r="F158" i="36"/>
  <c r="E158" i="36"/>
  <c r="D158" i="36"/>
  <c r="C158" i="36"/>
  <c r="B158" i="36"/>
  <c r="Q157" i="36"/>
  <c r="M157" i="36"/>
  <c r="L157" i="36"/>
  <c r="K157" i="36"/>
  <c r="J157" i="36"/>
  <c r="I157" i="36"/>
  <c r="H157" i="36"/>
  <c r="G157" i="36"/>
  <c r="F157" i="36"/>
  <c r="E157" i="36"/>
  <c r="D157" i="36"/>
  <c r="C157" i="36"/>
  <c r="B157" i="36"/>
  <c r="Q156" i="36"/>
  <c r="M156" i="36"/>
  <c r="L156" i="36"/>
  <c r="K156" i="36"/>
  <c r="J156" i="36"/>
  <c r="I156" i="36"/>
  <c r="H156" i="36"/>
  <c r="G156" i="36"/>
  <c r="F156" i="36"/>
  <c r="E156" i="36"/>
  <c r="D156" i="36"/>
  <c r="C156" i="36"/>
  <c r="B156" i="36"/>
  <c r="Q155" i="36"/>
  <c r="M155" i="36"/>
  <c r="L155" i="36"/>
  <c r="K155" i="36"/>
  <c r="J155" i="36"/>
  <c r="I155" i="36"/>
  <c r="H155" i="36"/>
  <c r="G155" i="36"/>
  <c r="F155" i="36"/>
  <c r="E155" i="36"/>
  <c r="D155" i="36"/>
  <c r="C155" i="36"/>
  <c r="B155" i="36"/>
  <c r="Q154" i="36"/>
  <c r="M154" i="36"/>
  <c r="L154" i="36"/>
  <c r="K154" i="36"/>
  <c r="J154" i="36"/>
  <c r="I154" i="36"/>
  <c r="H154" i="36"/>
  <c r="G154" i="36"/>
  <c r="F154" i="36"/>
  <c r="E154" i="36"/>
  <c r="D154" i="36"/>
  <c r="C154" i="36"/>
  <c r="B154" i="36"/>
  <c r="Q153" i="36"/>
  <c r="M153" i="36"/>
  <c r="L153" i="36"/>
  <c r="K153" i="36"/>
  <c r="J153" i="36"/>
  <c r="I153" i="36"/>
  <c r="H153" i="36"/>
  <c r="G153" i="36"/>
  <c r="F153" i="36"/>
  <c r="E153" i="36"/>
  <c r="D153" i="36"/>
  <c r="C153" i="36"/>
  <c r="B153" i="36"/>
  <c r="Q149" i="36"/>
  <c r="M149" i="36"/>
  <c r="L149" i="36"/>
  <c r="K149" i="36"/>
  <c r="J149" i="36"/>
  <c r="I149" i="36"/>
  <c r="H149" i="36"/>
  <c r="G149" i="36"/>
  <c r="F149" i="36"/>
  <c r="E149" i="36"/>
  <c r="D149" i="36"/>
  <c r="C149" i="36"/>
  <c r="B149" i="36"/>
  <c r="Q148" i="36"/>
  <c r="M148" i="36"/>
  <c r="L148" i="36"/>
  <c r="K148" i="36"/>
  <c r="J148" i="36"/>
  <c r="I148" i="36"/>
  <c r="H148" i="36"/>
  <c r="G148" i="36"/>
  <c r="F148" i="36"/>
  <c r="E148" i="36"/>
  <c r="D148" i="36"/>
  <c r="C148" i="36"/>
  <c r="B148" i="36"/>
  <c r="Q147" i="36"/>
  <c r="M147" i="36"/>
  <c r="L147" i="36"/>
  <c r="K147" i="36"/>
  <c r="J147" i="36"/>
  <c r="I147" i="36"/>
  <c r="H147" i="36"/>
  <c r="G147" i="36"/>
  <c r="F147" i="36"/>
  <c r="E147" i="36"/>
  <c r="D147" i="36"/>
  <c r="C147" i="36"/>
  <c r="B147" i="36"/>
  <c r="Q146" i="36"/>
  <c r="M146" i="36"/>
  <c r="L146" i="36"/>
  <c r="K146" i="36"/>
  <c r="J146" i="36"/>
  <c r="I146" i="36"/>
  <c r="H146" i="36"/>
  <c r="G146" i="36"/>
  <c r="F146" i="36"/>
  <c r="E146" i="36"/>
  <c r="D146" i="36"/>
  <c r="C146" i="36"/>
  <c r="B146" i="36"/>
  <c r="Q145" i="36"/>
  <c r="M145" i="36"/>
  <c r="L145" i="36"/>
  <c r="K145" i="36"/>
  <c r="J145" i="36"/>
  <c r="I145" i="36"/>
  <c r="H145" i="36"/>
  <c r="G145" i="36"/>
  <c r="F145" i="36"/>
  <c r="E145" i="36"/>
  <c r="D145" i="36"/>
  <c r="C145" i="36"/>
  <c r="B145" i="36"/>
  <c r="Q144" i="36"/>
  <c r="M144" i="36"/>
  <c r="L144" i="36"/>
  <c r="K144" i="36"/>
  <c r="J144" i="36"/>
  <c r="I144" i="36"/>
  <c r="H144" i="36"/>
  <c r="G144" i="36"/>
  <c r="F144" i="36"/>
  <c r="E144" i="36"/>
  <c r="D144" i="36"/>
  <c r="C144" i="36"/>
  <c r="B144" i="36"/>
  <c r="Q143" i="36"/>
  <c r="M143" i="36"/>
  <c r="L143" i="36"/>
  <c r="K143" i="36"/>
  <c r="J143" i="36"/>
  <c r="I143" i="36"/>
  <c r="H143" i="36"/>
  <c r="G143" i="36"/>
  <c r="F143" i="36"/>
  <c r="E143" i="36"/>
  <c r="D143" i="36"/>
  <c r="C143" i="36"/>
  <c r="B143" i="36"/>
  <c r="Q133" i="36"/>
  <c r="M133" i="36"/>
  <c r="L133" i="36"/>
  <c r="K133" i="36"/>
  <c r="J133" i="36"/>
  <c r="I133" i="36"/>
  <c r="H133" i="36"/>
  <c r="G133" i="36"/>
  <c r="F133" i="36"/>
  <c r="E133" i="36"/>
  <c r="D133" i="36"/>
  <c r="C133" i="36"/>
  <c r="B133" i="36"/>
  <c r="Q132" i="36"/>
  <c r="M132" i="36"/>
  <c r="L132" i="36"/>
  <c r="K132" i="36"/>
  <c r="J132" i="36"/>
  <c r="I132" i="36"/>
  <c r="H132" i="36"/>
  <c r="G132" i="36"/>
  <c r="F132" i="36"/>
  <c r="E132" i="36"/>
  <c r="D132" i="36"/>
  <c r="C132" i="36"/>
  <c r="B132" i="36"/>
  <c r="Q131" i="36"/>
  <c r="M131" i="36"/>
  <c r="L131" i="36"/>
  <c r="K131" i="36"/>
  <c r="J131" i="36"/>
  <c r="I131" i="36"/>
  <c r="H131" i="36"/>
  <c r="G131" i="36"/>
  <c r="F131" i="36"/>
  <c r="E131" i="36"/>
  <c r="D131" i="36"/>
  <c r="C131" i="36"/>
  <c r="B131" i="36"/>
  <c r="Q130" i="36"/>
  <c r="M130" i="36"/>
  <c r="L130" i="36"/>
  <c r="K130" i="36"/>
  <c r="J130" i="36"/>
  <c r="I130" i="36"/>
  <c r="H130" i="36"/>
  <c r="G130" i="36"/>
  <c r="F130" i="36"/>
  <c r="E130" i="36"/>
  <c r="D130" i="36"/>
  <c r="C130" i="36"/>
  <c r="B130" i="36"/>
  <c r="Q129" i="36"/>
  <c r="M129" i="36"/>
  <c r="L129" i="36"/>
  <c r="K129" i="36"/>
  <c r="J129" i="36"/>
  <c r="I129" i="36"/>
  <c r="H129" i="36"/>
  <c r="G129" i="36"/>
  <c r="F129" i="36"/>
  <c r="E129" i="36"/>
  <c r="D129" i="36"/>
  <c r="C129" i="36"/>
  <c r="B129" i="36"/>
  <c r="Q128" i="36"/>
  <c r="M128" i="36"/>
  <c r="L128" i="36"/>
  <c r="K128" i="36"/>
  <c r="J128" i="36"/>
  <c r="I128" i="36"/>
  <c r="H128" i="36"/>
  <c r="G128" i="36"/>
  <c r="F128" i="36"/>
  <c r="E128" i="36"/>
  <c r="D128" i="36"/>
  <c r="C128" i="36"/>
  <c r="B128" i="36"/>
  <c r="Q127" i="36"/>
  <c r="M127" i="36"/>
  <c r="L127" i="36"/>
  <c r="K127" i="36"/>
  <c r="J127" i="36"/>
  <c r="I127" i="36"/>
  <c r="H127" i="36"/>
  <c r="G127" i="36"/>
  <c r="F127" i="36"/>
  <c r="E127" i="36"/>
  <c r="D127" i="36"/>
  <c r="C127" i="36"/>
  <c r="B127" i="36"/>
  <c r="Q123" i="36"/>
  <c r="M123" i="36"/>
  <c r="L123" i="36"/>
  <c r="K123" i="36"/>
  <c r="J123" i="36"/>
  <c r="I123" i="36"/>
  <c r="H123" i="36"/>
  <c r="G123" i="36"/>
  <c r="F123" i="36"/>
  <c r="E123" i="36"/>
  <c r="D123" i="36"/>
  <c r="C123" i="36"/>
  <c r="B123" i="36"/>
  <c r="Q122" i="36"/>
  <c r="M122" i="36"/>
  <c r="L122" i="36"/>
  <c r="K122" i="36"/>
  <c r="J122" i="36"/>
  <c r="I122" i="36"/>
  <c r="H122" i="36"/>
  <c r="G122" i="36"/>
  <c r="F122" i="36"/>
  <c r="E122" i="36"/>
  <c r="D122" i="36"/>
  <c r="C122" i="36"/>
  <c r="B122" i="36"/>
  <c r="Q121" i="36"/>
  <c r="M121" i="36"/>
  <c r="L121" i="36"/>
  <c r="K121" i="36"/>
  <c r="J121" i="36"/>
  <c r="I121" i="36"/>
  <c r="H121" i="36"/>
  <c r="G121" i="36"/>
  <c r="F121" i="36"/>
  <c r="E121" i="36"/>
  <c r="D121" i="36"/>
  <c r="C121" i="36"/>
  <c r="B121" i="36"/>
  <c r="Q120" i="36"/>
  <c r="M120" i="36"/>
  <c r="L120" i="36"/>
  <c r="K120" i="36"/>
  <c r="J120" i="36"/>
  <c r="I120" i="36"/>
  <c r="H120" i="36"/>
  <c r="G120" i="36"/>
  <c r="F120" i="36"/>
  <c r="E120" i="36"/>
  <c r="D120" i="36"/>
  <c r="C120" i="36"/>
  <c r="B120" i="36"/>
  <c r="Q119" i="36"/>
  <c r="M119" i="36"/>
  <c r="L119" i="36"/>
  <c r="K119" i="36"/>
  <c r="J119" i="36"/>
  <c r="I119" i="36"/>
  <c r="H119" i="36"/>
  <c r="G119" i="36"/>
  <c r="F119" i="36"/>
  <c r="E119" i="36"/>
  <c r="D119" i="36"/>
  <c r="C119" i="36"/>
  <c r="B119" i="36"/>
  <c r="Q118" i="36"/>
  <c r="M118" i="36"/>
  <c r="L118" i="36"/>
  <c r="K118" i="36"/>
  <c r="J118" i="36"/>
  <c r="I118" i="36"/>
  <c r="H118" i="36"/>
  <c r="G118" i="36"/>
  <c r="F118" i="36"/>
  <c r="E118" i="36"/>
  <c r="D118" i="36"/>
  <c r="C118" i="36"/>
  <c r="B118" i="36"/>
  <c r="Q117" i="36"/>
  <c r="M117" i="36"/>
  <c r="L117" i="36"/>
  <c r="K117" i="36"/>
  <c r="J117" i="36"/>
  <c r="I117" i="36"/>
  <c r="H117" i="36"/>
  <c r="G117" i="36"/>
  <c r="F117" i="36"/>
  <c r="E117" i="36"/>
  <c r="D117" i="36"/>
  <c r="C117" i="36"/>
  <c r="B117" i="36"/>
  <c r="Q113" i="36"/>
  <c r="M113" i="36"/>
  <c r="L113" i="36"/>
  <c r="K113" i="36"/>
  <c r="J113" i="36"/>
  <c r="I113" i="36"/>
  <c r="H113" i="36"/>
  <c r="G113" i="36"/>
  <c r="F113" i="36"/>
  <c r="E113" i="36"/>
  <c r="D113" i="36"/>
  <c r="C113" i="36"/>
  <c r="B113" i="36"/>
  <c r="Q112" i="36"/>
  <c r="M112" i="36"/>
  <c r="L112" i="36"/>
  <c r="K112" i="36"/>
  <c r="J112" i="36"/>
  <c r="I112" i="36"/>
  <c r="H112" i="36"/>
  <c r="G112" i="36"/>
  <c r="F112" i="36"/>
  <c r="E112" i="36"/>
  <c r="D112" i="36"/>
  <c r="C112" i="36"/>
  <c r="B112" i="36"/>
  <c r="Q111" i="36"/>
  <c r="M111" i="36"/>
  <c r="L111" i="36"/>
  <c r="K111" i="36"/>
  <c r="J111" i="36"/>
  <c r="I111" i="36"/>
  <c r="H111" i="36"/>
  <c r="G111" i="36"/>
  <c r="F111" i="36"/>
  <c r="E111" i="36"/>
  <c r="D111" i="36"/>
  <c r="C111" i="36"/>
  <c r="B111" i="36"/>
  <c r="Q110" i="36"/>
  <c r="M110" i="36"/>
  <c r="L110" i="36"/>
  <c r="K110" i="36"/>
  <c r="J110" i="36"/>
  <c r="I110" i="36"/>
  <c r="H110" i="36"/>
  <c r="G110" i="36"/>
  <c r="F110" i="36"/>
  <c r="E110" i="36"/>
  <c r="D110" i="36"/>
  <c r="C110" i="36"/>
  <c r="B110" i="36"/>
  <c r="Q109" i="36"/>
  <c r="M109" i="36"/>
  <c r="L109" i="36"/>
  <c r="K109" i="36"/>
  <c r="J109" i="36"/>
  <c r="I109" i="36"/>
  <c r="H109" i="36"/>
  <c r="G109" i="36"/>
  <c r="F109" i="36"/>
  <c r="E109" i="36"/>
  <c r="D109" i="36"/>
  <c r="C109" i="36"/>
  <c r="B109" i="36"/>
  <c r="Q108" i="36"/>
  <c r="M108" i="36"/>
  <c r="L108" i="36"/>
  <c r="K108" i="36"/>
  <c r="J108" i="36"/>
  <c r="I108" i="36"/>
  <c r="H108" i="36"/>
  <c r="G108" i="36"/>
  <c r="F108" i="36"/>
  <c r="E108" i="36"/>
  <c r="D108" i="36"/>
  <c r="C108" i="36"/>
  <c r="B108" i="36"/>
  <c r="Q107" i="36"/>
  <c r="M107" i="36"/>
  <c r="L107" i="36"/>
  <c r="K107" i="36"/>
  <c r="J107" i="36"/>
  <c r="I107" i="36"/>
  <c r="H107" i="36"/>
  <c r="G107" i="36"/>
  <c r="F107" i="36"/>
  <c r="E107" i="36"/>
  <c r="D107" i="36"/>
  <c r="C107" i="36"/>
  <c r="B107" i="36"/>
  <c r="Q103" i="36"/>
  <c r="M103" i="36"/>
  <c r="L103" i="36"/>
  <c r="K103" i="36"/>
  <c r="J103" i="36"/>
  <c r="I103" i="36"/>
  <c r="H103" i="36"/>
  <c r="G103" i="36"/>
  <c r="F103" i="36"/>
  <c r="E103" i="36"/>
  <c r="D103" i="36"/>
  <c r="C103" i="36"/>
  <c r="B103" i="36"/>
  <c r="Q102" i="36"/>
  <c r="M102" i="36"/>
  <c r="L102" i="36"/>
  <c r="K102" i="36"/>
  <c r="J102" i="36"/>
  <c r="I102" i="36"/>
  <c r="H102" i="36"/>
  <c r="G102" i="36"/>
  <c r="F102" i="36"/>
  <c r="E102" i="36"/>
  <c r="D102" i="36"/>
  <c r="C102" i="36"/>
  <c r="B102" i="36"/>
  <c r="Q101" i="36"/>
  <c r="M101" i="36"/>
  <c r="L101" i="36"/>
  <c r="K101" i="36"/>
  <c r="J101" i="36"/>
  <c r="I101" i="36"/>
  <c r="H101" i="36"/>
  <c r="G101" i="36"/>
  <c r="F101" i="36"/>
  <c r="E101" i="36"/>
  <c r="D101" i="36"/>
  <c r="C101" i="36"/>
  <c r="B101" i="36"/>
  <c r="Q100" i="36"/>
  <c r="M100" i="36"/>
  <c r="L100" i="36"/>
  <c r="K100" i="36"/>
  <c r="J100" i="36"/>
  <c r="I100" i="36"/>
  <c r="H100" i="36"/>
  <c r="G100" i="36"/>
  <c r="F100" i="36"/>
  <c r="E100" i="36"/>
  <c r="D100" i="36"/>
  <c r="C100" i="36"/>
  <c r="B100" i="36"/>
  <c r="Q99" i="36"/>
  <c r="M99" i="36"/>
  <c r="L99" i="36"/>
  <c r="K99" i="36"/>
  <c r="J99" i="36"/>
  <c r="I99" i="36"/>
  <c r="H99" i="36"/>
  <c r="G99" i="36"/>
  <c r="F99" i="36"/>
  <c r="E99" i="36"/>
  <c r="D99" i="36"/>
  <c r="C99" i="36"/>
  <c r="B99" i="36"/>
  <c r="Q98" i="36"/>
  <c r="M98" i="36"/>
  <c r="L98" i="36"/>
  <c r="K98" i="36"/>
  <c r="J98" i="36"/>
  <c r="I98" i="36"/>
  <c r="H98" i="36"/>
  <c r="G98" i="36"/>
  <c r="F98" i="36"/>
  <c r="E98" i="36"/>
  <c r="D98" i="36"/>
  <c r="C98" i="36"/>
  <c r="B98" i="36"/>
  <c r="Q97" i="36"/>
  <c r="M97" i="36"/>
  <c r="L97" i="36"/>
  <c r="K97" i="36"/>
  <c r="J97" i="36"/>
  <c r="I97" i="36"/>
  <c r="H97" i="36"/>
  <c r="G97" i="36"/>
  <c r="F97" i="36"/>
  <c r="E97" i="36"/>
  <c r="D97" i="36"/>
  <c r="C97" i="36"/>
  <c r="B97" i="36"/>
  <c r="Q93" i="36"/>
  <c r="M93" i="36"/>
  <c r="L93" i="36"/>
  <c r="K93" i="36"/>
  <c r="J93" i="36"/>
  <c r="I93" i="36"/>
  <c r="H93" i="36"/>
  <c r="G93" i="36"/>
  <c r="F93" i="36"/>
  <c r="E93" i="36"/>
  <c r="D93" i="36"/>
  <c r="C93" i="36"/>
  <c r="B93" i="36"/>
  <c r="Q92" i="36"/>
  <c r="M92" i="36"/>
  <c r="L92" i="36"/>
  <c r="K92" i="36"/>
  <c r="J92" i="36"/>
  <c r="I92" i="36"/>
  <c r="H92" i="36"/>
  <c r="G92" i="36"/>
  <c r="F92" i="36"/>
  <c r="E92" i="36"/>
  <c r="D92" i="36"/>
  <c r="C92" i="36"/>
  <c r="B92" i="36"/>
  <c r="Q91" i="36"/>
  <c r="M91" i="36"/>
  <c r="L91" i="36"/>
  <c r="K91" i="36"/>
  <c r="J91" i="36"/>
  <c r="I91" i="36"/>
  <c r="H91" i="36"/>
  <c r="G91" i="36"/>
  <c r="F91" i="36"/>
  <c r="E91" i="36"/>
  <c r="D91" i="36"/>
  <c r="C91" i="36"/>
  <c r="B91" i="36"/>
  <c r="Q90" i="36"/>
  <c r="M90" i="36"/>
  <c r="L90" i="36"/>
  <c r="K90" i="36"/>
  <c r="J90" i="36"/>
  <c r="I90" i="36"/>
  <c r="H90" i="36"/>
  <c r="G90" i="36"/>
  <c r="F90" i="36"/>
  <c r="E90" i="36"/>
  <c r="D90" i="36"/>
  <c r="C90" i="36"/>
  <c r="B90" i="36"/>
  <c r="Q89" i="36"/>
  <c r="M89" i="36"/>
  <c r="L89" i="36"/>
  <c r="K89" i="36"/>
  <c r="J89" i="36"/>
  <c r="I89" i="36"/>
  <c r="H89" i="36"/>
  <c r="G89" i="36"/>
  <c r="F89" i="36"/>
  <c r="E89" i="36"/>
  <c r="D89" i="36"/>
  <c r="C89" i="36"/>
  <c r="B89" i="36"/>
  <c r="Q88" i="36"/>
  <c r="M88" i="36"/>
  <c r="L88" i="36"/>
  <c r="K88" i="36"/>
  <c r="J88" i="36"/>
  <c r="I88" i="36"/>
  <c r="H88" i="36"/>
  <c r="G88" i="36"/>
  <c r="F88" i="36"/>
  <c r="E88" i="36"/>
  <c r="D88" i="36"/>
  <c r="C88" i="36"/>
  <c r="B88" i="36"/>
  <c r="Q87" i="36"/>
  <c r="M87" i="36"/>
  <c r="L87" i="36"/>
  <c r="K87" i="36"/>
  <c r="J87" i="36"/>
  <c r="I87" i="36"/>
  <c r="H87" i="36"/>
  <c r="G87" i="36"/>
  <c r="F87" i="36"/>
  <c r="E87" i="36"/>
  <c r="D87" i="36"/>
  <c r="C87" i="36"/>
  <c r="B87" i="36"/>
  <c r="Q83" i="36"/>
  <c r="M83" i="36"/>
  <c r="L83" i="36"/>
  <c r="K83" i="36"/>
  <c r="J83" i="36"/>
  <c r="I83" i="36"/>
  <c r="H83" i="36"/>
  <c r="G83" i="36"/>
  <c r="F83" i="36"/>
  <c r="E83" i="36"/>
  <c r="D83" i="36"/>
  <c r="C83" i="36"/>
  <c r="B83" i="36"/>
  <c r="Q82" i="36"/>
  <c r="M82" i="36"/>
  <c r="L82" i="36"/>
  <c r="K82" i="36"/>
  <c r="J82" i="36"/>
  <c r="I82" i="36"/>
  <c r="H82" i="36"/>
  <c r="G82" i="36"/>
  <c r="F82" i="36"/>
  <c r="E82" i="36"/>
  <c r="D82" i="36"/>
  <c r="C82" i="36"/>
  <c r="B82" i="36"/>
  <c r="Q81" i="36"/>
  <c r="M81" i="36"/>
  <c r="L81" i="36"/>
  <c r="K81" i="36"/>
  <c r="I81" i="36"/>
  <c r="H81" i="36"/>
  <c r="G81" i="36"/>
  <c r="F81" i="36"/>
  <c r="E81" i="36"/>
  <c r="D81" i="36"/>
  <c r="C81" i="36"/>
  <c r="B81" i="36"/>
  <c r="Q80" i="36"/>
  <c r="M80" i="36"/>
  <c r="L80" i="36"/>
  <c r="K80" i="36"/>
  <c r="J80" i="36"/>
  <c r="I80" i="36"/>
  <c r="H80" i="36"/>
  <c r="G80" i="36"/>
  <c r="F80" i="36"/>
  <c r="E80" i="36"/>
  <c r="D80" i="36"/>
  <c r="C80" i="36"/>
  <c r="B80" i="36"/>
  <c r="Q79" i="36"/>
  <c r="M79" i="36"/>
  <c r="L79" i="36"/>
  <c r="K79" i="36"/>
  <c r="J79" i="36"/>
  <c r="I79" i="36"/>
  <c r="H79" i="36"/>
  <c r="G79" i="36"/>
  <c r="F79" i="36"/>
  <c r="E79" i="36"/>
  <c r="D79" i="36"/>
  <c r="C79" i="36"/>
  <c r="B79" i="36"/>
  <c r="Q78" i="36"/>
  <c r="M78" i="36"/>
  <c r="L78" i="36"/>
  <c r="K78" i="36"/>
  <c r="J78" i="36"/>
  <c r="I78" i="36"/>
  <c r="H78" i="36"/>
  <c r="G78" i="36"/>
  <c r="F78" i="36"/>
  <c r="E78" i="36"/>
  <c r="D78" i="36"/>
  <c r="C78" i="36"/>
  <c r="B78" i="36"/>
  <c r="Q77" i="36"/>
  <c r="M77" i="36"/>
  <c r="L77" i="36"/>
  <c r="K77" i="36"/>
  <c r="J77" i="36"/>
  <c r="I77" i="36"/>
  <c r="H77" i="36"/>
  <c r="G77" i="36"/>
  <c r="F77" i="36"/>
  <c r="E77" i="36"/>
  <c r="D77" i="36"/>
  <c r="C77" i="36"/>
  <c r="B77" i="36"/>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398" i="45"/>
  <c r="J398" i="45"/>
  <c r="I398" i="45"/>
  <c r="H398" i="45"/>
  <c r="G398" i="45"/>
  <c r="F398" i="45"/>
  <c r="E398" i="45"/>
  <c r="D398" i="45"/>
  <c r="C398" i="45"/>
  <c r="K397" i="45"/>
  <c r="J397" i="45"/>
  <c r="I397" i="45"/>
  <c r="H397" i="45"/>
  <c r="G397" i="45"/>
  <c r="F397" i="45"/>
  <c r="E397" i="45"/>
  <c r="D397" i="45"/>
  <c r="C397" i="45"/>
  <c r="K396" i="45"/>
  <c r="J396" i="45"/>
  <c r="I396" i="45"/>
  <c r="H396" i="45"/>
  <c r="G396" i="45"/>
  <c r="F396" i="45"/>
  <c r="E396" i="45"/>
  <c r="D396" i="45"/>
  <c r="C396" i="45"/>
  <c r="K395" i="45"/>
  <c r="J395" i="45"/>
  <c r="I395" i="45"/>
  <c r="H395" i="45"/>
  <c r="G395" i="45"/>
  <c r="F395" i="45"/>
  <c r="E395" i="45"/>
  <c r="D395" i="45"/>
  <c r="C395" i="45"/>
  <c r="K394" i="45"/>
  <c r="J394" i="45"/>
  <c r="I394" i="45"/>
  <c r="H394" i="45"/>
  <c r="G394" i="45"/>
  <c r="F394" i="45"/>
  <c r="E394" i="45"/>
  <c r="D394" i="45"/>
  <c r="C394" i="45"/>
  <c r="K393" i="45"/>
  <c r="J393" i="45"/>
  <c r="I393" i="45"/>
  <c r="H393" i="45"/>
  <c r="G393" i="45"/>
  <c r="F393" i="45"/>
  <c r="E393" i="45"/>
  <c r="D393" i="45"/>
  <c r="C393" i="45"/>
  <c r="K392" i="45"/>
  <c r="J392" i="45"/>
  <c r="I392" i="45"/>
  <c r="H392" i="45"/>
  <c r="G392" i="45"/>
  <c r="F392" i="45"/>
  <c r="E392" i="45"/>
  <c r="D392" i="45"/>
  <c r="C392" i="45"/>
  <c r="K391" i="45"/>
  <c r="J391" i="45"/>
  <c r="I391" i="45"/>
  <c r="H391" i="45"/>
  <c r="G391" i="45"/>
  <c r="F391" i="45"/>
  <c r="E391" i="45"/>
  <c r="D391" i="45"/>
  <c r="C391" i="45"/>
  <c r="K390" i="45"/>
  <c r="J390" i="45"/>
  <c r="I390" i="45"/>
  <c r="H390" i="45"/>
  <c r="G390" i="45"/>
  <c r="F390" i="45"/>
  <c r="E390" i="45"/>
  <c r="D390" i="45"/>
  <c r="C390" i="45"/>
  <c r="K389" i="45"/>
  <c r="J389" i="45"/>
  <c r="I389" i="45"/>
  <c r="H389" i="45"/>
  <c r="G389" i="45"/>
  <c r="F389" i="45"/>
  <c r="E389" i="45"/>
  <c r="D389" i="45"/>
  <c r="C389" i="45"/>
  <c r="K388" i="45"/>
  <c r="J388" i="45"/>
  <c r="I388" i="45"/>
  <c r="H388" i="45"/>
  <c r="G388" i="45"/>
  <c r="F388" i="45"/>
  <c r="E388" i="45"/>
  <c r="D388" i="45"/>
  <c r="C388" i="45"/>
  <c r="K387" i="45"/>
  <c r="J387" i="45"/>
  <c r="I387" i="45"/>
  <c r="H387" i="45"/>
  <c r="G387" i="45"/>
  <c r="F387" i="45"/>
  <c r="E387" i="45"/>
  <c r="D387" i="45"/>
  <c r="C387" i="45"/>
  <c r="K384" i="45"/>
  <c r="J384" i="45"/>
  <c r="I384" i="45"/>
  <c r="H384" i="45"/>
  <c r="G384" i="45"/>
  <c r="F384" i="45"/>
  <c r="E384" i="45"/>
  <c r="D384" i="45"/>
  <c r="C384" i="45"/>
  <c r="C382" i="45"/>
  <c r="C381" i="45"/>
  <c r="C380" i="45"/>
  <c r="C379" i="45"/>
  <c r="C378" i="45"/>
  <c r="C377" i="45"/>
  <c r="C376" i="45"/>
  <c r="C375" i="45"/>
  <c r="C374" i="45"/>
  <c r="C373" i="45"/>
  <c r="C372" i="45"/>
  <c r="C371" i="45"/>
  <c r="K362" i="45"/>
  <c r="J362" i="45"/>
  <c r="I362" i="45"/>
  <c r="H362" i="45"/>
  <c r="G362" i="45"/>
  <c r="F362" i="45"/>
  <c r="E362" i="45"/>
  <c r="D362" i="45"/>
  <c r="C362" i="45"/>
  <c r="C360" i="45"/>
  <c r="C359" i="45"/>
  <c r="C358" i="45"/>
  <c r="C357" i="45"/>
  <c r="C356" i="45"/>
  <c r="C355" i="45"/>
  <c r="C354" i="45"/>
  <c r="C353" i="45"/>
  <c r="C352" i="45"/>
  <c r="C351" i="45"/>
  <c r="C350" i="45"/>
  <c r="C349" i="45"/>
  <c r="K345" i="45"/>
  <c r="J345" i="45"/>
  <c r="I345" i="45"/>
  <c r="H345" i="45"/>
  <c r="G345" i="45"/>
  <c r="F345" i="45"/>
  <c r="E345" i="45"/>
  <c r="D345" i="45"/>
  <c r="C345" i="45"/>
  <c r="C343" i="45"/>
  <c r="C342" i="45"/>
  <c r="C341" i="45"/>
  <c r="C340" i="45"/>
  <c r="C339" i="45"/>
  <c r="C338" i="45"/>
  <c r="C337" i="45"/>
  <c r="C336" i="45"/>
  <c r="C335" i="45"/>
  <c r="C334" i="45"/>
  <c r="C333" i="45"/>
  <c r="C332" i="45"/>
  <c r="K319" i="45"/>
  <c r="J319" i="45"/>
  <c r="I319" i="45"/>
  <c r="H319" i="45"/>
  <c r="G319" i="45"/>
  <c r="F319" i="45"/>
  <c r="E319" i="45"/>
  <c r="D319" i="45"/>
  <c r="C319" i="45"/>
  <c r="K318" i="45"/>
  <c r="J318" i="45"/>
  <c r="I318" i="45"/>
  <c r="H318" i="45"/>
  <c r="G318" i="45"/>
  <c r="F318" i="45"/>
  <c r="E318" i="45"/>
  <c r="D318" i="45"/>
  <c r="C318" i="45"/>
  <c r="K317" i="45"/>
  <c r="J317" i="45"/>
  <c r="I317" i="45"/>
  <c r="H317" i="45"/>
  <c r="G317" i="45"/>
  <c r="F317" i="45"/>
  <c r="E317" i="45"/>
  <c r="D317" i="45"/>
  <c r="C317" i="45"/>
  <c r="K316" i="45"/>
  <c r="J316" i="45"/>
  <c r="I316" i="45"/>
  <c r="H316" i="45"/>
  <c r="G316" i="45"/>
  <c r="F316" i="45"/>
  <c r="E316" i="45"/>
  <c r="D316" i="45"/>
  <c r="C316" i="45"/>
  <c r="K315" i="45"/>
  <c r="J315" i="45"/>
  <c r="I315" i="45"/>
  <c r="H315" i="45"/>
  <c r="G315" i="45"/>
  <c r="F315" i="45"/>
  <c r="E315" i="45"/>
  <c r="D315" i="45"/>
  <c r="C315" i="45"/>
  <c r="K314" i="45"/>
  <c r="J314" i="45"/>
  <c r="I314" i="45"/>
  <c r="H314" i="45"/>
  <c r="G314" i="45"/>
  <c r="F314" i="45"/>
  <c r="E314" i="45"/>
  <c r="D314" i="45"/>
  <c r="C314" i="45"/>
  <c r="K313" i="45"/>
  <c r="J313" i="45"/>
  <c r="I313" i="45"/>
  <c r="H313" i="45"/>
  <c r="G313" i="45"/>
  <c r="F313" i="45"/>
  <c r="E313" i="45"/>
  <c r="D313" i="45"/>
  <c r="C313" i="45"/>
  <c r="K312" i="45"/>
  <c r="J312" i="45"/>
  <c r="I312" i="45"/>
  <c r="H312" i="45"/>
  <c r="G312" i="45"/>
  <c r="F312" i="45"/>
  <c r="E312" i="45"/>
  <c r="D312" i="45"/>
  <c r="C312" i="45"/>
  <c r="K311" i="45"/>
  <c r="J311" i="45"/>
  <c r="I311" i="45"/>
  <c r="H311" i="45"/>
  <c r="G311" i="45"/>
  <c r="F311" i="45"/>
  <c r="E311" i="45"/>
  <c r="D311" i="45"/>
  <c r="C311" i="45"/>
  <c r="K310" i="45"/>
  <c r="J310" i="45"/>
  <c r="I310" i="45"/>
  <c r="H310" i="45"/>
  <c r="G310" i="45"/>
  <c r="F310" i="45"/>
  <c r="E310" i="45"/>
  <c r="D310" i="45"/>
  <c r="C310" i="45"/>
  <c r="K309" i="45"/>
  <c r="J309" i="45"/>
  <c r="I309" i="45"/>
  <c r="H309" i="45"/>
  <c r="G309" i="45"/>
  <c r="F309" i="45"/>
  <c r="E309" i="45"/>
  <c r="D309" i="45"/>
  <c r="C309" i="45"/>
  <c r="K308" i="45"/>
  <c r="J308" i="45"/>
  <c r="I308" i="45"/>
  <c r="H308" i="45"/>
  <c r="G308" i="45"/>
  <c r="F308" i="45"/>
  <c r="E308" i="45"/>
  <c r="D308" i="45"/>
  <c r="C308" i="45"/>
  <c r="K304" i="45"/>
  <c r="J304" i="45"/>
  <c r="I304" i="45"/>
  <c r="H304" i="45"/>
  <c r="G304" i="45"/>
  <c r="F304" i="45"/>
  <c r="E304" i="45"/>
  <c r="D304" i="45"/>
  <c r="C304" i="45"/>
  <c r="C302" i="45"/>
  <c r="C301" i="45"/>
  <c r="C300" i="45"/>
  <c r="C299" i="45"/>
  <c r="C298" i="45"/>
  <c r="C297" i="45"/>
  <c r="C296" i="45"/>
  <c r="C295" i="45"/>
  <c r="C294" i="45"/>
  <c r="C293" i="45"/>
  <c r="C292" i="45"/>
  <c r="C291" i="45"/>
  <c r="K282" i="45"/>
  <c r="J282" i="45"/>
  <c r="I282" i="45"/>
  <c r="H282" i="45"/>
  <c r="G282" i="45"/>
  <c r="F282" i="45"/>
  <c r="E282" i="45"/>
  <c r="D282" i="45"/>
  <c r="C282" i="45"/>
  <c r="C280" i="45"/>
  <c r="C279" i="45"/>
  <c r="C278" i="45"/>
  <c r="C277" i="45"/>
  <c r="C276" i="45"/>
  <c r="C275" i="45"/>
  <c r="C274" i="45"/>
  <c r="C273" i="45"/>
  <c r="C272" i="45"/>
  <c r="C271" i="45"/>
  <c r="C270" i="45"/>
  <c r="C269" i="45"/>
  <c r="K265" i="45"/>
  <c r="J265" i="45"/>
  <c r="I265" i="45"/>
  <c r="H265" i="45"/>
  <c r="G265" i="45"/>
  <c r="F265" i="45"/>
  <c r="E265" i="45"/>
  <c r="D265" i="45"/>
  <c r="C265" i="45"/>
  <c r="C263" i="45"/>
  <c r="C262" i="45"/>
  <c r="C261" i="45"/>
  <c r="C260" i="45"/>
  <c r="C259" i="45"/>
  <c r="C258" i="45"/>
  <c r="C257" i="45"/>
  <c r="C256" i="45"/>
  <c r="C255" i="45"/>
  <c r="C254" i="45"/>
  <c r="C253" i="45"/>
  <c r="C252" i="45"/>
  <c r="K239" i="45"/>
  <c r="J239" i="45"/>
  <c r="I239" i="45"/>
  <c r="H239" i="45"/>
  <c r="G239" i="45"/>
  <c r="F239" i="45"/>
  <c r="E239" i="45"/>
  <c r="D239" i="45"/>
  <c r="C239" i="45"/>
  <c r="K238" i="45"/>
  <c r="J238" i="45"/>
  <c r="I238" i="45"/>
  <c r="H238" i="45"/>
  <c r="G238" i="45"/>
  <c r="F238" i="45"/>
  <c r="E238" i="45"/>
  <c r="D238" i="45"/>
  <c r="C238" i="45"/>
  <c r="K237" i="45"/>
  <c r="J237" i="45"/>
  <c r="I237" i="45"/>
  <c r="H237" i="45"/>
  <c r="G237" i="45"/>
  <c r="F237" i="45"/>
  <c r="E237" i="45"/>
  <c r="D237" i="45"/>
  <c r="C237" i="45"/>
  <c r="K236" i="45"/>
  <c r="J236" i="45"/>
  <c r="I236" i="45"/>
  <c r="H236" i="45"/>
  <c r="G236" i="45"/>
  <c r="F236" i="45"/>
  <c r="E236" i="45"/>
  <c r="D236" i="45"/>
  <c r="C236" i="45"/>
  <c r="K235" i="45"/>
  <c r="J235" i="45"/>
  <c r="I235" i="45"/>
  <c r="H235" i="45"/>
  <c r="G235" i="45"/>
  <c r="F235" i="45"/>
  <c r="E235" i="45"/>
  <c r="D235" i="45"/>
  <c r="C235" i="45"/>
  <c r="K234" i="45"/>
  <c r="J234" i="45"/>
  <c r="I234" i="45"/>
  <c r="H234" i="45"/>
  <c r="G234" i="45"/>
  <c r="F234" i="45"/>
  <c r="E234" i="45"/>
  <c r="D234" i="45"/>
  <c r="C234" i="45"/>
  <c r="K233" i="45"/>
  <c r="J233" i="45"/>
  <c r="I233" i="45"/>
  <c r="H233" i="45"/>
  <c r="G233" i="45"/>
  <c r="F233" i="45"/>
  <c r="E233" i="45"/>
  <c r="D233" i="45"/>
  <c r="C233" i="45"/>
  <c r="K232" i="45"/>
  <c r="J232" i="45"/>
  <c r="I232" i="45"/>
  <c r="H232" i="45"/>
  <c r="G232" i="45"/>
  <c r="F232" i="45"/>
  <c r="E232" i="45"/>
  <c r="D232" i="45"/>
  <c r="C232" i="45"/>
  <c r="K231" i="45"/>
  <c r="J231" i="45"/>
  <c r="I231" i="45"/>
  <c r="H231" i="45"/>
  <c r="G231" i="45"/>
  <c r="F231" i="45"/>
  <c r="E231" i="45"/>
  <c r="D231" i="45"/>
  <c r="C231" i="45"/>
  <c r="K230" i="45"/>
  <c r="J230" i="45"/>
  <c r="I230" i="45"/>
  <c r="H230" i="45"/>
  <c r="G230" i="45"/>
  <c r="F230" i="45"/>
  <c r="E230" i="45"/>
  <c r="D230" i="45"/>
  <c r="C230" i="45"/>
  <c r="K229" i="45"/>
  <c r="J229" i="45"/>
  <c r="I229" i="45"/>
  <c r="H229" i="45"/>
  <c r="G229" i="45"/>
  <c r="F229" i="45"/>
  <c r="E229" i="45"/>
  <c r="D229" i="45"/>
  <c r="C229" i="45"/>
  <c r="K228" i="45"/>
  <c r="J228" i="45"/>
  <c r="I228" i="45"/>
  <c r="H228" i="45"/>
  <c r="G228" i="45"/>
  <c r="F228" i="45"/>
  <c r="E228" i="45"/>
  <c r="D228" i="45"/>
  <c r="C228" i="45"/>
  <c r="K224" i="45"/>
  <c r="J224" i="45"/>
  <c r="I224" i="45"/>
  <c r="H224" i="45"/>
  <c r="G224" i="45"/>
  <c r="F224" i="45"/>
  <c r="E224" i="45"/>
  <c r="D224" i="45"/>
  <c r="C224" i="45"/>
  <c r="C222" i="45"/>
  <c r="C221" i="45"/>
  <c r="C220" i="45"/>
  <c r="C219" i="45"/>
  <c r="C218" i="45"/>
  <c r="C217" i="45"/>
  <c r="C216" i="45"/>
  <c r="C215" i="45"/>
  <c r="C214" i="45"/>
  <c r="C213" i="45"/>
  <c r="C212" i="45"/>
  <c r="C211" i="45"/>
  <c r="K202" i="45"/>
  <c r="J202" i="45"/>
  <c r="I202" i="45"/>
  <c r="H202" i="45"/>
  <c r="G202" i="45"/>
  <c r="F202" i="45"/>
  <c r="E202" i="45"/>
  <c r="D202" i="45"/>
  <c r="C202" i="45"/>
  <c r="C200" i="45"/>
  <c r="C199" i="45"/>
  <c r="C198" i="45"/>
  <c r="C197" i="45"/>
  <c r="C196" i="45"/>
  <c r="C195" i="45"/>
  <c r="C194" i="45"/>
  <c r="C193" i="45"/>
  <c r="C192" i="45"/>
  <c r="C191" i="45"/>
  <c r="C190" i="45"/>
  <c r="C189" i="45"/>
  <c r="K185" i="45"/>
  <c r="J185" i="45"/>
  <c r="I185" i="45"/>
  <c r="H185" i="45"/>
  <c r="G185" i="45"/>
  <c r="F185" i="45"/>
  <c r="E185" i="45"/>
  <c r="D185" i="45"/>
  <c r="C185" i="45"/>
  <c r="C183" i="45"/>
  <c r="C182" i="45"/>
  <c r="C181" i="45"/>
  <c r="C180" i="45"/>
  <c r="C179" i="45"/>
  <c r="C178" i="45"/>
  <c r="C177" i="45"/>
  <c r="C176" i="45"/>
  <c r="C175" i="45"/>
  <c r="C174" i="45"/>
  <c r="C173" i="45"/>
  <c r="C172" i="45"/>
  <c r="K160" i="45"/>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K153" i="45"/>
  <c r="J153" i="45"/>
  <c r="I153" i="45"/>
  <c r="H153" i="45"/>
  <c r="G153" i="45"/>
  <c r="F153" i="45"/>
  <c r="E153" i="45"/>
  <c r="D153" i="45"/>
  <c r="C153" i="45"/>
  <c r="K152" i="45"/>
  <c r="J152" i="45"/>
  <c r="I152" i="45"/>
  <c r="H152" i="45"/>
  <c r="G152" i="45"/>
  <c r="F152" i="45"/>
  <c r="E152" i="45"/>
  <c r="D152" i="45"/>
  <c r="C152" i="45"/>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145" i="45"/>
  <c r="J145" i="45"/>
  <c r="I145" i="45"/>
  <c r="H145" i="45"/>
  <c r="G145" i="45"/>
  <c r="F145" i="45"/>
  <c r="E145" i="45"/>
  <c r="D145" i="45"/>
  <c r="C145" i="45"/>
  <c r="C143" i="45"/>
  <c r="C142" i="45"/>
  <c r="C141" i="45"/>
  <c r="C140" i="45"/>
  <c r="C139" i="45"/>
  <c r="C138" i="45"/>
  <c r="C137" i="45"/>
  <c r="C136" i="45"/>
  <c r="C135" i="45"/>
  <c r="C134" i="45"/>
  <c r="C133" i="45"/>
  <c r="C132" i="45"/>
  <c r="K123" i="45"/>
  <c r="J123" i="45"/>
  <c r="I123" i="45"/>
  <c r="H123" i="45"/>
  <c r="G123" i="45"/>
  <c r="F123" i="45"/>
  <c r="E123" i="45"/>
  <c r="D123" i="45"/>
  <c r="C123" i="45"/>
  <c r="C121" i="45"/>
  <c r="C120" i="45"/>
  <c r="C119" i="45"/>
  <c r="C118" i="45"/>
  <c r="C117" i="45"/>
  <c r="C116" i="45"/>
  <c r="C115" i="45"/>
  <c r="C114" i="45"/>
  <c r="C113" i="45"/>
  <c r="C112" i="45"/>
  <c r="C111" i="45"/>
  <c r="C110" i="45"/>
  <c r="K106" i="45"/>
  <c r="J106" i="45"/>
  <c r="I106" i="45"/>
  <c r="H106" i="45"/>
  <c r="G106" i="45"/>
  <c r="F106" i="45"/>
  <c r="E106" i="45"/>
  <c r="D106" i="45"/>
  <c r="C106" i="45"/>
  <c r="C104" i="45"/>
  <c r="C103" i="45"/>
  <c r="C102" i="45"/>
  <c r="C101" i="45"/>
  <c r="C100" i="45"/>
  <c r="C99" i="45"/>
  <c r="C98" i="45"/>
  <c r="C97" i="45"/>
  <c r="C96" i="45"/>
  <c r="C95" i="45"/>
  <c r="C94" i="45"/>
  <c r="C93"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 r="F26" i="71"/>
  <c r="E26" i="71"/>
  <c r="D26" i="71"/>
  <c r="C26" i="71"/>
  <c r="B26" i="71"/>
  <c r="F25" i="71"/>
  <c r="D25" i="71"/>
  <c r="F24" i="71"/>
  <c r="D24" i="71"/>
  <c r="F23" i="71"/>
  <c r="D23" i="71"/>
  <c r="H22" i="71"/>
  <c r="F22" i="71"/>
  <c r="D22" i="71"/>
  <c r="F21" i="71"/>
  <c r="D21" i="71"/>
  <c r="F13" i="71"/>
  <c r="E13" i="71"/>
  <c r="D13" i="71"/>
  <c r="C13" i="71"/>
  <c r="B13" i="71"/>
  <c r="F12" i="71"/>
  <c r="D12" i="71"/>
  <c r="F11" i="71"/>
  <c r="D11" i="71"/>
  <c r="F10" i="71"/>
  <c r="D10" i="71"/>
  <c r="H9" i="71"/>
  <c r="F9" i="71"/>
  <c r="D9" i="71"/>
  <c r="F8" i="71"/>
  <c r="D8" i="71"/>
  <c r="F26" i="60"/>
  <c r="E26" i="60"/>
  <c r="D26" i="60"/>
  <c r="C26" i="60"/>
  <c r="B26" i="60"/>
  <c r="F25" i="60"/>
  <c r="D25" i="60"/>
  <c r="F24" i="60"/>
  <c r="D24" i="60"/>
  <c r="F23" i="60"/>
  <c r="D23" i="60"/>
  <c r="H22" i="60"/>
  <c r="F22" i="60"/>
  <c r="D22" i="60"/>
  <c r="F21" i="60"/>
  <c r="D21" i="60"/>
  <c r="F13" i="60"/>
  <c r="E13" i="60"/>
  <c r="D13" i="60"/>
  <c r="C13" i="60"/>
  <c r="B13" i="60"/>
  <c r="F12" i="60"/>
  <c r="D12" i="60"/>
  <c r="F11" i="60"/>
  <c r="D11" i="60"/>
  <c r="F10" i="60"/>
  <c r="D10" i="60"/>
  <c r="H9" i="60"/>
  <c r="F9" i="60"/>
  <c r="D9" i="60"/>
  <c r="F8" i="60"/>
  <c r="D8" i="60"/>
  <c r="F26" i="65"/>
  <c r="D26" i="65"/>
  <c r="C26" i="65"/>
  <c r="B26" i="65"/>
  <c r="F25" i="65"/>
  <c r="D25" i="65"/>
  <c r="F24" i="65"/>
  <c r="D24" i="65"/>
  <c r="F23" i="65"/>
  <c r="D23" i="65"/>
  <c r="H22" i="65"/>
  <c r="F22" i="65"/>
  <c r="D22" i="65"/>
  <c r="F21" i="65"/>
  <c r="D21" i="65"/>
  <c r="F13" i="65"/>
  <c r="E13" i="65"/>
  <c r="D13" i="65"/>
  <c r="C13" i="65"/>
  <c r="B13" i="65"/>
  <c r="F12" i="65"/>
  <c r="D12" i="65"/>
  <c r="F11" i="65"/>
  <c r="D11" i="65"/>
  <c r="F10" i="65"/>
  <c r="D10" i="65"/>
  <c r="H9" i="65"/>
  <c r="F9" i="65"/>
  <c r="D9" i="65"/>
  <c r="F8" i="65"/>
  <c r="D8" i="65"/>
  <c r="F26" i="75"/>
  <c r="E26" i="75"/>
  <c r="D26" i="75"/>
  <c r="C26" i="75"/>
  <c r="B26" i="75"/>
  <c r="F25" i="75"/>
  <c r="D25" i="75"/>
  <c r="F24" i="75"/>
  <c r="D24" i="75"/>
  <c r="F23" i="75"/>
  <c r="D23" i="75"/>
  <c r="H22" i="75"/>
  <c r="F22" i="75"/>
  <c r="D22" i="75"/>
  <c r="F21" i="75"/>
  <c r="D21" i="75"/>
  <c r="F13" i="75"/>
  <c r="E13" i="75"/>
  <c r="D13" i="75"/>
  <c r="C13" i="75"/>
  <c r="B13" i="75"/>
  <c r="F12" i="75"/>
  <c r="D12" i="75"/>
  <c r="F11" i="75"/>
  <c r="D11" i="75"/>
  <c r="F10" i="75"/>
  <c r="D10" i="75"/>
  <c r="H9" i="75"/>
  <c r="F9" i="75"/>
  <c r="D9" i="75"/>
  <c r="F8" i="75"/>
  <c r="D8" i="75"/>
  <c r="F26" i="78"/>
  <c r="E26" i="78"/>
  <c r="D26" i="78"/>
  <c r="C26" i="78"/>
  <c r="B26" i="78"/>
  <c r="F25" i="78"/>
  <c r="D25" i="78"/>
  <c r="F24" i="78"/>
  <c r="D24" i="78"/>
  <c r="F23" i="78"/>
  <c r="D23" i="78"/>
  <c r="H22" i="78"/>
  <c r="F22" i="78"/>
  <c r="D22" i="78"/>
  <c r="F21" i="78"/>
  <c r="D21" i="78"/>
  <c r="F13" i="78"/>
  <c r="E13" i="78"/>
  <c r="D13" i="78"/>
  <c r="C13" i="78"/>
  <c r="B13" i="78"/>
  <c r="F12" i="78"/>
  <c r="D12" i="78"/>
  <c r="F11" i="78"/>
  <c r="D11" i="78"/>
  <c r="F10" i="78"/>
  <c r="D10" i="78"/>
  <c r="H9" i="78"/>
  <c r="F9" i="78"/>
  <c r="D9" i="78"/>
  <c r="F8" i="78"/>
  <c r="D8" i="78"/>
  <c r="F26" i="82"/>
  <c r="E26" i="82"/>
  <c r="D26" i="82"/>
  <c r="C26" i="82"/>
  <c r="B26" i="82"/>
  <c r="F25" i="82"/>
  <c r="D25" i="82"/>
  <c r="F24" i="82"/>
  <c r="D24" i="82"/>
  <c r="F23" i="82"/>
  <c r="D23" i="82"/>
  <c r="H22" i="82"/>
  <c r="F22" i="82"/>
  <c r="D22" i="82"/>
  <c r="F21" i="82"/>
  <c r="D21" i="82"/>
  <c r="F13" i="82"/>
  <c r="E13" i="82"/>
  <c r="D13" i="82"/>
  <c r="C13" i="82"/>
  <c r="B13" i="82"/>
  <c r="F12" i="82"/>
  <c r="D12" i="82"/>
  <c r="F11" i="82"/>
  <c r="D11" i="82"/>
  <c r="F10" i="82"/>
  <c r="D10" i="82"/>
  <c r="H9" i="82"/>
  <c r="F9" i="82"/>
  <c r="D9" i="82"/>
  <c r="F8" i="82"/>
  <c r="D8" i="82"/>
</calcChain>
</file>

<file path=xl/sharedStrings.xml><?xml version="1.0" encoding="utf-8"?>
<sst xmlns="http://schemas.openxmlformats.org/spreadsheetml/2006/main" count="4634" uniqueCount="540">
  <si>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</si>
  <si>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</si>
  <si>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</si>
  <si>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</si>
  <si>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</si>
  <si>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</si>
  <si>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</si>
  <si>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</si>
  <si>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</si>
  <si>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</si>
  <si>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</si>
  <si>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</si>
  <si>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</si>
  <si>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</si>
  <si>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</si>
  <si>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</si>
  <si>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</si>
  <si>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</si>
  <si>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</si>
  <si>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</si>
  <si>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</si>
  <si>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</si>
  <si>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</si>
  <si>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</si>
  <si>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</si>
  <si>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</si>
  <si>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</si>
  <si>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</si>
  <si>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</si>
  <si>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</si>
  <si>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</si>
  <si>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</si>
  <si>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</si>
  <si>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</si>
  <si>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</si>
  <si>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</si>
  <si>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</si>
  <si>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</si>
  <si>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</si>
  <si>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</si>
  <si>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</si>
  <si>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</si>
  <si>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</si>
  <si>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</si>
  <si>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</si>
  <si>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</si>
  <si>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</si>
  <si>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</si>
  <si>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</si>
  <si>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</si>
  <si>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</si>
  <si>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</si>
  <si>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</si>
  <si>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</si>
  <si>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</si>
  <si>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</si>
  <si>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</si>
  <si>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</si>
  <si>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</si>
  <si>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</si>
  <si>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</si>
  <si>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</si>
  <si>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</si>
  <si>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</si>
  <si>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</si>
  <si>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</si>
  <si>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</si>
  <si>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</si>
  <si>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</si>
  <si>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</si>
  <si>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</si>
  <si>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</si>
  <si>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</si>
  <si>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</si>
  <si>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</si>
  <si>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</si>
  <si>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</si>
  <si>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</si>
  <si>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</si>
  <si>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</si>
  <si>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</si>
  <si>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</si>
  <si>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</si>
  <si>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</si>
  <si>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</si>
  <si>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</si>
  <si>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</si>
  <si>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</si>
  <si>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</si>
  <si>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</si>
  <si>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</si>
  <si>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</si>
  <si>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</si>
  <si>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</si>
  <si>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</si>
  <si>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</si>
  <si>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</si>
  <si>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</si>
  <si>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</si>
  <si>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</si>
  <si>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</si>
  <si>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</si>
  <si>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</si>
  <si>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</si>
  <si>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</si>
  <si>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</si>
  <si>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</si>
  <si>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</si>
  <si>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</si>
  <si>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</si>
  <si>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</si>
  <si>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</si>
  <si>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</si>
  <si>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</si>
  <si>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</si>
  <si>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</si>
  <si>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</si>
  <si>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</si>
  <si>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</si>
  <si>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</si>
  <si>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</si>
  <si>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</si>
  <si>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</si>
  <si>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</si>
  <si>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</si>
  <si>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</si>
  <si>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</si>
  <si>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</si>
  <si>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</si>
  <si>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</si>
  <si>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</si>
  <si>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</si>
  <si>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</si>
  <si>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</si>
  <si>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</si>
  <si>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</si>
  <si>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</si>
  <si>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</si>
  <si>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</si>
  <si>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</si>
  <si>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</si>
  <si>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</si>
  <si>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</si>
  <si>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</si>
  <si>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</si>
  <si>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</si>
  <si>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</si>
  <si>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</si>
  <si>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</si>
  <si>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</si>
  <si>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</si>
  <si>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</si>
  <si>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</si>
  <si>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</si>
  <si>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</si>
  <si>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</si>
  <si>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</si>
  <si>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</si>
  <si>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</si>
  <si>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</si>
  <si>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</si>
  <si>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</si>
  <si>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</si>
  <si>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</si>
  <si>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</si>
  <si>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</si>
  <si>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</si>
  <si>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</si>
  <si>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</si>
  <si>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</si>
  <si>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</si>
  <si>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</si>
  <si>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</si>
  <si>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</si>
  <si>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</si>
  <si>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</si>
  <si>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</si>
  <si>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</si>
  <si>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</si>
  <si>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</si>
  <si>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</si>
  <si>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</si>
  <si>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</si>
  <si>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</si>
  <si>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</si>
  <si>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</si>
  <si>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</si>
  <si>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</si>
  <si>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</si>
  <si>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</si>
  <si>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</si>
  <si>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</si>
  <si>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</si>
  <si>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</si>
  <si>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</si>
  <si>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</si>
  <si>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</si>
  <si>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</si>
  <si>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</si>
  <si>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</si>
  <si>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</si>
  <si>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</si>
  <si>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</si>
  <si>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</si>
  <si>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</si>
  <si>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</si>
  <si>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</si>
  <si>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</si>
  <si>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</si>
  <si>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</si>
  <si>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</si>
  <si>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</si>
  <si>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</si>
  <si>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</si>
  <si>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</si>
  <si>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</si>
  <si>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</si>
  <si>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</si>
  <si>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</si>
  <si>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</si>
  <si>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</si>
  <si>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</si>
  <si>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</si>
  <si>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</si>
  <si>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</si>
  <si>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</si>
  <si>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</si>
  <si>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</si>
  <si>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</si>
  <si>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</si>
  <si>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</si>
  <si>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</si>
  <si>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</si>
  <si>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</si>
  <si>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</si>
  <si>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</si>
  <si>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</si>
  <si>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</si>
  <si>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</si>
  <si>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</si>
  <si>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</si>
  <si>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</si>
  <si>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</si>
  <si>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</si>
  <si>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</si>
  <si>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</si>
  <si>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</si>
  <si>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</si>
  <si>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</si>
  <si>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</si>
  <si>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</si>
  <si>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</si>
  <si>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</si>
  <si>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</si>
  <si>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</si>
  <si>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</si>
  <si>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</si>
  <si>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</si>
  <si>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</si>
  <si>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</si>
  <si>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</si>
  <si>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</si>
  <si>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</si>
  <si>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</si>
  <si>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</si>
  <si>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</si>
  <si>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</si>
  <si>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</si>
  <si>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</si>
  <si>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</si>
  <si>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</si>
  <si>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</si>
  <si>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</si>
  <si>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</si>
  <si>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</si>
  <si>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</si>
  <si>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</si>
  <si>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</si>
  <si>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</si>
  <si>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</si>
  <si>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</si>
  <si>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</si>
  <si>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</si>
  <si>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</si>
  <si>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</si>
  <si>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</si>
  <si>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</si>
  <si>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</si>
  <si>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</si>
  <si>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</si>
  <si>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</si>
  <si>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</si>
  <si>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</si>
  <si>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</si>
  <si>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</si>
  <si>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</si>
  <si>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</si>
  <si>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</si>
  <si>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</si>
  <si>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</si>
  <si>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</si>
  <si>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</si>
  <si>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</si>
  <si>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</si>
  <si>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</si>
  <si>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</si>
  <si>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</si>
  <si>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</si>
  <si>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</si>
  <si>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</si>
  <si>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</si>
  <si>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</si>
  <si>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</si>
  <si>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</si>
  <si>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</si>
  <si>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</si>
  <si>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</si>
  <si>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</si>
  <si>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</si>
  <si>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</si>
  <si>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</si>
  <si>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</si>
  <si>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</si>
  <si>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</si>
  <si>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</si>
  <si>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</si>
  <si>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</si>
  <si>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</si>
  <si>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</si>
  <si>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</si>
  <si>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</si>
  <si>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</si>
  <si>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</si>
  <si>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</si>
  <si>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</si>
  <si>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</si>
  <si>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</si>
  <si>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</si>
  <si>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</si>
  <si>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</si>
  <si>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</si>
  <si>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</si>
  <si>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</si>
  <si>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</si>
  <si>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</si>
  <si>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</si>
  <si>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</si>
  <si>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</si>
  <si>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</si>
  <si>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</si>
  <si>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</si>
  <si>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</si>
  <si>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</si>
  <si>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</si>
  <si>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</si>
  <si>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</si>
  <si>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</si>
  <si>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</si>
  <si>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</si>
  <si>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</si>
  <si>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</si>
  <si>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</si>
  <si>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</si>
  <si>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</si>
  <si>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</si>
  <si>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</si>
  <si>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</si>
  <si>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</si>
  <si>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</si>
  <si>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</si>
  <si>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</si>
  <si>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</si>
  <si>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</si>
  <si>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</si>
  <si>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</si>
  <si>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</si>
  <si>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</si>
  <si>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</si>
  <si>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</si>
  <si>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</si>
  <si>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</si>
  <si>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</si>
  <si>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</si>
  <si>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</si>
  <si>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</si>
  <si>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</si>
  <si>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</si>
  <si>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</si>
  <si>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</si>
  <si>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</si>
  <si>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</si>
  <si>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</si>
  <si>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</si>
  <si>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</si>
  <si>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</si>
  <si>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</si>
  <si>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</si>
  <si>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</si>
  <si>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</si>
  <si>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</si>
  <si>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</si>
  <si>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</si>
  <si>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</si>
  <si>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</si>
  <si>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</si>
  <si>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</si>
  <si>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</si>
  <si>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</si>
  <si>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</si>
  <si>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</si>
  <si>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</si>
  <si>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</si>
  <si>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</si>
  <si>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</si>
  <si>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</si>
  <si>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</si>
  <si>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</si>
  <si>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</si>
  <si>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</si>
  <si>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</si>
  <si>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</si>
  <si>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</si>
  <si>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</si>
  <si>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</si>
  <si>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</si>
  <si>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</si>
  <si>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</si>
  <si>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</si>
  <si>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</si>
  <si>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</si>
  <si>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</si>
  <si>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</si>
  <si>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</si>
  <si>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</si>
  <si>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</si>
  <si>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</si>
  <si>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</si>
  <si>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</si>
  <si>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</si>
  <si>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</si>
  <si>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</si>
  <si>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</si>
  <si>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</si>
  <si>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</si>
  <si>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</si>
  <si>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</si>
  <si>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</si>
  <si>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</si>
  <si>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</si>
  <si>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</si>
  <si>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</si>
  <si>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</si>
  <si>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</si>
  <si>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</si>
  <si>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</si>
  <si>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</si>
  <si>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</si>
  <si>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</si>
  <si>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</si>
  <si>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</si>
  <si>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</si>
  <si>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</si>
  <si>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</si>
  <si>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</si>
  <si>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</si>
  <si>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</si>
  <si>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</si>
  <si>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</si>
  <si>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</si>
  <si>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</si>
  <si>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</si>
  <si>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</si>
  <si>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</si>
  <si>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</si>
  <si>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</si>
  <si>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</si>
  <si>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</si>
  <si>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</si>
  <si>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</si>
  <si>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</si>
  <si>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</si>
  <si>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</si>
  <si>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</si>
  <si>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</si>
  <si>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</si>
  <si>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</si>
  <si>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</si>
  <si>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</si>
  <si>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</si>
  <si>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</si>
  <si>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</si>
  <si>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</si>
  <si>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</si>
  <si>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</si>
  <si>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</si>
  <si>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</si>
  <si>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</si>
  <si>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</si>
  <si>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</si>
  <si>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</si>
  <si>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</si>
  <si>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</si>
  <si>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</si>
  <si>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</si>
  <si>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</si>
  <si>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</si>
  <si>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</si>
  <si>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</si>
  <si>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</si>
  <si>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</si>
  <si>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 xml:space="preserve">(daty podane w tabeli oznaczają ostatni dzień  analizowanego tygodnia)  </t>
  </si>
  <si>
    <t>OKRES: I-IX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</si>
  <si>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2024 r. (dane wstępne) </t>
    </r>
    <r>
      <rPr>
        <b/>
        <sz val="11"/>
        <rFont val="Calibri"/>
        <family val="2"/>
        <charset val="238"/>
        <scheme val="minor"/>
      </rPr>
      <t xml:space="preserve">w porównaniu do I-IX 2023 r. </t>
    </r>
    <r>
      <rPr>
        <i/>
        <sz val="11"/>
        <rFont val="Calibri"/>
        <family val="2"/>
        <charset val="238"/>
        <scheme val="minor"/>
      </rPr>
      <t>(wg wstępnych danych Min. Finansów).</t>
    </r>
  </si>
  <si>
    <t>I-IX 2024 r. (wstępne)</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</si>
  <si>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</si>
  <si>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2024 r. (dane wstępne)  </t>
    </r>
    <r>
      <rPr>
        <b/>
        <sz val="11"/>
        <rFont val="Calibri"/>
        <family val="2"/>
        <charset val="238"/>
        <scheme val="minor"/>
      </rPr>
      <t>w porównaniu do I-IX 2023 r.  (</t>
    </r>
    <r>
      <rPr>
        <i/>
        <sz val="11"/>
        <rFont val="Calibri"/>
        <family val="2"/>
        <charset val="238"/>
        <scheme val="minor"/>
      </rPr>
      <t>wg wstępnych danych Min. Finansów</t>
    </r>
    <r>
      <rPr>
        <b/>
        <sz val="11"/>
        <rFont val="Calibri"/>
        <family val="2"/>
        <charset val="238"/>
        <scheme val="minor"/>
      </rPr>
      <t>).</t>
    </r>
  </si>
  <si>
    <t>I-IX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</si>
  <si>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2024 r.</t>
    </r>
    <r>
      <rPr>
        <b/>
        <sz val="14"/>
        <color indexed="8"/>
        <rFont val="Calibri"/>
        <family val="2"/>
        <charset val="238"/>
        <scheme val="minor"/>
      </rPr>
      <t xml:space="preserve"> (dane wstępne)</t>
    </r>
  </si>
  <si>
    <t>I-IX 2023 r.</t>
  </si>
  <si>
    <t>zm. w stos. do  I-IX 2023 r. (%)</t>
  </si>
  <si>
    <t>zm. w stos. do I-IX 2023 r. (%)</t>
  </si>
  <si>
    <t>28.11.2024</t>
  </si>
  <si>
    <t>Week 47</t>
  </si>
  <si>
    <r>
      <t xml:space="preserve">nld - </t>
    </r>
    <r>
      <rPr>
        <i/>
        <sz val="10"/>
        <rFont val="Calibri"/>
        <family val="2"/>
        <charset val="238"/>
        <scheme val="minor"/>
      </rPr>
      <t>niewystarczająca liczba danych do prezentacji</t>
    </r>
  </si>
  <si>
    <t>05.12.2024</t>
  </si>
  <si>
    <t>Prices not received : EL, IT</t>
  </si>
  <si>
    <t>2024-12-08</t>
  </si>
  <si>
    <r>
      <t>Tablica 9. Średnie ceny zakupu mięsa wołowego płacone przez podmioty handlu detalicznego w okresie:</t>
    </r>
    <r>
      <rPr>
        <b/>
        <sz val="14"/>
        <color rgb="FF0000FF"/>
        <rFont val="Calibri"/>
        <family val="2"/>
        <charset val="238"/>
        <scheme val="minor"/>
      </rPr>
      <t xml:space="preserve"> 09-15.12.2024 r.</t>
    </r>
  </si>
  <si>
    <t>NR 50/2024</t>
  </si>
  <si>
    <t>19 grudnia 2024r.</t>
  </si>
  <si>
    <t>09.12 - 15.12.2024 r.</t>
  </si>
  <si>
    <r>
      <t>Tablica 6. Średnie ceny sprzedaży netto (bez VAT) elementów mięsa wołowego (kraj) wg makroregionów:</t>
    </r>
    <r>
      <rPr>
        <b/>
        <sz val="14"/>
        <color rgb="FF0000FF"/>
        <rFont val="Calibri"/>
        <family val="2"/>
        <charset val="238"/>
        <scheme val="minor"/>
      </rPr>
      <t xml:space="preserve"> 09-15.12.2024 r. </t>
    </r>
  </si>
  <si>
    <r>
      <t>Tablica 5. Średnie ceny sprzedaży netto (bez VAT) ćwierci wołowych (zagranica):</t>
    </r>
    <r>
      <rPr>
        <b/>
        <sz val="12"/>
        <color rgb="FF0000FF"/>
        <rFont val="Calibri"/>
        <family val="2"/>
        <charset val="238"/>
        <scheme val="minor"/>
      </rPr>
      <t xml:space="preserve">  09-15.12.2024 r. </t>
    </r>
  </si>
  <si>
    <r>
      <t>Tablica 7. Średnie ceny sprzedaży netto (bez VAT) elementów mięsa wołowego (zagranica):</t>
    </r>
    <r>
      <rPr>
        <b/>
        <sz val="12"/>
        <color rgb="FF0000FF"/>
        <rFont val="Calibri"/>
        <family val="2"/>
        <charset val="238"/>
        <scheme val="minor"/>
      </rPr>
      <t xml:space="preserve"> 09-15.12.2024 r.</t>
    </r>
  </si>
  <si>
    <t>2024-12-15</t>
  </si>
  <si>
    <t>09.12 - 15.12.2024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</si>
  <si>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- 18 339 sztuk.</t>
    </r>
  </si>
  <si>
    <t>Szanowni Państwo,</t>
  </si>
  <si>
    <r>
      <t xml:space="preserve">Informujemy, że ze względu na okres świąteczno-noworoczny kolejny </t>
    </r>
    <r>
      <rPr>
        <b/>
        <i/>
        <sz val="11"/>
        <color rgb="FFFF0000"/>
        <rFont val="Calibri"/>
        <family val="2"/>
        <charset val="238"/>
      </rPr>
      <t>Biuletyn Informacyjny nr 51/2024 r.</t>
    </r>
    <r>
      <rPr>
        <b/>
        <i/>
        <sz val="11"/>
        <color rgb="FF000000"/>
        <rFont val="Calibri"/>
        <family val="2"/>
        <charset val="238"/>
      </rPr>
      <t xml:space="preserve">, zostanie opublikowany w dniu </t>
    </r>
    <r>
      <rPr>
        <b/>
        <i/>
        <sz val="11"/>
        <color rgb="FFFF0000"/>
        <rFont val="Calibri"/>
        <family val="2"/>
        <charset val="238"/>
      </rPr>
      <t xml:space="preserve">3 stycznia 2025 roku </t>
    </r>
    <r>
      <rPr>
        <b/>
        <i/>
        <sz val="11"/>
        <color rgb="FF000000"/>
        <rFont val="Calibri"/>
        <family val="2"/>
        <charset val="238"/>
      </rPr>
      <t>i będzie dotyczył okresu: 16 – 22 grudnia 2024 roku.</t>
    </r>
  </si>
  <si>
    <t>Kolejne biuletyny nr 52/2024 oraz 1/2025 będą publikowane w możliwie najkrótszym czasie po zweryfikowaniu przesłanych danych w terminie do 10 stycznia 2025r.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</si>
</sst>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color theme="1"/>
      <name val="Times New Roman CE"/>
      <family val="1"/>
      <charset val="238"/>
    </font>
    <font>
      <b/>
      <sz val="12"/>
      <color theme="1"/>
      <name val="Arial CE"/>
      <charset val="238"/>
    </font>
    <font>
      <sz val="10"/>
      <color theme="1"/>
      <name val="Arial"/>
      <charset val="238"/>
    </font>
    <font>
      <b/>
      <sz val="15"/>
      <color theme="1"/>
      <name val="Times New Roman CE"/>
      <family val="1"/>
      <charset val="238"/>
    </font>
    <font>
      <sz val="12"/>
      <color theme="1"/>
      <name val="Times New Roman CE"/>
      <family val="1"/>
      <charset val="238"/>
    </font>
    <font>
      <b/>
      <sz val="16"/>
      <color theme="1"/>
      <name val="Times New Roman CE"/>
      <family val="1"/>
      <charset val="238"/>
    </font>
    <font>
      <sz val="16"/>
      <color theme="1"/>
      <name val="Times New Roman CE"/>
      <family val="1"/>
      <charset val="238"/>
    </font>
    <font>
      <b/>
      <sz val="10"/>
      <color theme="1"/>
      <name val="Times New Roman CE"/>
      <family val="1"/>
      <charset val="238"/>
    </font>
    <font>
      <b/>
      <sz val="12"/>
      <color theme="1"/>
      <name val="Times New Roman CE"/>
      <family val="1"/>
      <charset val="238"/>
    </font>
    <font>
      <b/>
      <sz val="11"/>
      <color theme="1"/>
      <name val="Times New Roman CE"/>
      <family val="1"/>
      <charset val="238"/>
    </font>
    <font>
      <sz val="11"/>
      <color theme="1"/>
      <name val="Times New Roman CE"/>
      <family val="1"/>
      <charset val="238"/>
    </font>
    <font>
      <sz val="10"/>
      <color theme="1"/>
      <name val="Times New Roman CE"/>
      <family val="1"/>
      <charset val="238"/>
    </font>
    <font>
      <sz val="10"/>
      <color theme="1"/>
      <name val="Times New Roman CE"/>
      <charset val="238"/>
    </font>
    <font>
      <b/>
      <i/>
      <sz val="11"/>
      <color rgb="FF000000"/>
      <name val="Calibri"/>
      <family val="2"/>
      <charset val="238"/>
    </font>
    <font>
      <b/>
      <i/>
      <sz val="11"/>
      <color rgb="FFFF0000"/>
      <name val="Calibri"/>
      <family val="2"/>
      <charset val="238"/>
    </font>
    <font>
      <b/>
      <sz val="20"/>
      <name val="Calibri"/>
      <family val="2"/>
      <charset val="238"/>
      <scheme val="minor"/>
    </font>
  </fonts>
  <fills count="7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4506668294322"/>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2" fillId="35" borderId="0" applyNumberFormat="0" applyBorder="0" applyAlignment="0" applyProtection="0"/>
    <xf numFmtId="0" fontId="5" fillId="0" borderId="0"/>
    <xf numFmtId="0" fontId="5" fillId="11" borderId="74"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6" fillId="0" borderId="0"/>
    <xf numFmtId="0" fontId="4" fillId="0" borderId="0"/>
    <xf numFmtId="0" fontId="4" fillId="13" borderId="0" applyNumberFormat="0" applyBorder="0" applyAlignment="0" applyProtection="0"/>
    <xf numFmtId="0" fontId="80" fillId="37" borderId="0" applyNumberFormat="0" applyBorder="0" applyAlignment="0" applyProtection="0"/>
    <xf numFmtId="0" fontId="4" fillId="17" borderId="0" applyNumberFormat="0" applyBorder="0" applyAlignment="0" applyProtection="0"/>
    <xf numFmtId="0" fontId="80" fillId="38" borderId="0" applyNumberFormat="0" applyBorder="0" applyAlignment="0" applyProtection="0"/>
    <xf numFmtId="0" fontId="4" fillId="21" borderId="0" applyNumberFormat="0" applyBorder="0" applyAlignment="0" applyProtection="0"/>
    <xf numFmtId="0" fontId="80" fillId="39" borderId="0" applyNumberFormat="0" applyBorder="0" applyAlignment="0" applyProtection="0"/>
    <xf numFmtId="0" fontId="4" fillId="25" borderId="0" applyNumberFormat="0" applyBorder="0" applyAlignment="0" applyProtection="0"/>
    <xf numFmtId="0" fontId="80" fillId="40" borderId="0" applyNumberFormat="0" applyBorder="0" applyAlignment="0" applyProtection="0"/>
    <xf numFmtId="0" fontId="4" fillId="29" borderId="0" applyNumberFormat="0" applyBorder="0" applyAlignment="0" applyProtection="0"/>
    <xf numFmtId="0" fontId="80" fillId="41" borderId="0" applyNumberFormat="0" applyBorder="0" applyAlignment="0" applyProtection="0"/>
    <xf numFmtId="0" fontId="4" fillId="33" borderId="0" applyNumberFormat="0" applyBorder="0" applyAlignment="0" applyProtection="0"/>
    <xf numFmtId="0" fontId="80" fillId="42" borderId="0" applyNumberFormat="0" applyBorder="0" applyAlignment="0" applyProtection="0"/>
    <xf numFmtId="0" fontId="4" fillId="14" borderId="0" applyNumberFormat="0" applyBorder="0" applyAlignment="0" applyProtection="0"/>
    <xf numFmtId="0" fontId="80" fillId="43" borderId="0" applyNumberFormat="0" applyBorder="0" applyAlignment="0" applyProtection="0"/>
    <xf numFmtId="0" fontId="4" fillId="18" borderId="0" applyNumberFormat="0" applyBorder="0" applyAlignment="0" applyProtection="0"/>
    <xf numFmtId="0" fontId="80" fillId="44" borderId="0" applyNumberFormat="0" applyBorder="0" applyAlignment="0" applyProtection="0"/>
    <xf numFmtId="0" fontId="4" fillId="22" borderId="0" applyNumberFormat="0" applyBorder="0" applyAlignment="0" applyProtection="0"/>
    <xf numFmtId="0" fontId="80" fillId="45" borderId="0" applyNumberFormat="0" applyBorder="0" applyAlignment="0" applyProtection="0"/>
    <xf numFmtId="0" fontId="4" fillId="26" borderId="0" applyNumberFormat="0" applyBorder="0" applyAlignment="0" applyProtection="0"/>
    <xf numFmtId="0" fontId="80" fillId="40" borderId="0" applyNumberFormat="0" applyBorder="0" applyAlignment="0" applyProtection="0"/>
    <xf numFmtId="0" fontId="4" fillId="30" borderId="0" applyNumberFormat="0" applyBorder="0" applyAlignment="0" applyProtection="0"/>
    <xf numFmtId="0" fontId="80" fillId="43" borderId="0" applyNumberFormat="0" applyBorder="0" applyAlignment="0" applyProtection="0"/>
    <xf numFmtId="0" fontId="4" fillId="34" borderId="0" applyNumberFormat="0" applyBorder="0" applyAlignment="0" applyProtection="0"/>
    <xf numFmtId="0" fontId="80" fillId="46" borderId="0" applyNumberFormat="0" applyBorder="0" applyAlignment="0" applyProtection="0"/>
    <xf numFmtId="0" fontId="42" fillId="15" borderId="0" applyNumberFormat="0" applyBorder="0" applyAlignment="0" applyProtection="0"/>
    <xf numFmtId="0" fontId="81" fillId="47" borderId="0" applyNumberFormat="0" applyBorder="0" applyAlignment="0" applyProtection="0"/>
    <xf numFmtId="0" fontId="42" fillId="19" borderId="0" applyNumberFormat="0" applyBorder="0" applyAlignment="0" applyProtection="0"/>
    <xf numFmtId="0" fontId="81" fillId="44" borderId="0" applyNumberFormat="0" applyBorder="0" applyAlignment="0" applyProtection="0"/>
    <xf numFmtId="0" fontId="42" fillId="23" borderId="0" applyNumberFormat="0" applyBorder="0" applyAlignment="0" applyProtection="0"/>
    <xf numFmtId="0" fontId="81" fillId="45" borderId="0" applyNumberFormat="0" applyBorder="0" applyAlignment="0" applyProtection="0"/>
    <xf numFmtId="0" fontId="42" fillId="27" borderId="0" applyNumberFormat="0" applyBorder="0" applyAlignment="0" applyProtection="0"/>
    <xf numFmtId="0" fontId="81" fillId="48" borderId="0" applyNumberFormat="0" applyBorder="0" applyAlignment="0" applyProtection="0"/>
    <xf numFmtId="0" fontId="42" fillId="31" borderId="0" applyNumberFormat="0" applyBorder="0" applyAlignment="0" applyProtection="0"/>
    <xf numFmtId="0" fontId="81" fillId="49" borderId="0" applyNumberFormat="0" applyBorder="0" applyAlignment="0" applyProtection="0"/>
    <xf numFmtId="0" fontId="42" fillId="35" borderId="0" applyNumberFormat="0" applyBorder="0" applyAlignment="0" applyProtection="0"/>
    <xf numFmtId="0" fontId="81" fillId="50" borderId="0" applyNumberFormat="0" applyBorder="0" applyAlignment="0" applyProtection="0"/>
    <xf numFmtId="0" fontId="42" fillId="12" borderId="0" applyNumberFormat="0" applyBorder="0" applyAlignment="0" applyProtection="0"/>
    <xf numFmtId="0" fontId="81" fillId="51" borderId="0" applyNumberFormat="0" applyBorder="0" applyAlignment="0" applyProtection="0"/>
    <xf numFmtId="0" fontId="42" fillId="16" borderId="0" applyNumberFormat="0" applyBorder="0" applyAlignment="0" applyProtection="0"/>
    <xf numFmtId="0" fontId="81" fillId="52" borderId="0" applyNumberFormat="0" applyBorder="0" applyAlignment="0" applyProtection="0"/>
    <xf numFmtId="0" fontId="42" fillId="20" borderId="0" applyNumberFormat="0" applyBorder="0" applyAlignment="0" applyProtection="0"/>
    <xf numFmtId="0" fontId="81" fillId="53" borderId="0" applyNumberFormat="0" applyBorder="0" applyAlignment="0" applyProtection="0"/>
    <xf numFmtId="0" fontId="42" fillId="24" borderId="0" applyNumberFormat="0" applyBorder="0" applyAlignment="0" applyProtection="0"/>
    <xf numFmtId="0" fontId="81" fillId="48" borderId="0" applyNumberFormat="0" applyBorder="0" applyAlignment="0" applyProtection="0"/>
    <xf numFmtId="0" fontId="42" fillId="28" borderId="0" applyNumberFormat="0" applyBorder="0" applyAlignment="0" applyProtection="0"/>
    <xf numFmtId="0" fontId="81" fillId="49" borderId="0" applyNumberFormat="0" applyBorder="0" applyAlignment="0" applyProtection="0"/>
    <xf numFmtId="0" fontId="42" fillId="32" borderId="0" applyNumberFormat="0" applyBorder="0" applyAlignment="0" applyProtection="0"/>
    <xf numFmtId="0" fontId="81" fillId="54" borderId="0" applyNumberFormat="0" applyBorder="0" applyAlignment="0" applyProtection="0"/>
    <xf numFmtId="0" fontId="34" fillId="8" borderId="70" applyNumberFormat="0" applyAlignment="0" applyProtection="0"/>
    <xf numFmtId="0" fontId="82" fillId="42" borderId="84" applyNumberFormat="0" applyAlignment="0" applyProtection="0"/>
    <xf numFmtId="0" fontId="35" fillId="9" borderId="71" applyNumberFormat="0" applyAlignment="0" applyProtection="0"/>
    <xf numFmtId="0" fontId="83" fillId="55" borderId="85" applyNumberFormat="0" applyAlignment="0" applyProtection="0"/>
    <xf numFmtId="0" fontId="31" fillId="5" borderId="0" applyNumberFormat="0" applyBorder="0" applyAlignment="0" applyProtection="0"/>
    <xf numFmtId="0" fontId="84" fillId="39" borderId="0" applyNumberFormat="0" applyBorder="0" applyAlignment="0" applyProtection="0"/>
    <xf numFmtId="0" fontId="37" fillId="0" borderId="72" applyNumberFormat="0" applyFill="0" applyAlignment="0" applyProtection="0"/>
    <xf numFmtId="0" fontId="85" fillId="0" borderId="86" applyNumberFormat="0" applyFill="0" applyAlignment="0" applyProtection="0"/>
    <xf numFmtId="0" fontId="38" fillId="10" borderId="73" applyNumberFormat="0" applyAlignment="0" applyProtection="0"/>
    <xf numFmtId="0" fontId="86" fillId="56" borderId="87" applyNumberFormat="0" applyAlignment="0" applyProtection="0"/>
    <xf numFmtId="0" fontId="28" fillId="0" borderId="67" applyNumberFormat="0" applyFill="0" applyAlignment="0" applyProtection="0"/>
    <xf numFmtId="0" fontId="87" fillId="0" borderId="88" applyNumberFormat="0" applyFill="0" applyAlignment="0" applyProtection="0"/>
    <xf numFmtId="0" fontId="29" fillId="0" borderId="68" applyNumberFormat="0" applyFill="0" applyAlignment="0" applyProtection="0"/>
    <xf numFmtId="0" fontId="88" fillId="0" borderId="89" applyNumberFormat="0" applyFill="0" applyAlignment="0" applyProtection="0"/>
    <xf numFmtId="0" fontId="30" fillId="0" borderId="69" applyNumberFormat="0" applyFill="0" applyAlignment="0" applyProtection="0"/>
    <xf numFmtId="0" fontId="89" fillId="0" borderId="90" applyNumberFormat="0" applyFill="0" applyAlignment="0" applyProtection="0"/>
    <xf numFmtId="0" fontId="30" fillId="0" borderId="0" applyNumberFormat="0" applyFill="0" applyBorder="0" applyAlignment="0" applyProtection="0"/>
    <xf numFmtId="0" fontId="89" fillId="0" borderId="0" applyNumberFormat="0" applyFill="0" applyBorder="0" applyAlignment="0" applyProtection="0"/>
    <xf numFmtId="0" fontId="33" fillId="7" borderId="0" applyNumberFormat="0" applyBorder="0" applyAlignment="0" applyProtection="0"/>
    <xf numFmtId="0" fontId="90" fillId="57" borderId="0" applyNumberFormat="0" applyBorder="0" applyAlignment="0" applyProtection="0"/>
    <xf numFmtId="0" fontId="26" fillId="0" borderId="0"/>
    <xf numFmtId="0" fontId="36" fillId="9" borderId="70" applyNumberFormat="0" applyAlignment="0" applyProtection="0"/>
    <xf numFmtId="0" fontId="91" fillId="55" borderId="84" applyNumberFormat="0" applyAlignment="0" applyProtection="0"/>
    <xf numFmtId="0" fontId="41" fillId="0" borderId="75" applyNumberFormat="0" applyFill="0" applyAlignment="0" applyProtection="0"/>
    <xf numFmtId="0" fontId="92" fillId="0" borderId="91" applyNumberFormat="0" applyFill="0" applyAlignment="0" applyProtection="0"/>
    <xf numFmtId="0" fontId="40" fillId="0" borderId="0" applyNumberFormat="0" applyFill="0" applyBorder="0" applyAlignment="0" applyProtection="0"/>
    <xf numFmtId="0" fontId="93" fillId="0" borderId="0" applyNumberFormat="0" applyFill="0" applyBorder="0" applyAlignment="0" applyProtection="0"/>
    <xf numFmtId="0" fontId="39" fillId="0" borderId="0" applyNumberFormat="0" applyFill="0" applyBorder="0" applyAlignment="0" applyProtection="0"/>
    <xf numFmtId="0" fontId="94" fillId="0" borderId="0" applyNumberFormat="0" applyFill="0" applyBorder="0" applyAlignment="0" applyProtection="0"/>
    <xf numFmtId="0" fontId="27" fillId="0" borderId="0" applyNumberFormat="0" applyFill="0" applyBorder="0" applyAlignment="0" applyProtection="0"/>
    <xf numFmtId="0" fontId="95" fillId="0" borderId="0" applyNumberFormat="0" applyFill="0" applyBorder="0" applyAlignment="0" applyProtection="0"/>
    <xf numFmtId="0" fontId="9" fillId="58" borderId="92" applyNumberFormat="0" applyFont="0" applyAlignment="0" applyProtection="0"/>
    <xf numFmtId="0" fontId="32" fillId="6" borderId="0" applyNumberFormat="0" applyBorder="0" applyAlignment="0" applyProtection="0"/>
    <xf numFmtId="0" fontId="96" fillId="38" borderId="0" applyNumberFormat="0" applyBorder="0" applyAlignment="0" applyProtection="0"/>
    <xf numFmtId="0" fontId="6" fillId="0" borderId="0"/>
    <xf numFmtId="164" fontId="6" fillId="0" borderId="0" applyFont="0" applyFill="0" applyBorder="0" applyAlignment="0" applyProtection="0"/>
    <xf numFmtId="0" fontId="9" fillId="0" borderId="0" applyNumberFormat="0" applyBorder="0" applyAlignment="0"/>
    <xf numFmtId="0" fontId="9" fillId="0" borderId="0"/>
    <xf numFmtId="0" fontId="3" fillId="0" borderId="0"/>
    <xf numFmtId="0" fontId="3" fillId="11" borderId="74"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18" fillId="0" borderId="0"/>
    <xf numFmtId="0" fontId="121"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4" fillId="0" borderId="0"/>
    <xf numFmtId="43" fontId="26" fillId="0" borderId="0" applyFont="0" applyFill="0" applyBorder="0" applyAlignment="0" applyProtection="0"/>
    <xf numFmtId="43" fontId="26" fillId="0" borderId="0" applyFont="0" applyFill="0" applyBorder="0" applyAlignment="0" applyProtection="0"/>
    <xf numFmtId="0" fontId="12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0" borderId="0"/>
    <xf numFmtId="43" fontId="43" fillId="0" borderId="0" applyFont="0" applyFill="0" applyBorder="0" applyAlignment="0" applyProtection="0"/>
    <xf numFmtId="43" fontId="43" fillId="0" borderId="0" applyFont="0" applyFill="0" applyBorder="0" applyAlignment="0" applyProtection="0"/>
    <xf numFmtId="0" fontId="9" fillId="0" borderId="0"/>
    <xf numFmtId="0" fontId="176" fillId="0" borderId="0" applyNumberFormat="0" applyFill="0" applyBorder="0" applyAlignment="0" applyProtection="0">
      <alignment vertical="top"/>
      <protection locked="0"/>
    </xf>
    <xf numFmtId="0" fontId="9" fillId="0" borderId="0"/>
    <xf numFmtId="43" fontId="43" fillId="0" borderId="0" applyFont="0" applyFill="0" applyBorder="0" applyAlignment="0" applyProtection="0"/>
    <xf numFmtId="0" fontId="230" fillId="0" borderId="0"/>
    <xf numFmtId="43" fontId="26" fillId="0" borderId="0" applyFont="0" applyFill="0" applyBorder="0" applyAlignment="0" applyProtection="0"/>
  </cellStyleXfs>
  <cellXfs count="1411">
    <xf numFmtId="0" fontId="0" fillId="0" borderId="0" xfId="0"/>
    <xf numFmtId="0" fontId="23" fillId="0" borderId="0" xfId="0" applyFont="1"/>
    <xf numFmtId="0" fontId="6" fillId="0" borderId="0" xfId="51"/>
    <xf numFmtId="0" fontId="76" fillId="0" borderId="0" xfId="104"/>
    <xf numFmtId="0" fontId="78" fillId="0" borderId="0" xfId="104" applyFont="1" applyAlignment="1">
      <alignment horizontal="left" vertical="center"/>
    </xf>
    <xf numFmtId="0" fontId="73" fillId="0" borderId="0" xfId="51" applyFont="1"/>
    <xf numFmtId="0" fontId="51" fillId="0" borderId="0" xfId="51" applyFont="1" applyAlignment="1">
      <alignment horizontal="left"/>
    </xf>
    <xf numFmtId="0" fontId="73" fillId="0" borderId="33" xfId="51" applyFont="1" applyBorder="1"/>
    <xf numFmtId="0" fontId="73" fillId="0" borderId="34" xfId="51" applyFont="1" applyBorder="1"/>
    <xf numFmtId="0" fontId="73" fillId="0" borderId="64" xfId="51" applyFont="1" applyBorder="1"/>
    <xf numFmtId="0" fontId="97" fillId="0" borderId="34" xfId="51" applyFont="1" applyBorder="1"/>
    <xf numFmtId="0" fontId="97" fillId="0" borderId="32" xfId="51" applyFont="1" applyBorder="1"/>
    <xf numFmtId="0" fontId="97" fillId="0" borderId="50" xfId="51" applyFont="1" applyBorder="1"/>
    <xf numFmtId="165" fontId="25" fillId="0" borderId="33" xfId="51" applyNumberFormat="1" applyFont="1" applyBorder="1"/>
    <xf numFmtId="165" fontId="25" fillId="0" borderId="0" xfId="51" applyNumberFormat="1" applyFont="1"/>
    <xf numFmtId="165" fontId="25" fillId="0" borderId="41" xfId="51" applyNumberFormat="1" applyFont="1" applyBorder="1"/>
    <xf numFmtId="0" fontId="79" fillId="0" borderId="0" xfId="188" applyFont="1"/>
    <xf numFmtId="0" fontId="60" fillId="0" borderId="0" xfId="188" applyFont="1"/>
    <xf numFmtId="0" fontId="24" fillId="0" borderId="40" xfId="188" applyFont="1" applyBorder="1" applyAlignment="1">
      <alignment wrapText="1"/>
    </xf>
    <xf numFmtId="0" fontId="11" fillId="0" borderId="65" xfId="188" applyFont="1" applyBorder="1"/>
    <xf numFmtId="0" fontId="61" fillId="0" borderId="0" xfId="188" applyFont="1" applyAlignment="1">
      <alignment wrapText="1"/>
    </xf>
    <xf numFmtId="0" fontId="6" fillId="0" borderId="0" xfId="188"/>
    <xf numFmtId="0" fontId="62" fillId="0" borderId="0" xfId="188" applyFont="1" applyAlignment="1">
      <alignment vertical="center"/>
    </xf>
    <xf numFmtId="49" fontId="6" fillId="0" borderId="0" xfId="188" applyNumberFormat="1" applyAlignment="1">
      <alignment horizontal="center"/>
    </xf>
    <xf numFmtId="2" fontId="6" fillId="0" borderId="0" xfId="188" applyNumberFormat="1" applyAlignment="1">
      <alignment horizontal="center"/>
    </xf>
    <xf numFmtId="165" fontId="6" fillId="0" borderId="0" xfId="188" applyNumberFormat="1" applyAlignment="1">
      <alignment horizontal="center"/>
    </xf>
    <xf numFmtId="0" fontId="63" fillId="0" borderId="0" xfId="188" applyFont="1" applyAlignment="1">
      <alignment horizontal="center"/>
    </xf>
    <xf numFmtId="2" fontId="63" fillId="0" borderId="0" xfId="188" applyNumberFormat="1" applyFont="1" applyAlignment="1">
      <alignment horizontal="center"/>
    </xf>
    <xf numFmtId="0" fontId="64" fillId="0" borderId="0" xfId="188" applyFont="1"/>
    <xf numFmtId="2" fontId="6" fillId="0" borderId="0" xfId="188" applyNumberFormat="1"/>
    <xf numFmtId="0" fontId="65" fillId="0" borderId="0" xfId="188" applyFont="1"/>
    <xf numFmtId="0" fontId="65" fillId="0" borderId="0" xfId="188" applyFont="1" applyAlignment="1">
      <alignment horizontal="right"/>
    </xf>
    <xf numFmtId="0" fontId="6" fillId="0" borderId="0" xfId="188" applyAlignment="1">
      <alignment horizontal="center"/>
    </xf>
    <xf numFmtId="0" fontId="6" fillId="0" borderId="0" xfId="188" applyAlignment="1">
      <alignment horizontal="right"/>
    </xf>
    <xf numFmtId="0" fontId="99" fillId="0" borderId="0" xfId="188" applyFont="1"/>
    <xf numFmtId="0" fontId="20" fillId="0" borderId="0" xfId="188" applyFont="1" applyAlignment="1">
      <alignment vertical="center" wrapText="1"/>
    </xf>
    <xf numFmtId="165" fontId="10" fillId="0" borderId="0" xfId="188" applyNumberFormat="1" applyFont="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2" fillId="0" borderId="5" xfId="188" applyFont="1" applyBorder="1" applyAlignment="1">
      <alignment horizontal="center" vertical="center" wrapText="1"/>
    </xf>
    <xf numFmtId="0" fontId="12" fillId="0" borderId="6" xfId="188" applyFont="1" applyBorder="1" applyAlignment="1">
      <alignment horizontal="center" vertical="center" wrapText="1"/>
    </xf>
    <xf numFmtId="0" fontId="12" fillId="0" borderId="44" xfId="188" applyFont="1" applyBorder="1" applyAlignment="1">
      <alignment horizontal="center" vertical="center" wrapText="1"/>
    </xf>
    <xf numFmtId="0" fontId="12" fillId="0" borderId="45" xfId="188" applyFont="1" applyBorder="1" applyAlignment="1">
      <alignment horizontal="center" vertical="center" wrapText="1"/>
    </xf>
    <xf numFmtId="0" fontId="12" fillId="0" borderId="16" xfId="188" applyFont="1" applyBorder="1" applyAlignment="1">
      <alignment horizontal="center" vertical="center" wrapText="1"/>
    </xf>
    <xf numFmtId="0" fontId="12" fillId="0" borderId="17" xfId="188" applyFont="1" applyBorder="1" applyAlignment="1">
      <alignment horizontal="center" vertical="center" wrapText="1"/>
    </xf>
    <xf numFmtId="0" fontId="12" fillId="0" borderId="55" xfId="188" applyFont="1" applyBorder="1" applyAlignment="1">
      <alignment horizontal="center" vertical="center" wrapText="1"/>
    </xf>
    <xf numFmtId="3" fontId="14" fillId="0" borderId="1" xfId="188" applyNumberFormat="1" applyFont="1" applyBorder="1"/>
    <xf numFmtId="0" fontId="14" fillId="0" borderId="20" xfId="188" applyFont="1" applyBorder="1"/>
    <xf numFmtId="3" fontId="14" fillId="0" borderId="46" xfId="188" applyNumberFormat="1" applyFont="1" applyBorder="1"/>
    <xf numFmtId="3" fontId="14" fillId="0" borderId="46" xfId="188" applyNumberFormat="1" applyFont="1" applyBorder="1" applyAlignment="1">
      <alignment vertical="center"/>
    </xf>
    <xf numFmtId="3" fontId="16" fillId="0" borderId="55" xfId="188" applyNumberFormat="1" applyFont="1" applyBorder="1"/>
    <xf numFmtId="0" fontId="51" fillId="0" borderId="0" xfId="188" applyFont="1" applyAlignment="1">
      <alignment horizontal="left" vertical="center" wrapText="1"/>
    </xf>
    <xf numFmtId="0" fontId="19" fillId="0" borderId="0" xfId="188" applyFont="1"/>
    <xf numFmtId="49" fontId="25" fillId="0" borderId="0" xfId="0" applyNumberFormat="1" applyFont="1"/>
    <xf numFmtId="0" fontId="18" fillId="0" borderId="0" xfId="0" applyFont="1" applyAlignment="1">
      <alignment vertical="center" wrapText="1"/>
    </xf>
    <xf numFmtId="0" fontId="101" fillId="0" borderId="45" xfId="188" applyFont="1" applyBorder="1" applyAlignment="1">
      <alignment horizontal="center" vertical="center" wrapText="1"/>
    </xf>
    <xf numFmtId="3" fontId="103" fillId="3" borderId="0" xfId="188" applyNumberFormat="1" applyFont="1" applyFill="1"/>
    <xf numFmtId="0" fontId="104" fillId="0" borderId="0" xfId="188" applyFont="1" applyAlignment="1">
      <alignment horizontal="center" vertical="center" wrapText="1"/>
    </xf>
    <xf numFmtId="2" fontId="97" fillId="0" borderId="29" xfId="188" applyNumberFormat="1" applyFont="1" applyBorder="1"/>
    <xf numFmtId="2" fontId="97" fillId="0" borderId="29" xfId="188" applyNumberFormat="1" applyFont="1" applyBorder="1" applyAlignment="1">
      <alignment vertical="center"/>
    </xf>
    <xf numFmtId="0" fontId="101" fillId="0" borderId="27" xfId="188" applyFont="1" applyBorder="1" applyAlignment="1">
      <alignment horizontal="center" vertical="center" wrapText="1"/>
    </xf>
    <xf numFmtId="0" fontId="62"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6" fillId="0" borderId="0" xfId="191" applyNumberFormat="1" applyFont="1" applyAlignment="1">
      <alignment horizontal="right"/>
    </xf>
    <xf numFmtId="170" fontId="6" fillId="0" borderId="0" xfId="0" applyNumberFormat="1" applyFont="1"/>
    <xf numFmtId="2" fontId="15" fillId="0" borderId="27" xfId="188" applyNumberFormat="1" applyFont="1" applyBorder="1"/>
    <xf numFmtId="2" fontId="97" fillId="0" borderId="7" xfId="188" applyNumberFormat="1" applyFont="1" applyBorder="1"/>
    <xf numFmtId="3" fontId="11"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1" fillId="59" borderId="3" xfId="188" applyNumberFormat="1" applyFont="1" applyFill="1" applyBorder="1"/>
    <xf numFmtId="3" fontId="11" fillId="59" borderId="65" xfId="188" applyNumberFormat="1" applyFont="1" applyFill="1" applyBorder="1"/>
    <xf numFmtId="3" fontId="11" fillId="59" borderId="65" xfId="188" applyNumberFormat="1" applyFont="1" applyFill="1" applyBorder="1" applyAlignment="1">
      <alignment horizontal="right" wrapText="1"/>
    </xf>
    <xf numFmtId="167" fontId="11" fillId="59" borderId="41" xfId="188" quotePrefix="1" applyNumberFormat="1" applyFont="1" applyFill="1" applyBorder="1" applyAlignment="1">
      <alignment wrapText="1"/>
    </xf>
    <xf numFmtId="167" fontId="11" fillId="59" borderId="3" xfId="188" quotePrefix="1" applyNumberFormat="1" applyFont="1" applyFill="1" applyBorder="1"/>
    <xf numFmtId="167" fontId="11" fillId="59" borderId="41" xfId="188" applyNumberFormat="1" applyFont="1" applyFill="1" applyBorder="1" applyAlignment="1">
      <alignment horizontal="right" wrapText="1"/>
    </xf>
    <xf numFmtId="167" fontId="11" fillId="59" borderId="42" xfId="188" applyNumberFormat="1" applyFont="1" applyFill="1" applyBorder="1" applyAlignment="1">
      <alignment horizontal="right" wrapText="1"/>
    </xf>
    <xf numFmtId="0" fontId="14" fillId="0" borderId="18" xfId="188" applyFont="1" applyBorder="1"/>
    <xf numFmtId="0" fontId="51" fillId="0" borderId="0" xfId="0" applyFont="1" applyAlignment="1">
      <alignment horizontal="center"/>
    </xf>
    <xf numFmtId="0" fontId="75" fillId="0" borderId="0" xfId="0" applyFont="1"/>
    <xf numFmtId="0" fontId="16" fillId="0" borderId="0" xfId="188" applyFont="1"/>
    <xf numFmtId="0" fontId="12" fillId="0" borderId="0" xfId="188" applyFont="1" applyAlignment="1">
      <alignment horizontal="center" vertical="center" wrapText="1"/>
    </xf>
    <xf numFmtId="2" fontId="97" fillId="0" borderId="0" xfId="188" applyNumberFormat="1" applyFont="1" applyAlignment="1">
      <alignment vertical="center"/>
    </xf>
    <xf numFmtId="2" fontId="97" fillId="0" borderId="0" xfId="188" applyNumberFormat="1" applyFont="1"/>
    <xf numFmtId="2" fontId="15" fillId="0" borderId="0" xfId="188" applyNumberFormat="1" applyFont="1" applyAlignment="1">
      <alignment vertical="center"/>
    </xf>
    <xf numFmtId="1" fontId="10" fillId="0" borderId="0" xfId="188" applyNumberFormat="1" applyFont="1" applyAlignment="1">
      <alignment horizontal="center"/>
    </xf>
    <xf numFmtId="3" fontId="8" fillId="0" borderId="0" xfId="188" applyNumberFormat="1" applyFont="1" applyAlignment="1">
      <alignment horizontal="center"/>
    </xf>
    <xf numFmtId="3" fontId="6"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1" fillId="59" borderId="65" xfId="188" applyFont="1" applyFill="1" applyBorder="1"/>
    <xf numFmtId="4" fontId="97" fillId="0" borderId="29" xfId="188" applyNumberFormat="1" applyFont="1" applyBorder="1"/>
    <xf numFmtId="4" fontId="97" fillId="0" borderId="7" xfId="188" applyNumberFormat="1" applyFont="1" applyBorder="1"/>
    <xf numFmtId="0" fontId="3" fillId="0" borderId="0" xfId="192"/>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4" fillId="0" borderId="1" xfId="188" applyNumberFormat="1" applyFont="1" applyBorder="1" applyAlignment="1">
      <alignment vertical="center"/>
    </xf>
    <xf numFmtId="2" fontId="97" fillId="0" borderId="7" xfId="188" applyNumberFormat="1" applyFont="1" applyBorder="1" applyAlignment="1">
      <alignment vertical="center"/>
    </xf>
    <xf numFmtId="3" fontId="70" fillId="0" borderId="0" xfId="188" applyNumberFormat="1" applyFont="1"/>
    <xf numFmtId="3" fontId="12" fillId="0" borderId="44" xfId="188" applyNumberFormat="1" applyFont="1" applyBorder="1" applyAlignment="1">
      <alignment horizontal="center" vertical="center" wrapText="1"/>
    </xf>
    <xf numFmtId="3" fontId="14" fillId="0" borderId="48" xfId="188" applyNumberFormat="1" applyFont="1" applyBorder="1"/>
    <xf numFmtId="0" fontId="16" fillId="0" borderId="16" xfId="188" applyFont="1" applyBorder="1"/>
    <xf numFmtId="4" fontId="15" fillId="0" borderId="27" xfId="188" applyNumberFormat="1" applyFont="1" applyBorder="1"/>
    <xf numFmtId="1" fontId="0" fillId="0" borderId="0" xfId="0" applyNumberFormat="1"/>
    <xf numFmtId="0" fontId="22" fillId="0" borderId="0" xfId="0" applyFont="1" applyAlignment="1">
      <alignment vertical="center"/>
    </xf>
    <xf numFmtId="0" fontId="14" fillId="0" borderId="25" xfId="188" applyFont="1" applyBorder="1"/>
    <xf numFmtId="2" fontId="97"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08" fillId="0" borderId="38" xfId="0" applyFont="1" applyBorder="1" applyAlignment="1">
      <alignment horizontal="centerContinuous"/>
    </xf>
    <xf numFmtId="169" fontId="41" fillId="0" borderId="0" xfId="0" applyNumberFormat="1" applyFont="1" applyAlignment="1">
      <alignment horizontal="centerContinuous"/>
    </xf>
    <xf numFmtId="169" fontId="41"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6" fillId="59" borderId="0" xfId="188" applyFill="1"/>
    <xf numFmtId="0" fontId="0" fillId="59" borderId="0" xfId="0" applyFill="1"/>
    <xf numFmtId="167" fontId="11"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6" fillId="0" borderId="0" xfId="0" applyFont="1"/>
    <xf numFmtId="170" fontId="20" fillId="0" borderId="0" xfId="0" applyNumberFormat="1" applyFont="1"/>
    <xf numFmtId="0" fontId="6" fillId="0" borderId="21" xfId="0" applyFont="1" applyBorder="1"/>
    <xf numFmtId="0" fontId="6" fillId="0" borderId="46" xfId="0" applyFont="1" applyBorder="1"/>
    <xf numFmtId="0" fontId="20" fillId="0" borderId="0" xfId="0" applyFont="1"/>
    <xf numFmtId="170" fontId="20" fillId="4" borderId="46" xfId="0" applyNumberFormat="1" applyFont="1" applyFill="1" applyBorder="1"/>
    <xf numFmtId="170" fontId="6" fillId="0" borderId="52" xfId="191" applyNumberFormat="1" applyFont="1" applyBorder="1" applyAlignment="1">
      <alignment horizontal="right"/>
    </xf>
    <xf numFmtId="170" fontId="0" fillId="0" borderId="11" xfId="0" applyNumberFormat="1" applyBorder="1" applyAlignment="1">
      <alignment horizontal="right"/>
    </xf>
    <xf numFmtId="170" fontId="6"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6" fillId="0" borderId="11" xfId="0" applyNumberFormat="1" applyFont="1" applyBorder="1"/>
    <xf numFmtId="170" fontId="6" fillId="0" borderId="52" xfId="0" applyNumberFormat="1" applyFont="1" applyBorder="1"/>
    <xf numFmtId="170" fontId="6" fillId="0" borderId="49" xfId="0" applyNumberFormat="1" applyFont="1" applyBorder="1"/>
    <xf numFmtId="170" fontId="6" fillId="0" borderId="11" xfId="0" applyNumberFormat="1" applyFont="1" applyBorder="1" applyAlignment="1">
      <alignment horizontal="right"/>
    </xf>
    <xf numFmtId="170" fontId="6" fillId="0" borderId="49" xfId="191" applyNumberFormat="1" applyFont="1" applyBorder="1" applyAlignment="1">
      <alignment horizontal="right"/>
    </xf>
    <xf numFmtId="3" fontId="11" fillId="59" borderId="3" xfId="188" applyNumberFormat="1" applyFont="1" applyFill="1" applyBorder="1" applyAlignment="1">
      <alignment horizontal="right" wrapText="1"/>
    </xf>
    <xf numFmtId="0" fontId="127" fillId="0" borderId="0" xfId="0" applyFont="1"/>
    <xf numFmtId="0" fontId="128" fillId="0" borderId="0" xfId="0" applyFont="1"/>
    <xf numFmtId="0" fontId="6" fillId="0" borderId="10" xfId="0" applyFont="1" applyBorder="1"/>
    <xf numFmtId="170" fontId="6" fillId="0" borderId="64" xfId="0" applyNumberFormat="1" applyFont="1" applyBorder="1"/>
    <xf numFmtId="170" fontId="6" fillId="0" borderId="37" xfId="0" applyNumberFormat="1" applyFont="1" applyBorder="1"/>
    <xf numFmtId="170" fontId="6" fillId="0" borderId="37" xfId="191" applyNumberFormat="1" applyFont="1" applyBorder="1" applyAlignment="1">
      <alignment horizontal="right"/>
    </xf>
    <xf numFmtId="0" fontId="6" fillId="0" borderId="10" xfId="0" applyFont="1" applyBorder="1" applyAlignment="1">
      <alignment horizontal="center"/>
    </xf>
    <xf numFmtId="0" fontId="6" fillId="0" borderId="10" xfId="0" applyFont="1" applyBorder="1" applyAlignment="1">
      <alignment horizontal="left"/>
    </xf>
    <xf numFmtId="0" fontId="11" fillId="0" borderId="34" xfId="0" applyFont="1" applyBorder="1" applyAlignment="1">
      <alignment horizontal="center"/>
    </xf>
    <xf numFmtId="0" fontId="20" fillId="4" borderId="76" xfId="0" applyFont="1" applyFill="1" applyBorder="1" applyAlignment="1">
      <alignment horizontal="left"/>
    </xf>
    <xf numFmtId="170" fontId="20" fillId="4" borderId="29" xfId="0" applyNumberFormat="1" applyFont="1" applyFill="1" applyBorder="1"/>
    <xf numFmtId="0" fontId="6" fillId="0" borderId="64" xfId="0" applyFont="1" applyBorder="1"/>
    <xf numFmtId="0" fontId="0" fillId="0" borderId="10" xfId="0" applyBorder="1"/>
    <xf numFmtId="0" fontId="20" fillId="0" borderId="34" xfId="0" applyFont="1" applyBorder="1"/>
    <xf numFmtId="170" fontId="20" fillId="0" borderId="64" xfId="0" applyNumberFormat="1" applyFont="1" applyBorder="1"/>
    <xf numFmtId="0" fontId="6" fillId="0" borderId="58" xfId="0" applyFont="1" applyBorder="1"/>
    <xf numFmtId="0" fontId="20" fillId="0" borderId="64" xfId="0" applyFont="1" applyBorder="1"/>
    <xf numFmtId="170" fontId="6"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19" fillId="0" borderId="0" xfId="51" applyFont="1" applyAlignment="1">
      <alignment horizontal="center"/>
    </xf>
    <xf numFmtId="0" fontId="106" fillId="0" borderId="0" xfId="51" applyFont="1" applyAlignment="1">
      <alignment horizontal="center"/>
    </xf>
    <xf numFmtId="0" fontId="75" fillId="0" borderId="0" xfId="0" applyFont="1" applyAlignment="1">
      <alignment horizontal="center"/>
    </xf>
    <xf numFmtId="0" fontId="0" fillId="0" borderId="64" xfId="0" applyBorder="1"/>
    <xf numFmtId="0" fontId="26" fillId="0" borderId="0" xfId="96"/>
    <xf numFmtId="0" fontId="26" fillId="59" borderId="0" xfId="96" applyFill="1"/>
    <xf numFmtId="0" fontId="59" fillId="0" borderId="0" xfId="97"/>
    <xf numFmtId="0" fontId="109" fillId="0" borderId="0" xfId="97" applyFont="1"/>
    <xf numFmtId="0" fontId="17" fillId="0" borderId="0" xfId="0" applyFont="1"/>
    <xf numFmtId="0" fontId="17" fillId="0" borderId="0" xfId="51" applyFont="1"/>
    <xf numFmtId="0" fontId="17" fillId="0" borderId="0" xfId="0" applyFont="1" applyAlignment="1">
      <alignment vertical="center"/>
    </xf>
    <xf numFmtId="0" fontId="17" fillId="0" borderId="0" xfId="51" applyFont="1" applyAlignment="1">
      <alignment vertical="center"/>
    </xf>
    <xf numFmtId="0" fontId="21" fillId="59" borderId="64" xfId="188" applyFont="1" applyFill="1" applyBorder="1" applyAlignment="1">
      <alignment horizontal="center" vertical="center" wrapText="1"/>
    </xf>
    <xf numFmtId="3" fontId="11" fillId="59" borderId="4" xfId="188" applyNumberFormat="1" applyFont="1" applyFill="1" applyBorder="1" applyAlignment="1">
      <alignment horizontal="right" wrapText="1"/>
    </xf>
    <xf numFmtId="2" fontId="0" fillId="0" borderId="0" xfId="0" applyNumberFormat="1"/>
    <xf numFmtId="3" fontId="11" fillId="59" borderId="41" xfId="188" quotePrefix="1" applyNumberFormat="1" applyFont="1" applyFill="1" applyBorder="1" applyAlignment="1">
      <alignment wrapText="1"/>
    </xf>
    <xf numFmtId="3" fontId="11" fillId="59" borderId="3" xfId="188" quotePrefix="1" applyNumberFormat="1" applyFont="1" applyFill="1" applyBorder="1"/>
    <xf numFmtId="3" fontId="11" fillId="59" borderId="41" xfId="188" applyNumberFormat="1" applyFont="1" applyFill="1" applyBorder="1" applyAlignment="1">
      <alignment horizontal="right" wrapText="1"/>
    </xf>
    <xf numFmtId="3" fontId="11" fillId="60" borderId="4" xfId="188" applyNumberFormat="1" applyFont="1" applyFill="1" applyBorder="1" applyAlignment="1">
      <alignment horizontal="right" wrapText="1"/>
    </xf>
    <xf numFmtId="3" fontId="11"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9"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4"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2" fillId="0" borderId="0" xfId="0" applyFont="1"/>
    <xf numFmtId="0" fontId="193" fillId="0" borderId="0" xfId="0" applyFont="1"/>
    <xf numFmtId="0" fontId="189" fillId="0" borderId="0" xfId="0" applyFont="1"/>
    <xf numFmtId="0" fontId="194" fillId="0" borderId="0" xfId="0" applyFont="1"/>
    <xf numFmtId="0" fontId="156" fillId="0" borderId="0" xfId="0" applyFont="1"/>
    <xf numFmtId="0" fontId="185" fillId="0" borderId="0" xfId="0" applyFont="1"/>
    <xf numFmtId="0" fontId="196" fillId="0" borderId="0" xfId="0" applyFont="1"/>
    <xf numFmtId="0" fontId="195" fillId="0" borderId="0" xfId="188" applyFont="1"/>
    <xf numFmtId="0" fontId="165" fillId="0" borderId="0" xfId="188" applyFont="1"/>
    <xf numFmtId="0" fontId="197" fillId="0" borderId="0" xfId="188" applyFont="1"/>
    <xf numFmtId="0" fontId="200" fillId="0" borderId="0" xfId="188" applyFont="1" applyAlignment="1">
      <alignment horizontal="center" vertical="center" wrapText="1"/>
    </xf>
    <xf numFmtId="0" fontId="201" fillId="59" borderId="64" xfId="188" applyFont="1" applyFill="1" applyBorder="1" applyAlignment="1">
      <alignment horizontal="center" vertical="center" wrapText="1"/>
    </xf>
    <xf numFmtId="0" fontId="202"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199" fillId="60" borderId="65" xfId="188" applyNumberFormat="1" applyFont="1" applyFill="1" applyBorder="1"/>
    <xf numFmtId="0" fontId="203" fillId="0" borderId="0" xfId="188" applyFont="1" applyAlignment="1">
      <alignment horizontal="center"/>
    </xf>
    <xf numFmtId="3" fontId="173" fillId="60" borderId="42" xfId="188" applyNumberFormat="1" applyFont="1" applyFill="1" applyBorder="1" applyAlignment="1">
      <alignment horizontal="right" wrapText="1"/>
    </xf>
    <xf numFmtId="3" fontId="202"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199"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2"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199" fillId="60" borderId="40" xfId="188" applyNumberFormat="1" applyFont="1" applyFill="1" applyBorder="1"/>
    <xf numFmtId="0" fontId="165" fillId="59" borderId="0" xfId="188" applyFont="1" applyFill="1"/>
    <xf numFmtId="0" fontId="197" fillId="0" borderId="0" xfId="188" applyFont="1" applyAlignment="1">
      <alignment wrapText="1"/>
    </xf>
    <xf numFmtId="0" fontId="201" fillId="59" borderId="42" xfId="188" applyFont="1" applyFill="1" applyBorder="1" applyAlignment="1">
      <alignment horizontal="center" wrapText="1"/>
    </xf>
    <xf numFmtId="0" fontId="202" fillId="0" borderId="40" xfId="188" applyFont="1" applyBorder="1" applyAlignment="1">
      <alignment wrapText="1"/>
    </xf>
    <xf numFmtId="3" fontId="173" fillId="59" borderId="41" xfId="188" quotePrefix="1" applyNumberFormat="1" applyFont="1" applyFill="1" applyBorder="1" applyAlignment="1">
      <alignment wrapText="1"/>
    </xf>
    <xf numFmtId="167" fontId="199"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4"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5" fillId="0" borderId="0" xfId="188" applyFont="1"/>
    <xf numFmtId="0" fontId="205" fillId="0" borderId="0" xfId="188" applyFont="1" applyAlignment="1">
      <alignment horizontal="right"/>
    </xf>
    <xf numFmtId="0" fontId="207" fillId="0" borderId="0" xfId="188" applyFont="1"/>
    <xf numFmtId="2" fontId="165" fillId="0" borderId="0" xfId="188" applyNumberFormat="1" applyFont="1"/>
    <xf numFmtId="0" fontId="165" fillId="0" borderId="0" xfId="188" applyFont="1" applyAlignment="1">
      <alignment horizontal="right"/>
    </xf>
    <xf numFmtId="0" fontId="203" fillId="0" borderId="0" xfId="188" applyFont="1" applyAlignment="1">
      <alignment vertical="center"/>
    </xf>
    <xf numFmtId="2" fontId="165" fillId="0" borderId="0" xfId="188" applyNumberFormat="1" applyFont="1" applyAlignment="1">
      <alignment horizontal="center"/>
    </xf>
    <xf numFmtId="0" fontId="208" fillId="0" borderId="0" xfId="188" applyFont="1"/>
    <xf numFmtId="0" fontId="210" fillId="0" borderId="0" xfId="188" applyFont="1" applyAlignment="1">
      <alignment horizontal="left" vertical="center" wrapText="1"/>
    </xf>
    <xf numFmtId="0" fontId="175" fillId="0" borderId="0" xfId="188" applyFont="1" applyAlignment="1">
      <alignment vertical="center" wrapText="1"/>
    </xf>
    <xf numFmtId="0" fontId="211" fillId="0" borderId="0" xfId="188" applyFont="1" applyAlignment="1">
      <alignment vertical="center" wrapText="1"/>
    </xf>
    <xf numFmtId="0" fontId="212" fillId="0" borderId="0" xfId="188" applyFont="1"/>
    <xf numFmtId="0" fontId="211" fillId="0" borderId="0" xfId="188" applyFont="1" applyAlignment="1">
      <alignment vertical="center"/>
    </xf>
    <xf numFmtId="3" fontId="212" fillId="0" borderId="0" xfId="188" applyNumberFormat="1" applyFont="1"/>
    <xf numFmtId="49" fontId="211" fillId="0" borderId="0" xfId="188" applyNumberFormat="1" applyFont="1" applyAlignment="1">
      <alignment vertical="center"/>
    </xf>
    <xf numFmtId="49" fontId="211"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4"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 fillId="0" borderId="0" xfId="0" applyFont="1"/>
    <xf numFmtId="0" fontId="19" fillId="0" borderId="0" xfId="51" applyFont="1"/>
    <xf numFmtId="0" fontId="213" fillId="0" borderId="0" xfId="51" applyFont="1"/>
    <xf numFmtId="0" fontId="19" fillId="0" borderId="0" xfId="51" quotePrefix="1" applyFont="1"/>
    <xf numFmtId="0" fontId="188" fillId="0" borderId="0" xfId="0" applyFont="1"/>
    <xf numFmtId="0" fontId="199"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5" fillId="0" borderId="33" xfId="0" applyFont="1" applyBorder="1"/>
    <xf numFmtId="0" fontId="73" fillId="0" borderId="32" xfId="51" applyFont="1" applyBorder="1"/>
    <xf numFmtId="0" fontId="73" fillId="0" borderId="9" xfId="51" applyFont="1" applyBorder="1"/>
    <xf numFmtId="0" fontId="156" fillId="0" borderId="0" xfId="51" applyFont="1"/>
    <xf numFmtId="0" fontId="158" fillId="0" borderId="46" xfId="51" applyFont="1" applyBorder="1" applyAlignment="1">
      <alignment horizontal="left"/>
    </xf>
    <xf numFmtId="0" fontId="98"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6" fillId="0" borderId="0" xfId="188" applyFont="1"/>
    <xf numFmtId="0" fontId="175" fillId="0" borderId="0" xfId="188" applyFont="1"/>
    <xf numFmtId="170" fontId="6" fillId="0" borderId="49" xfId="239" applyNumberFormat="1" applyFont="1" applyBorder="1" applyAlignment="1">
      <alignment horizontal="right"/>
    </xf>
    <xf numFmtId="170" fontId="6" fillId="0" borderId="52" xfId="239" applyNumberFormat="1" applyFont="1" applyBorder="1" applyAlignment="1">
      <alignment horizontal="right"/>
    </xf>
    <xf numFmtId="0" fontId="26" fillId="0" borderId="0" xfId="174"/>
    <xf numFmtId="180" fontId="26"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6"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6" fillId="0" borderId="96" xfId="174" applyBorder="1"/>
    <xf numFmtId="0" fontId="26" fillId="0" borderId="97" xfId="174" applyBorder="1"/>
    <xf numFmtId="0" fontId="26" fillId="0" borderId="99" xfId="174" applyBorder="1"/>
    <xf numFmtId="0" fontId="152" fillId="67" borderId="100" xfId="174" applyFont="1" applyFill="1" applyBorder="1" applyAlignment="1">
      <alignment horizontal="right"/>
    </xf>
    <xf numFmtId="0" fontId="26"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199" fillId="0" borderId="53" xfId="0" applyNumberFormat="1" applyFont="1" applyBorder="1"/>
    <xf numFmtId="165" fontId="173" fillId="0" borderId="14" xfId="0" applyNumberFormat="1" applyFont="1" applyBorder="1"/>
    <xf numFmtId="165" fontId="199" fillId="0" borderId="12" xfId="0" applyNumberFormat="1" applyFont="1" applyBorder="1"/>
    <xf numFmtId="165" fontId="199" fillId="0" borderId="12" xfId="0" quotePrefix="1" applyNumberFormat="1" applyFont="1" applyBorder="1"/>
    <xf numFmtId="165" fontId="199"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199" fillId="0" borderId="47" xfId="0" applyNumberFormat="1" applyFont="1" applyBorder="1"/>
    <xf numFmtId="165" fontId="173" fillId="0" borderId="20" xfId="0" applyNumberFormat="1" applyFont="1" applyBorder="1"/>
    <xf numFmtId="165" fontId="199" fillId="0" borderId="46" xfId="0" applyNumberFormat="1" applyFont="1" applyBorder="1"/>
    <xf numFmtId="165" fontId="199"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199" fillId="0" borderId="60" xfId="0" applyNumberFormat="1" applyFont="1" applyBorder="1"/>
    <xf numFmtId="165" fontId="173" fillId="0" borderId="22" xfId="0" applyNumberFormat="1" applyFont="1" applyBorder="1"/>
    <xf numFmtId="165" fontId="199" fillId="0" borderId="51" xfId="0" applyNumberFormat="1" applyFont="1" applyBorder="1"/>
    <xf numFmtId="165" fontId="199"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199" fillId="0" borderId="28" xfId="0" quotePrefix="1" applyNumberFormat="1" applyFont="1" applyBorder="1"/>
    <xf numFmtId="165" fontId="199" fillId="0" borderId="46" xfId="0" quotePrefix="1" applyNumberFormat="1" applyFont="1" applyBorder="1"/>
    <xf numFmtId="165" fontId="199" fillId="0" borderId="29" xfId="0" quotePrefix="1" applyNumberFormat="1" applyFont="1" applyBorder="1"/>
    <xf numFmtId="0" fontId="199"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199"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2"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199"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2" fillId="0" borderId="82" xfId="0" applyFont="1" applyBorder="1" applyAlignment="1">
      <alignment horizontal="center" vertical="center" wrapText="1"/>
    </xf>
    <xf numFmtId="0" fontId="174" fillId="0" borderId="80" xfId="0" applyFont="1" applyBorder="1" applyAlignment="1">
      <alignment vertical="center" wrapText="1"/>
    </xf>
    <xf numFmtId="0" fontId="202"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0" fontId="197" fillId="0" borderId="0" xfId="188" applyFont="1" applyAlignment="1">
      <alignment vertical="center" wrapText="1"/>
    </xf>
    <xf numFmtId="0" fontId="197" fillId="0" borderId="0" xfId="188" applyFont="1" applyAlignment="1">
      <alignment vertical="center"/>
    </xf>
    <xf numFmtId="3" fontId="195" fillId="0" borderId="0" xfId="188" applyNumberFormat="1" applyFont="1"/>
    <xf numFmtId="49" fontId="197" fillId="0" borderId="0" xfId="188" applyNumberFormat="1" applyFont="1" applyAlignment="1">
      <alignment vertical="center"/>
    </xf>
    <xf numFmtId="49" fontId="197" fillId="0" borderId="0" xfId="188" applyNumberFormat="1" applyFont="1"/>
    <xf numFmtId="3" fontId="175" fillId="59" borderId="22" xfId="0" applyNumberFormat="1" applyFont="1" applyFill="1" applyBorder="1"/>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1" fillId="59" borderId="65" xfId="188" applyFont="1" applyFill="1" applyBorder="1" applyAlignment="1">
      <alignment horizontal="center" vertical="center" wrapText="1"/>
    </xf>
    <xf numFmtId="0" fontId="201"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3" fontId="165" fillId="0" borderId="10" xfId="0" applyNumberFormat="1" applyFont="1" applyBorder="1"/>
    <xf numFmtId="3" fontId="165" fillId="0" borderId="37"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6" fillId="0" borderId="0" xfId="239" applyNumberFormat="1" applyFont="1" applyAlignment="1">
      <alignment horizontal="right"/>
    </xf>
    <xf numFmtId="170" fontId="6" fillId="0" borderId="37" xfId="239" applyNumberFormat="1" applyFont="1" applyBorder="1" applyAlignment="1">
      <alignment horizontal="right"/>
    </xf>
    <xf numFmtId="0" fontId="219" fillId="0" borderId="0" xfId="0" applyFont="1"/>
    <xf numFmtId="0" fontId="193" fillId="0" borderId="0" xfId="51" applyFont="1"/>
    <xf numFmtId="0" fontId="220" fillId="0" borderId="0" xfId="0" applyFont="1"/>
    <xf numFmtId="0" fontId="11" fillId="0" borderId="10" xfId="0" applyFont="1" applyBorder="1"/>
    <xf numFmtId="0" fontId="11" fillId="0" borderId="10" xfId="0" applyFont="1" applyBorder="1" applyAlignment="1">
      <alignment horizontal="left"/>
    </xf>
    <xf numFmtId="0" fontId="120" fillId="0" borderId="0" xfId="0" applyFont="1"/>
    <xf numFmtId="0" fontId="221" fillId="0" borderId="0" xfId="51" applyFont="1"/>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165" fillId="0" borderId="0" xfId="104" applyFont="1"/>
    <xf numFmtId="0" fontId="222"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5"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4"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5"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5"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6" fillId="68" borderId="0" xfId="104" applyFont="1" applyFill="1"/>
    <xf numFmtId="2" fontId="225" fillId="59" borderId="0" xfId="104" applyNumberFormat="1" applyFont="1" applyFill="1"/>
    <xf numFmtId="0" fontId="195" fillId="59" borderId="0" xfId="104" applyFont="1" applyFill="1"/>
    <xf numFmtId="0" fontId="174" fillId="36" borderId="0" xfId="104" applyFont="1" applyFill="1"/>
    <xf numFmtId="0" fontId="165" fillId="36" borderId="0" xfId="104" applyFont="1" applyFill="1"/>
    <xf numFmtId="0" fontId="195"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5" fillId="0" borderId="0" xfId="104" applyFont="1"/>
    <xf numFmtId="0" fontId="174" fillId="2" borderId="0" xfId="104" applyFont="1" applyFill="1"/>
    <xf numFmtId="0" fontId="165" fillId="2" borderId="0" xfId="104" applyFont="1" applyFill="1"/>
    <xf numFmtId="0" fontId="195"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4" fillId="0" borderId="0" xfId="104" applyFont="1"/>
    <xf numFmtId="0" fontId="228" fillId="0" borderId="16" xfId="104" applyFont="1" applyBorder="1"/>
    <xf numFmtId="169" fontId="228" fillId="0" borderId="27" xfId="104" applyNumberFormat="1" applyFont="1" applyBorder="1"/>
    <xf numFmtId="0" fontId="229" fillId="0" borderId="14" xfId="104" applyFont="1" applyBorder="1"/>
    <xf numFmtId="169" fontId="229" fillId="0" borderId="28" xfId="104" applyNumberFormat="1" applyFont="1" applyBorder="1"/>
    <xf numFmtId="0" fontId="229" fillId="0" borderId="20" xfId="104" applyFont="1" applyBorder="1"/>
    <xf numFmtId="169" fontId="229" fillId="0" borderId="29" xfId="104" applyNumberFormat="1" applyFont="1" applyBorder="1"/>
    <xf numFmtId="0" fontId="229" fillId="0" borderId="22" xfId="104" applyFont="1" applyBorder="1"/>
    <xf numFmtId="169" fontId="229" fillId="0" borderId="30" xfId="104" applyNumberFormat="1" applyFont="1" applyBorder="1"/>
    <xf numFmtId="0" fontId="229" fillId="0" borderId="0" xfId="104" applyFont="1"/>
    <xf numFmtId="0" fontId="229" fillId="0" borderId="18" xfId="104" applyFont="1" applyBorder="1"/>
    <xf numFmtId="0" fontId="175" fillId="0" borderId="0" xfId="104" applyFont="1" applyAlignment="1">
      <alignment horizontal="center"/>
    </xf>
    <xf numFmtId="2" fontId="175" fillId="0" borderId="0" xfId="104" applyNumberFormat="1" applyFont="1"/>
    <xf numFmtId="2" fontId="224" fillId="0" borderId="0" xfId="104" applyNumberFormat="1" applyFont="1"/>
    <xf numFmtId="2" fontId="165" fillId="0" borderId="0" xfId="104" applyNumberFormat="1" applyFont="1"/>
    <xf numFmtId="2" fontId="225"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0" fontId="231" fillId="0" borderId="0" xfId="241" applyFont="1" applyAlignment="1">
      <alignment vertical="center"/>
    </xf>
    <xf numFmtId="0" fontId="230" fillId="0" borderId="0" xfId="241"/>
    <xf numFmtId="0" fontId="232" fillId="0" borderId="0" xfId="241" applyFont="1" applyAlignment="1">
      <alignment horizontal="justify" vertical="center"/>
    </xf>
    <xf numFmtId="0" fontId="232" fillId="0" borderId="0" xfId="241" applyFont="1"/>
    <xf numFmtId="0" fontId="233"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37"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0" fontId="241" fillId="0" borderId="20" xfId="234" applyFont="1" applyBorder="1"/>
    <xf numFmtId="0" fontId="241" fillId="0" borderId="22" xfId="234" applyFont="1" applyBorder="1"/>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73" fillId="0" borderId="64" xfId="51" applyNumberFormat="1" applyFont="1" applyBorder="1"/>
    <xf numFmtId="0" fontId="73"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7" fillId="0" borderId="0" xfId="0" applyFont="1" applyAlignment="1">
      <alignment vertical="center"/>
    </xf>
    <xf numFmtId="165" fontId="73" fillId="0" borderId="41" xfId="51" applyNumberFormat="1" applyFont="1" applyBorder="1"/>
    <xf numFmtId="165" fontId="73" fillId="0" borderId="42" xfId="51" applyNumberFormat="1" applyFont="1" applyBorder="1"/>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14" fontId="245"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5" fillId="69" borderId="0" xfId="237" applyFont="1" applyFill="1" applyAlignment="1">
      <alignment horizontal="left"/>
    </xf>
    <xf numFmtId="0" fontId="173" fillId="0" borderId="0" xfId="41" applyFont="1"/>
    <xf numFmtId="3" fontId="173" fillId="0" borderId="46" xfId="0" applyNumberFormat="1" applyFont="1" applyBorder="1" applyAlignment="1">
      <alignment horizontal="left" vertical="center"/>
    </xf>
    <xf numFmtId="0" fontId="255" fillId="0" borderId="0" xfId="51" applyFont="1"/>
    <xf numFmtId="0" fontId="256" fillId="0" borderId="0" xfId="51" applyFont="1"/>
    <xf numFmtId="14" fontId="245" fillId="0" borderId="12" xfId="0" applyNumberFormat="1" applyFont="1" applyBorder="1" applyAlignment="1">
      <alignment horizontal="center" vertical="center" wrapText="1"/>
    </xf>
    <xf numFmtId="14" fontId="245"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6"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6" fillId="0" borderId="46" xfId="0" applyNumberFormat="1" applyFont="1" applyBorder="1"/>
    <xf numFmtId="2" fontId="246" fillId="0" borderId="21" xfId="0" applyNumberFormat="1" applyFont="1" applyBorder="1"/>
    <xf numFmtId="165" fontId="254" fillId="0" borderId="21" xfId="0" applyNumberFormat="1" applyFont="1" applyBorder="1"/>
    <xf numFmtId="3" fontId="246"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6" fillId="0" borderId="51" xfId="0" applyNumberFormat="1" applyFont="1" applyBorder="1"/>
    <xf numFmtId="2" fontId="246"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6" fillId="0" borderId="46" xfId="0" applyNumberFormat="1" applyFont="1" applyBorder="1" applyAlignment="1">
      <alignment horizontal="left"/>
    </xf>
    <xf numFmtId="4" fontId="241" fillId="65" borderId="1" xfId="234" applyNumberFormat="1" applyFont="1" applyFill="1" applyBorder="1"/>
    <xf numFmtId="4" fontId="241" fillId="65" borderId="46" xfId="234" applyNumberFormat="1" applyFont="1" applyFill="1" applyBorder="1"/>
    <xf numFmtId="4" fontId="241" fillId="66" borderId="48" xfId="234" applyNumberFormat="1" applyFont="1" applyFill="1" applyBorder="1"/>
    <xf numFmtId="4" fontId="241" fillId="65" borderId="51" xfId="234" applyNumberFormat="1" applyFont="1" applyFill="1" applyBorder="1"/>
    <xf numFmtId="4" fontId="241" fillId="66" borderId="51" xfId="234" applyNumberFormat="1" applyFont="1" applyFill="1" applyBorder="1"/>
    <xf numFmtId="0" fontId="258" fillId="0" borderId="0" xfId="41" applyFont="1"/>
    <xf numFmtId="3" fontId="173" fillId="0" borderId="1" xfId="0" applyNumberFormat="1" applyFont="1" applyBorder="1" applyAlignment="1">
      <alignment vertical="center"/>
    </xf>
    <xf numFmtId="3" fontId="173" fillId="0" borderId="46" xfId="0" applyNumberFormat="1" applyFont="1" applyBorder="1" applyAlignment="1">
      <alignment vertical="center"/>
    </xf>
    <xf numFmtId="3" fontId="173" fillId="0" borderId="51" xfId="0" applyNumberFormat="1" applyFont="1" applyBorder="1" applyAlignment="1">
      <alignment vertical="center"/>
    </xf>
    <xf numFmtId="165" fontId="254" fillId="4" borderId="29" xfId="0" quotePrefix="1" applyNumberFormat="1" applyFont="1" applyFill="1" applyBorder="1" applyAlignment="1">
      <alignment horizontal="right"/>
    </xf>
    <xf numFmtId="167" fontId="174" fillId="0" borderId="51" xfId="0" quotePrefix="1" applyNumberFormat="1" applyFont="1" applyBorder="1" applyAlignment="1">
      <alignment horizontal="center" vertical="center"/>
    </xf>
    <xf numFmtId="3" fontId="165" fillId="0" borderId="20" xfId="0" quotePrefix="1" applyNumberFormat="1" applyFont="1" applyBorder="1" applyAlignment="1">
      <alignment horizontal="left"/>
    </xf>
    <xf numFmtId="3" fontId="165"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0" fontId="248" fillId="4" borderId="30" xfId="0" applyFont="1" applyFill="1" applyBorder="1" applyAlignment="1">
      <alignment horizontal="center" vertical="center" wrapText="1"/>
    </xf>
    <xf numFmtId="0" fontId="8" fillId="0" borderId="35" xfId="0" applyFont="1" applyBorder="1" applyAlignment="1">
      <alignment horizontal="center" vertical="center" wrapText="1"/>
    </xf>
    <xf numFmtId="0" fontId="175" fillId="0" borderId="31" xfId="0" applyFont="1" applyBorder="1" applyAlignment="1">
      <alignment horizontal="right" vertical="center" wrapText="1"/>
    </xf>
    <xf numFmtId="0" fontId="243" fillId="0" borderId="0" xfId="51" applyFont="1" applyAlignment="1">
      <alignment horizontal="center"/>
    </xf>
    <xf numFmtId="0" fontId="244" fillId="0" borderId="0" xfId="51" applyFont="1" applyAlignment="1">
      <alignment horizontal="center"/>
    </xf>
    <xf numFmtId="165" fontId="73" fillId="0" borderId="0" xfId="51" applyNumberFormat="1" applyFont="1"/>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27" fillId="71" borderId="0" xfId="96" applyFont="1" applyFill="1"/>
    <xf numFmtId="0" fontId="127" fillId="0" borderId="0" xfId="96" applyFont="1"/>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0" fontId="136" fillId="59" borderId="0" xfId="96" applyFont="1" applyFill="1" applyAlignment="1" applyProtection="1">
      <alignment horizontal="right" vertical="center" indent="1"/>
      <protection locked="0"/>
    </xf>
    <xf numFmtId="16" fontId="137" fillId="0" borderId="0" xfId="96" applyNumberFormat="1" applyFont="1" applyAlignment="1">
      <alignment horizontal="right" vertical="top"/>
    </xf>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2" fontId="135" fillId="0" borderId="0" xfId="96" applyNumberFormat="1" applyFont="1" applyAlignment="1">
      <alignment vertical="center"/>
    </xf>
    <xf numFmtId="0" fontId="144" fillId="0" borderId="0" xfId="96" applyFont="1"/>
    <xf numFmtId="0" fontId="137" fillId="0" borderId="0" xfId="96" applyFont="1" applyAlignment="1">
      <alignment horizontal="right" vertical="top"/>
    </xf>
    <xf numFmtId="0" fontId="122" fillId="0" borderId="0" xfId="97" applyFont="1"/>
    <xf numFmtId="0" fontId="26"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0" fontId="146" fillId="0" borderId="0" xfId="96" applyFont="1"/>
    <xf numFmtId="2" fontId="113" fillId="59" borderId="0" xfId="96" applyNumberFormat="1" applyFont="1" applyFill="1" applyAlignment="1" applyProtection="1">
      <alignment horizontal="center" vertical="center"/>
      <protection locked="0"/>
    </xf>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69" fontId="109" fillId="59" borderId="0" xfId="96" applyNumberFormat="1" applyFont="1" applyFill="1" applyAlignment="1">
      <alignment horizontal="center" vertical="center"/>
    </xf>
    <xf numFmtId="173" fontId="114" fillId="62" borderId="0" xfId="99" applyNumberFormat="1" applyFont="1" applyFill="1" applyBorder="1" applyAlignment="1" applyProtection="1">
      <alignment horizontal="center" vertical="center"/>
      <protection locked="0"/>
    </xf>
    <xf numFmtId="0" fontId="109" fillId="62" borderId="0" xfId="96" applyFont="1" applyFill="1" applyAlignment="1">
      <alignment horizontal="center" vertical="center"/>
    </xf>
    <xf numFmtId="173" fontId="109" fillId="62" borderId="0" xfId="99" applyNumberFormat="1" applyFont="1" applyFill="1" applyBorder="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173" fontId="113" fillId="59" borderId="98" xfId="99" applyNumberFormat="1" applyFont="1" applyFill="1" applyBorder="1" applyAlignment="1">
      <alignment horizontal="center" vertical="center"/>
    </xf>
    <xf numFmtId="2" fontId="113" fillId="62" borderId="99" xfId="96" applyNumberFormat="1" applyFont="1" applyFill="1" applyBorder="1" applyAlignment="1">
      <alignment horizontal="center" vertical="center"/>
    </xf>
    <xf numFmtId="0" fontId="109" fillId="59" borderId="0" xfId="96" applyFont="1" applyFill="1"/>
    <xf numFmtId="171" fontId="113" fillId="59" borderId="96" xfId="99" applyNumberFormat="1" applyFont="1" applyFill="1" applyBorder="1" applyAlignment="1">
      <alignment horizontal="center" vertical="center"/>
    </xf>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175" fontId="113" fillId="59" borderId="101" xfId="99" applyNumberFormat="1" applyFont="1" applyFill="1" applyBorder="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147" fillId="0" borderId="0" xfId="96" applyFont="1" applyAlignment="1">
      <alignment vertical="center"/>
    </xf>
    <xf numFmtId="165" fontId="188" fillId="60" borderId="4" xfId="0" applyNumberFormat="1" applyFont="1" applyFill="1" applyBorder="1"/>
    <xf numFmtId="165" fontId="188" fillId="60" borderId="9" xfId="0" quotePrefix="1" applyNumberFormat="1" applyFont="1" applyFill="1" applyBorder="1" applyAlignment="1">
      <alignment horizontal="right"/>
    </xf>
    <xf numFmtId="165" fontId="188" fillId="60" borderId="58" xfId="0" applyNumberFormat="1" applyFont="1" applyFill="1" applyBorder="1"/>
    <xf numFmtId="165" fontId="188" fillId="60" borderId="42" xfId="0" applyNumberFormat="1" applyFont="1" applyFill="1" applyBorder="1"/>
    <xf numFmtId="165" fontId="188" fillId="60" borderId="58" xfId="0" quotePrefix="1" applyNumberFormat="1" applyFont="1" applyFill="1" applyBorder="1" applyAlignment="1">
      <alignment horizontal="right"/>
    </xf>
    <xf numFmtId="165" fontId="188" fillId="60" borderId="42" xfId="0" quotePrefix="1" applyNumberFormat="1" applyFont="1" applyFill="1" applyBorder="1" applyAlignment="1">
      <alignment horizontal="right"/>
    </xf>
    <xf numFmtId="0" fontId="113" fillId="62" borderId="0" xfId="96" applyFont="1" applyFill="1" applyAlignment="1">
      <alignment horizontal="center" vertical="center"/>
    </xf>
    <xf numFmtId="0" fontId="113" fillId="62" borderId="0" xfId="96" applyFont="1" applyFill="1" applyAlignment="1" applyProtection="1">
      <alignment horizontal="center" vertical="center"/>
      <protection locked="0"/>
    </xf>
    <xf numFmtId="0" fontId="122" fillId="62" borderId="0" xfId="96" applyFont="1" applyFill="1" applyAlignment="1">
      <alignment horizontal="center" vertical="center"/>
    </xf>
    <xf numFmtId="43" fontId="113" fillId="59" borderId="3" xfId="101" applyFont="1" applyFill="1" applyBorder="1" applyAlignment="1">
      <alignment horizontal="center" vertical="center"/>
    </xf>
    <xf numFmtId="3" fontId="158" fillId="59" borderId="46" xfId="0" quotePrefix="1" applyNumberFormat="1" applyFont="1" applyFill="1" applyBorder="1" applyAlignment="1">
      <alignment horizontal="left"/>
    </xf>
    <xf numFmtId="165" fontId="158" fillId="59" borderId="93" xfId="0" quotePrefix="1" applyNumberFormat="1" applyFont="1" applyFill="1" applyBorder="1" applyAlignment="1">
      <alignment horizontal="left"/>
    </xf>
    <xf numFmtId="3" fontId="173" fillId="0" borderId="1" xfId="0" quotePrefix="1" applyNumberFormat="1" applyFont="1" applyBorder="1" applyAlignment="1">
      <alignment horizontal="right" vertical="center"/>
    </xf>
    <xf numFmtId="3" fontId="173" fillId="0" borderId="51" xfId="0" quotePrefix="1" applyNumberFormat="1" applyFont="1" applyBorder="1" applyAlignment="1">
      <alignment horizontal="center" vertical="center"/>
    </xf>
    <xf numFmtId="3" fontId="174" fillId="0" borderId="7" xfId="0" quotePrefix="1" applyNumberFormat="1" applyFont="1" applyBorder="1" applyAlignment="1">
      <alignment horizontal="center"/>
    </xf>
    <xf numFmtId="165" fontId="257" fillId="0" borderId="59" xfId="234" quotePrefix="1" applyNumberFormat="1" applyFont="1" applyBorder="1" applyAlignment="1">
      <alignment horizontal="center"/>
    </xf>
    <xf numFmtId="165" fontId="241" fillId="0" borderId="13" xfId="234" quotePrefix="1" applyNumberFormat="1" applyFont="1" applyBorder="1" applyAlignment="1">
      <alignment horizontal="center"/>
    </xf>
    <xf numFmtId="165" fontId="242" fillId="0" borderId="27" xfId="234" quotePrefix="1" applyNumberFormat="1" applyFont="1" applyBorder="1" applyAlignment="1">
      <alignment horizontal="center"/>
    </xf>
    <xf numFmtId="14" fontId="174" fillId="2" borderId="22" xfId="0" applyNumberFormat="1" applyFont="1" applyFill="1" applyBorder="1" applyAlignment="1">
      <alignment horizontal="center" vertical="center" wrapText="1"/>
    </xf>
    <xf numFmtId="0" fontId="215" fillId="0" borderId="23" xfId="0" applyFont="1" applyBorder="1" applyAlignment="1">
      <alignment horizontal="center" vertical="center" wrapText="1"/>
    </xf>
    <xf numFmtId="0" fontId="215" fillId="0" borderId="30" xfId="0" applyFont="1" applyBorder="1" applyAlignment="1">
      <alignment horizontal="center" vertical="center" wrapText="1"/>
    </xf>
    <xf numFmtId="2" fontId="174" fillId="2" borderId="18" xfId="0" quotePrefix="1" applyNumberFormat="1" applyFont="1" applyFill="1" applyBorder="1" applyAlignment="1">
      <alignment vertical="center" wrapText="1"/>
    </xf>
    <xf numFmtId="2" fontId="173" fillId="0" borderId="1" xfId="0" applyNumberFormat="1" applyFont="1" applyBorder="1" applyAlignment="1">
      <alignment vertical="center" wrapText="1"/>
    </xf>
    <xf numFmtId="165" fontId="199" fillId="0" borderId="19" xfId="0" quotePrefix="1" applyNumberFormat="1" applyFont="1" applyBorder="1" applyAlignment="1">
      <alignment horizontal="center" vertical="center" wrapText="1"/>
    </xf>
    <xf numFmtId="165" fontId="199" fillId="0" borderId="7" xfId="0" quotePrefix="1" applyNumberFormat="1" applyFont="1" applyBorder="1" applyAlignment="1">
      <alignment horizontal="center" vertical="center" wrapText="1"/>
    </xf>
    <xf numFmtId="2" fontId="174" fillId="2" borderId="22" xfId="0" quotePrefix="1" applyNumberFormat="1" applyFont="1" applyFill="1" applyBorder="1" applyAlignment="1">
      <alignment vertical="center" wrapText="1"/>
    </xf>
    <xf numFmtId="2" fontId="173" fillId="0" borderId="51" xfId="0" applyNumberFormat="1" applyFont="1" applyBorder="1" applyAlignment="1">
      <alignment vertical="center" wrapText="1"/>
    </xf>
    <xf numFmtId="165" fontId="199" fillId="0" borderId="30" xfId="0" applyNumberFormat="1" applyFont="1" applyBorder="1" applyAlignment="1">
      <alignment horizontal="center" vertical="center" wrapText="1"/>
    </xf>
    <xf numFmtId="2" fontId="174" fillId="2" borderId="22" xfId="0" quotePrefix="1" applyNumberFormat="1" applyFont="1" applyFill="1" applyBorder="1" applyAlignment="1">
      <alignment horizontal="left" vertical="center" wrapText="1"/>
    </xf>
    <xf numFmtId="2" fontId="173" fillId="0" borderId="43" xfId="0" quotePrefix="1" applyNumberFormat="1" applyFont="1" applyBorder="1" applyAlignment="1">
      <alignment horizontal="left" vertical="center" wrapText="1"/>
    </xf>
    <xf numFmtId="165" fontId="199" fillId="0" borderId="23" xfId="0" quotePrefix="1" applyNumberFormat="1" applyFont="1" applyBorder="1" applyAlignment="1">
      <alignment horizontal="center" vertical="center" wrapText="1"/>
    </xf>
    <xf numFmtId="165" fontId="199" fillId="0" borderId="30" xfId="0" quotePrefix="1" applyNumberFormat="1" applyFont="1" applyBorder="1" applyAlignment="1">
      <alignment horizontal="center" vertical="center" wrapText="1"/>
    </xf>
    <xf numFmtId="165" fontId="173" fillId="0" borderId="0" xfId="0" applyNumberFormat="1" applyFont="1"/>
    <xf numFmtId="3" fontId="175" fillId="59" borderId="30" xfId="0" quotePrefix="1" applyNumberFormat="1" applyFont="1" applyFill="1" applyBorder="1" applyAlignment="1">
      <alignment horizontal="right"/>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17"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1" fillId="0" borderId="36" xfId="0" applyFont="1" applyBorder="1" applyAlignment="1">
      <alignment horizontal="center" vertical="center" wrapText="1"/>
    </xf>
    <xf numFmtId="0" fontId="201" fillId="0" borderId="40" xfId="0" applyFont="1" applyBorder="1" applyAlignment="1">
      <alignment horizontal="center" vertical="center" wrapText="1"/>
    </xf>
    <xf numFmtId="0" fontId="215" fillId="0" borderId="31" xfId="0" applyFont="1" applyBorder="1" applyAlignment="1">
      <alignment horizontal="center" vertical="center" wrapText="1"/>
    </xf>
    <xf numFmtId="0" fontId="215" fillId="0" borderId="35" xfId="0" applyFont="1" applyBorder="1" applyAlignment="1">
      <alignment horizontal="center" vertical="center" wrapText="1"/>
    </xf>
    <xf numFmtId="0" fontId="185" fillId="0" borderId="0" xfId="0" applyFont="1" applyAlignment="1">
      <alignment horizontal="left" vertical="center" wrapText="1"/>
    </xf>
    <xf numFmtId="0" fontId="201" fillId="0" borderId="31" xfId="0" applyFont="1" applyBorder="1" applyAlignment="1">
      <alignment horizontal="center" vertical="center" wrapText="1"/>
    </xf>
    <xf numFmtId="0" fontId="201" fillId="0" borderId="82" xfId="0" applyFont="1" applyBorder="1" applyAlignment="1">
      <alignment horizontal="center" vertical="center" wrapText="1"/>
    </xf>
    <xf numFmtId="0" fontId="201"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50" fillId="67" borderId="0" xfId="174" applyFont="1" applyFill="1" applyAlignment="1">
      <alignment horizontal="center"/>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206" fillId="0" borderId="0" xfId="188" applyFont="1" applyAlignment="1">
      <alignment horizontal="center"/>
    </xf>
    <xf numFmtId="0" fontId="174" fillId="0" borderId="41" xfId="188" applyFont="1" applyBorder="1" applyAlignment="1">
      <alignment horizontal="justify" wrapText="1"/>
    </xf>
    <xf numFmtId="0" fontId="201" fillId="59" borderId="36" xfId="188" applyFont="1" applyFill="1" applyBorder="1" applyAlignment="1">
      <alignment horizontal="center" wrapText="1"/>
    </xf>
    <xf numFmtId="0" fontId="201"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1" fillId="59" borderId="36" xfId="188" applyFont="1" applyFill="1" applyBorder="1" applyAlignment="1">
      <alignment horizontal="center" vertical="center" wrapText="1"/>
    </xf>
    <xf numFmtId="0" fontId="201" fillId="59" borderId="38" xfId="188" applyFont="1" applyFill="1" applyBorder="1" applyAlignment="1">
      <alignment horizontal="center" vertical="center" wrapText="1"/>
    </xf>
    <xf numFmtId="0" fontId="201" fillId="0" borderId="36" xfId="188" applyFont="1" applyBorder="1" applyAlignment="1">
      <alignment horizontal="center" wrapText="1"/>
    </xf>
    <xf numFmtId="0" fontId="201"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1" fillId="59" borderId="83" xfId="188" applyFont="1" applyFill="1" applyBorder="1" applyAlignment="1">
      <alignment horizontal="center" vertical="center" wrapText="1"/>
    </xf>
    <xf numFmtId="0" fontId="209" fillId="0" borderId="0" xfId="188" applyFont="1" applyAlignment="1">
      <alignment horizontal="left" vertical="center" wrapText="1"/>
    </xf>
    <xf numFmtId="0" fontId="186" fillId="0" borderId="0" xfId="188" applyFont="1" applyAlignment="1">
      <alignment horizontal="left" vertical="center" wrapText="1"/>
    </xf>
    <xf numFmtId="0" fontId="197" fillId="0" borderId="41" xfId="188" applyFont="1" applyBorder="1" applyAlignment="1">
      <alignment horizontal="center" vertical="center" wrapText="1"/>
    </xf>
    <xf numFmtId="0" fontId="186" fillId="0" borderId="0" xfId="188" applyFont="1" applyAlignment="1">
      <alignment horizontal="center" vertical="center" wrapText="1"/>
    </xf>
    <xf numFmtId="0" fontId="211" fillId="0" borderId="41" xfId="188" applyFont="1" applyBorder="1" applyAlignment="1">
      <alignment horizontal="center" vertical="center" wrapText="1"/>
    </xf>
    <xf numFmtId="0" fontId="12"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77" fillId="59" borderId="2" xfId="188" applyFont="1" applyFill="1" applyBorder="1" applyAlignment="1">
      <alignment horizontal="center" wrapText="1"/>
    </xf>
    <xf numFmtId="0" fontId="77" fillId="59" borderId="3" xfId="188" applyFont="1" applyFill="1" applyBorder="1" applyAlignment="1">
      <alignment horizontal="center" wrapText="1"/>
    </xf>
    <xf numFmtId="0" fontId="77" fillId="59" borderId="4" xfId="188" applyFont="1" applyFill="1" applyBorder="1" applyAlignment="1">
      <alignment horizontal="center" wrapText="1"/>
    </xf>
    <xf numFmtId="0" fontId="77" fillId="59" borderId="36" xfId="188" applyFont="1" applyFill="1" applyBorder="1" applyAlignment="1">
      <alignment horizontal="center" vertical="center" wrapText="1"/>
    </xf>
    <xf numFmtId="0" fontId="77" fillId="59" borderId="38"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6" fillId="0" borderId="0" xfId="188" applyFont="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77" fillId="59" borderId="40"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67" fillId="0" borderId="0" xfId="188" applyFont="1" applyAlignment="1">
      <alignment horizontal="left" vertical="center" wrapText="1"/>
    </xf>
    <xf numFmtId="0" fontId="105" fillId="0" borderId="0" xfId="188" applyFont="1" applyAlignment="1">
      <alignment horizontal="center" vertical="center" wrapText="1"/>
    </xf>
    <xf numFmtId="0" fontId="69" fillId="0" borderId="41" xfId="188" applyFont="1" applyBorder="1" applyAlignment="1">
      <alignment horizontal="center" vertical="center" wrapText="1"/>
    </xf>
    <xf numFmtId="0" fontId="105" fillId="0" borderId="0" xfId="188" applyFont="1" applyAlignment="1">
      <alignment horizontal="left" vertical="center" wrapText="1"/>
    </xf>
    <xf numFmtId="0" fontId="74" fillId="0" borderId="0" xfId="188" applyFont="1" applyAlignment="1">
      <alignment horizontal="left" wrapText="1"/>
    </xf>
    <xf numFmtId="0" fontId="21" fillId="59" borderId="83" xfId="188" applyFont="1" applyFill="1" applyBorder="1" applyAlignment="1">
      <alignment horizontal="center" wrapText="1"/>
    </xf>
    <xf numFmtId="0" fontId="100" fillId="0" borderId="0" xfId="188" applyFont="1" applyAlignment="1">
      <alignment horizontal="left" vertical="center" wrapText="1"/>
    </xf>
    <xf numFmtId="0" fontId="20" fillId="0" borderId="0" xfId="0" applyFont="1" applyAlignment="1">
      <alignment horizontal="center"/>
    </xf>
    <xf numFmtId="0" fontId="20" fillId="0" borderId="64" xfId="0" applyFont="1" applyBorder="1" applyAlignment="1">
      <alignment horizontal="center"/>
    </xf>
    <xf numFmtId="0" fontId="12" fillId="0" borderId="0" xfId="0" applyFont="1" applyAlignment="1">
      <alignment horizontal="center"/>
    </xf>
    <xf numFmtId="0" fontId="12"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6" fillId="0" borderId="48"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7" xfId="0" applyFont="1" applyBorder="1" applyAlignment="1">
      <alignment horizontal="center" vertical="center"/>
    </xf>
    <xf numFmtId="0" fontId="6" fillId="0" borderId="93"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1" xfId="0" applyFont="1" applyBorder="1" applyAlignment="1">
      <alignment horizontal="center" vertical="center"/>
    </xf>
    <xf numFmtId="0" fontId="6" fillId="0" borderId="94" xfId="0" applyFont="1" applyBorder="1" applyAlignment="1">
      <alignment horizontal="center" vertical="center"/>
    </xf>
    <xf numFmtId="0" fontId="6" fillId="0" borderId="63"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12" xfId="0" applyFont="1" applyBorder="1" applyAlignment="1">
      <alignment horizontal="center" vertical="center"/>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6" fillId="0" borderId="4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xf>
    <xf numFmtId="0" fontId="6" fillId="0" borderId="43" xfId="0" applyFont="1" applyBorder="1" applyAlignment="1">
      <alignment horizontal="center" vertical="center"/>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19" fillId="0" borderId="14" xfId="0" applyFont="1" applyBorder="1" applyAlignment="1">
      <alignment horizontal="center" vertical="center"/>
    </xf>
    <xf numFmtId="0" fontId="6" fillId="0" borderId="12" xfId="0" applyFont="1" applyBorder="1" applyAlignment="1">
      <alignment horizontal="center" vertical="center" wrapText="1"/>
    </xf>
    <xf numFmtId="0" fontId="6" fillId="0" borderId="58"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horizontal="center" vertical="center" wrapText="1"/>
    </xf>
    <xf numFmtId="0" fontId="6" fillId="0" borderId="35" xfId="0" applyFont="1" applyBorder="1" applyAlignment="1">
      <alignment horizontal="center" vertical="center"/>
    </xf>
    <xf numFmtId="0" fontId="51" fillId="0" borderId="0" xfId="0" applyFont="1" applyAlignment="1">
      <alignment horizontal="center"/>
    </xf>
    <xf numFmtId="0" fontId="6" fillId="0" borderId="26" xfId="0" applyFont="1" applyBorder="1" applyAlignment="1">
      <alignment horizontal="center" vertical="center"/>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174" fillId="0" borderId="0" xfId="0" applyFont="1" applyAlignment="1">
      <alignment horizontal="center"/>
    </xf>
    <xf numFmtId="0" fontId="222" fillId="0" borderId="0" xfId="104" applyFont="1" applyAlignment="1">
      <alignment horizontal="left" vertical="center" wrapText="1"/>
    </xf>
    <xf numFmtId="0" fontId="16" fillId="0" borderId="0" xfId="0" applyFont="1" applyAlignment="1">
      <alignment horizontal="center"/>
    </xf>
    <xf numFmtId="0" fontId="156" fillId="0" borderId="0" xfId="0" applyFont="1" applyAlignment="1">
      <alignment horizontal="center"/>
    </xf>
    <xf numFmtId="4" fontId="241" fillId="66" borderId="1" xfId="234" applyNumberFormat="1" applyFont="1" applyFill="1" applyBorder="1" applyAlignment="1">
      <alignment horizontal="right"/>
    </xf>
    <xf numFmtId="3" fontId="173" fillId="0" borderId="43" xfId="0" quotePrefix="1" applyNumberFormat="1" applyFont="1" applyBorder="1" applyAlignment="1">
      <alignment horizontal="left" vertical="center"/>
    </xf>
    <xf numFmtId="3" fontId="165" fillId="0" borderId="39" xfId="0" applyNumberFormat="1" applyFont="1" applyBorder="1" applyAlignment="1">
      <alignment horizontal="right"/>
    </xf>
    <xf numFmtId="3" fontId="165" fillId="0" borderId="26" xfId="0" applyNumberFormat="1" applyFont="1" applyBorder="1"/>
    <xf numFmtId="0" fontId="261" fillId="0" borderId="0" xfId="41" applyFont="1" applyAlignment="1">
      <alignment vertical="center"/>
    </xf>
    <xf numFmtId="0" fontId="1" fillId="0" borderId="0" xfId="41" applyFont="1" applyAlignment="1">
      <alignment vertical="center"/>
    </xf>
    <xf numFmtId="0" fontId="262" fillId="0" borderId="0" xfId="41" applyFont="1" applyAlignment="1">
      <alignment vertical="center"/>
    </xf>
    <xf numFmtId="0" fontId="263" fillId="0" borderId="0" xfId="0" applyFont="1"/>
    <xf numFmtId="0" fontId="1" fillId="0" borderId="0" xfId="41" applyFont="1"/>
    <xf numFmtId="0" fontId="265" fillId="0" borderId="0" xfId="41" quotePrefix="1" applyFont="1" applyAlignment="1">
      <alignment vertical="center"/>
    </xf>
    <xf numFmtId="0" fontId="264" fillId="0" borderId="0" xfId="41" applyFont="1" applyAlignment="1">
      <alignment vertical="center"/>
    </xf>
    <xf numFmtId="0" fontId="266" fillId="0" borderId="2" xfId="41" applyFont="1" applyBorder="1" applyAlignment="1">
      <alignment horizontal="centerContinuous"/>
    </xf>
    <xf numFmtId="0" fontId="267" fillId="0" borderId="3" xfId="41" applyFont="1" applyBorder="1" applyAlignment="1">
      <alignment horizontal="centerContinuous"/>
    </xf>
    <xf numFmtId="0" fontId="267" fillId="0" borderId="4" xfId="41" applyFont="1" applyBorder="1" applyAlignment="1">
      <alignment horizontal="centerContinuous"/>
    </xf>
    <xf numFmtId="0" fontId="268" fillId="0" borderId="5" xfId="41" applyFont="1" applyBorder="1" applyAlignment="1">
      <alignment horizontal="center" vertical="center" wrapText="1"/>
    </xf>
    <xf numFmtId="0" fontId="268" fillId="0" borderId="6" xfId="41" applyFont="1" applyBorder="1" applyAlignment="1">
      <alignment horizontal="center" vertical="center" wrapText="1"/>
    </xf>
    <xf numFmtId="0" fontId="268" fillId="0" borderId="1" xfId="41" applyFont="1" applyBorder="1" applyAlignment="1">
      <alignment horizontal="centerContinuous" vertical="center"/>
    </xf>
    <xf numFmtId="0" fontId="268" fillId="0" borderId="7" xfId="41" applyFont="1" applyFill="1" applyBorder="1" applyAlignment="1">
      <alignment horizontal="centerContinuous" vertical="center" wrapText="1"/>
    </xf>
    <xf numFmtId="0" fontId="268" fillId="0" borderId="32" xfId="41" applyFont="1" applyFill="1" applyBorder="1" applyAlignment="1">
      <alignment horizontal="center" vertical="center" wrapText="1"/>
    </xf>
    <xf numFmtId="0" fontId="268" fillId="0" borderId="6" xfId="41" applyFont="1" applyFill="1" applyBorder="1" applyAlignment="1">
      <alignment horizontal="center" vertical="center" wrapText="1"/>
    </xf>
    <xf numFmtId="0" fontId="268" fillId="0" borderId="8" xfId="41" applyFont="1" applyFill="1" applyBorder="1" applyAlignment="1">
      <alignment horizontal="centerContinuous" vertical="center"/>
    </xf>
    <xf numFmtId="0" fontId="268" fillId="0" borderId="8" xfId="41" applyFont="1" applyFill="1" applyBorder="1" applyAlignment="1">
      <alignment horizontal="centerContinuous" vertical="center" wrapText="1"/>
    </xf>
    <xf numFmtId="0" fontId="268" fillId="0" borderId="9" xfId="41" applyFont="1" applyFill="1" applyBorder="1" applyAlignment="1">
      <alignment horizontal="centerContinuous" vertical="center" wrapText="1"/>
    </xf>
    <xf numFmtId="0" fontId="269" fillId="0" borderId="10" xfId="41" applyFont="1" applyBorder="1" applyAlignment="1">
      <alignment horizontal="center" vertical="center" wrapText="1"/>
    </xf>
    <xf numFmtId="0" fontId="269" fillId="0" borderId="11" xfId="41" applyFont="1" applyBorder="1" applyAlignment="1">
      <alignment horizontal="center" vertical="center" wrapText="1"/>
    </xf>
    <xf numFmtId="0" fontId="268" fillId="0" borderId="12" xfId="41" applyFont="1" applyBorder="1" applyAlignment="1">
      <alignment horizontal="centerContinuous" vertical="center"/>
    </xf>
    <xf numFmtId="0" fontId="268" fillId="2" borderId="52" xfId="41" applyFont="1" applyFill="1" applyBorder="1" applyAlignment="1">
      <alignment horizontal="centerContinuous" vertical="center"/>
    </xf>
    <xf numFmtId="0" fontId="268" fillId="2" borderId="12" xfId="41" applyFont="1" applyFill="1" applyBorder="1" applyAlignment="1">
      <alignment horizontal="centerContinuous" vertical="center"/>
    </xf>
    <xf numFmtId="0" fontId="268" fillId="0" borderId="0" xfId="41" applyFont="1" applyFill="1" applyBorder="1" applyAlignment="1">
      <alignment horizontal="center" vertical="center" wrapText="1"/>
    </xf>
    <xf numFmtId="0" fontId="268" fillId="0" borderId="66" xfId="41" applyFont="1" applyFill="1" applyBorder="1" applyAlignment="1">
      <alignment horizontal="center" vertical="center" wrapText="1"/>
    </xf>
    <xf numFmtId="0" fontId="268" fillId="0" borderId="54" xfId="41" applyFont="1" applyFill="1" applyBorder="1" applyAlignment="1">
      <alignment horizontal="center" vertical="center" wrapText="1"/>
    </xf>
    <xf numFmtId="0" fontId="268" fillId="0" borderId="52" xfId="41" applyFont="1" applyFill="1" applyBorder="1" applyAlignment="1">
      <alignment horizontal="centerContinuous" vertical="center"/>
    </xf>
    <xf numFmtId="0" fontId="268" fillId="0" borderId="54" xfId="41" applyFont="1" applyFill="1" applyBorder="1" applyAlignment="1">
      <alignment horizontal="centerContinuous" vertical="center" wrapText="1"/>
    </xf>
    <xf numFmtId="0" fontId="268" fillId="0" borderId="13" xfId="41" applyFont="1" applyFill="1" applyBorder="1" applyAlignment="1">
      <alignment horizontal="centerContinuous" vertical="center" wrapText="1"/>
    </xf>
    <xf numFmtId="0" fontId="269" fillId="0" borderId="14" xfId="41" applyFont="1" applyBorder="1" applyAlignment="1">
      <alignment horizontal="center" vertical="center"/>
    </xf>
    <xf numFmtId="0" fontId="269" fillId="0" borderId="15" xfId="41" applyFont="1" applyBorder="1" applyAlignment="1">
      <alignment horizontal="center" vertical="center"/>
    </xf>
    <xf numFmtId="14" fontId="268" fillId="0" borderId="46" xfId="41" applyNumberFormat="1" applyFont="1" applyBorder="1" applyAlignment="1">
      <alignment horizontal="center" vertical="center" wrapText="1"/>
    </xf>
    <xf numFmtId="14" fontId="268" fillId="0" borderId="47" xfId="41" applyNumberFormat="1" applyFont="1" applyBorder="1" applyAlignment="1">
      <alignment horizontal="center" vertical="center" wrapText="1"/>
    </xf>
    <xf numFmtId="14" fontId="268" fillId="2" borderId="51" xfId="41" applyNumberFormat="1" applyFont="1" applyFill="1" applyBorder="1" applyAlignment="1">
      <alignment horizontal="center" vertical="center" wrapText="1"/>
    </xf>
    <xf numFmtId="14" fontId="268" fillId="2" borderId="21" xfId="41" applyNumberFormat="1" applyFont="1" applyFill="1" applyBorder="1" applyAlignment="1">
      <alignment horizontal="center" vertical="center" wrapText="1"/>
    </xf>
    <xf numFmtId="0" fontId="268" fillId="0" borderId="13" xfId="41" applyFont="1" applyFill="1" applyBorder="1" applyAlignment="1">
      <alignment horizontal="center" vertical="center" wrapText="1"/>
    </xf>
    <xf numFmtId="14" fontId="268" fillId="0" borderId="53" xfId="41" applyNumberFormat="1" applyFont="1" applyFill="1" applyBorder="1" applyAlignment="1">
      <alignment horizontal="center" vertical="center" wrapText="1"/>
    </xf>
    <xf numFmtId="0" fontId="268" fillId="0" borderId="12" xfId="41" applyFont="1" applyFill="1" applyBorder="1" applyAlignment="1">
      <alignment horizontal="center" vertical="center" wrapText="1"/>
    </xf>
    <xf numFmtId="14" fontId="268" fillId="0" borderId="12" xfId="41" applyNumberFormat="1" applyFont="1" applyFill="1" applyBorder="1" applyAlignment="1">
      <alignment horizontal="center" vertical="center" wrapText="1"/>
    </xf>
    <xf numFmtId="14" fontId="268" fillId="0" borderId="46" xfId="41" applyNumberFormat="1" applyFont="1" applyFill="1" applyBorder="1" applyAlignment="1">
      <alignment horizontal="center" vertical="center" wrapText="1"/>
    </xf>
    <xf numFmtId="14" fontId="268" fillId="0" borderId="29" xfId="41" applyNumberFormat="1" applyFont="1" applyFill="1" applyBorder="1" applyAlignment="1">
      <alignment horizontal="center" vertical="center" wrapText="1"/>
    </xf>
    <xf numFmtId="0" fontId="270" fillId="0" borderId="16" xfId="41" applyFont="1" applyBorder="1"/>
    <xf numFmtId="0" fontId="270" fillId="0" borderId="17" xfId="41" applyFont="1" applyBorder="1" applyAlignment="1">
      <alignment horizontal="center"/>
    </xf>
    <xf numFmtId="3" fontId="268" fillId="0" borderId="55" xfId="41" applyNumberFormat="1" applyFont="1" applyBorder="1"/>
    <xf numFmtId="3" fontId="268" fillId="2" borderId="43" xfId="41" applyNumberFormat="1" applyFont="1" applyFill="1" applyBorder="1"/>
    <xf numFmtId="3" fontId="268" fillId="2" borderId="55" xfId="41" applyNumberFormat="1" applyFont="1" applyFill="1" applyBorder="1"/>
    <xf numFmtId="2" fontId="268" fillId="0" borderId="4" xfId="41" applyNumberFormat="1" applyFont="1" applyFill="1" applyBorder="1"/>
    <xf numFmtId="165" fontId="268" fillId="0" borderId="56" xfId="41" applyNumberFormat="1" applyFont="1" applyFill="1" applyBorder="1"/>
    <xf numFmtId="165" fontId="268" fillId="0" borderId="3" xfId="41" applyNumberFormat="1" applyFont="1" applyFill="1" applyBorder="1"/>
    <xf numFmtId="165" fontId="268" fillId="0" borderId="27" xfId="41" applyNumberFormat="1" applyFont="1" applyFill="1" applyBorder="1"/>
    <xf numFmtId="0" fontId="270" fillId="0" borderId="2" xfId="41" applyFont="1" applyBorder="1"/>
    <xf numFmtId="0" fontId="270" fillId="0" borderId="3" xfId="41" applyFont="1" applyBorder="1" applyAlignment="1">
      <alignment horizontal="center"/>
    </xf>
    <xf numFmtId="3" fontId="268" fillId="0" borderId="3" xfId="41" applyNumberFormat="1" applyFont="1" applyBorder="1"/>
    <xf numFmtId="2" fontId="268" fillId="0" borderId="3" xfId="41" applyNumberFormat="1" applyFont="1" applyFill="1" applyBorder="1"/>
    <xf numFmtId="165" fontId="268" fillId="0" borderId="4" xfId="41" applyNumberFormat="1" applyFont="1" applyFill="1" applyBorder="1"/>
    <xf numFmtId="0" fontId="271" fillId="0" borderId="18" xfId="41" applyFont="1" applyBorder="1"/>
    <xf numFmtId="0" fontId="271" fillId="0" borderId="19" xfId="41" applyFont="1" applyBorder="1" applyAlignment="1">
      <alignment horizontal="center"/>
    </xf>
    <xf numFmtId="3" fontId="272" fillId="0" borderId="1" xfId="41" applyNumberFormat="1" applyFont="1" applyBorder="1"/>
    <xf numFmtId="3" fontId="272" fillId="2" borderId="1" xfId="41" applyNumberFormat="1" applyFont="1" applyFill="1" applyBorder="1"/>
    <xf numFmtId="2" fontId="272" fillId="0" borderId="35" xfId="41" applyNumberFormat="1" applyFont="1" applyFill="1" applyBorder="1"/>
    <xf numFmtId="165" fontId="272" fillId="0" borderId="57" xfId="41" applyNumberFormat="1" applyFont="1" applyFill="1" applyBorder="1"/>
    <xf numFmtId="165" fontId="272" fillId="0" borderId="7" xfId="41" applyNumberFormat="1" applyFont="1" applyFill="1" applyBorder="1"/>
    <xf numFmtId="0" fontId="271" fillId="0" borderId="14" xfId="41" applyFont="1" applyBorder="1"/>
    <xf numFmtId="0" fontId="271" fillId="0" borderId="15" xfId="41" applyFont="1" applyBorder="1" applyAlignment="1">
      <alignment horizontal="center"/>
    </xf>
    <xf numFmtId="3" fontId="272" fillId="0" borderId="12" xfId="41" applyNumberFormat="1" applyFont="1" applyBorder="1"/>
    <xf numFmtId="3" fontId="272" fillId="2" borderId="12" xfId="41" applyNumberFormat="1" applyFont="1" applyFill="1" applyBorder="1"/>
    <xf numFmtId="2" fontId="272" fillId="0" borderId="13" xfId="41" applyNumberFormat="1" applyFont="1" applyFill="1" applyBorder="1"/>
    <xf numFmtId="165" fontId="272" fillId="0" borderId="53" xfId="41" applyNumberFormat="1" applyFont="1" applyFill="1" applyBorder="1"/>
    <xf numFmtId="165" fontId="272" fillId="0" borderId="28" xfId="41" applyNumberFormat="1" applyFont="1" applyFill="1" applyBorder="1"/>
    <xf numFmtId="0" fontId="271" fillId="0" borderId="20" xfId="41" applyFont="1" applyBorder="1"/>
    <xf numFmtId="0" fontId="271" fillId="0" borderId="21" xfId="41" applyFont="1" applyBorder="1" applyAlignment="1">
      <alignment horizontal="center"/>
    </xf>
    <xf numFmtId="3" fontId="272" fillId="0" borderId="46" xfId="41" applyNumberFormat="1" applyFont="1" applyBorder="1"/>
    <xf numFmtId="3" fontId="272" fillId="2" borderId="46" xfId="41" applyNumberFormat="1" applyFont="1" applyFill="1" applyBorder="1"/>
    <xf numFmtId="2" fontId="272" fillId="0" borderId="58" xfId="41" applyNumberFormat="1" applyFont="1" applyFill="1" applyBorder="1"/>
    <xf numFmtId="165" fontId="272" fillId="0" borderId="47" xfId="41" applyNumberFormat="1" applyFont="1" applyFill="1" applyBorder="1"/>
    <xf numFmtId="165" fontId="272" fillId="0" borderId="29" xfId="41" applyNumberFormat="1" applyFont="1" applyFill="1" applyBorder="1"/>
    <xf numFmtId="0" fontId="271" fillId="0" borderId="22" xfId="41" applyFont="1" applyBorder="1"/>
    <xf numFmtId="0" fontId="271" fillId="0" borderId="23" xfId="41" applyFont="1" applyBorder="1" applyAlignment="1">
      <alignment horizontal="center"/>
    </xf>
    <xf numFmtId="3" fontId="272" fillId="0" borderId="51" xfId="41" applyNumberFormat="1" applyFont="1" applyBorder="1"/>
    <xf numFmtId="3" fontId="272" fillId="2" borderId="51" xfId="41" applyNumberFormat="1" applyFont="1" applyFill="1" applyBorder="1"/>
    <xf numFmtId="2" fontId="272" fillId="0" borderId="59" xfId="41" applyNumberFormat="1" applyFont="1" applyFill="1" applyBorder="1"/>
    <xf numFmtId="165" fontId="272" fillId="0" borderId="60" xfId="41" applyNumberFormat="1" applyFont="1" applyFill="1" applyBorder="1"/>
    <xf numFmtId="165" fontId="272" fillId="0" borderId="30" xfId="41" applyNumberFormat="1" applyFont="1" applyFill="1" applyBorder="1"/>
    <xf numFmtId="0" fontId="270" fillId="0" borderId="3" xfId="41" applyFont="1" applyBorder="1"/>
    <xf numFmtId="0" fontId="270" fillId="0" borderId="14" xfId="41" applyFont="1" applyBorder="1"/>
    <xf numFmtId="0" fontId="270" fillId="0" borderId="15" xfId="41" applyFont="1" applyBorder="1"/>
    <xf numFmtId="3" fontId="268" fillId="0" borderId="12" xfId="41" applyNumberFormat="1" applyFont="1" applyBorder="1"/>
    <xf numFmtId="3" fontId="268" fillId="2" borderId="12" xfId="41" applyNumberFormat="1" applyFont="1" applyFill="1" applyBorder="1"/>
    <xf numFmtId="2" fontId="268" fillId="0" borderId="13" xfId="41" applyNumberFormat="1" applyFont="1" applyFill="1" applyBorder="1"/>
    <xf numFmtId="165" fontId="268" fillId="0" borderId="53" xfId="41" applyNumberFormat="1" applyFont="1" applyFill="1" applyBorder="1"/>
    <xf numFmtId="165" fontId="268" fillId="0" borderId="49" xfId="41" applyNumberFormat="1" applyFont="1" applyFill="1" applyBorder="1"/>
    <xf numFmtId="165" fontId="268" fillId="0" borderId="37" xfId="41" applyNumberFormat="1" applyFont="1" applyFill="1" applyBorder="1"/>
    <xf numFmtId="0" fontId="271" fillId="0" borderId="21" xfId="41" applyFont="1" applyBorder="1"/>
    <xf numFmtId="3" fontId="273" fillId="2" borderId="46" xfId="41" applyNumberFormat="1" applyFont="1" applyFill="1" applyBorder="1"/>
    <xf numFmtId="165" fontId="273" fillId="0" borderId="47" xfId="41" applyNumberFormat="1" applyFont="1" applyFill="1" applyBorder="1"/>
    <xf numFmtId="165" fontId="272" fillId="0" borderId="61" xfId="41" applyNumberFormat="1" applyFont="1" applyFill="1" applyBorder="1"/>
    <xf numFmtId="165" fontId="272" fillId="0" borderId="62" xfId="41" applyNumberFormat="1" applyFont="1" applyFill="1" applyBorder="1"/>
    <xf numFmtId="0" fontId="270" fillId="0" borderId="21" xfId="41" applyFont="1" applyBorder="1"/>
    <xf numFmtId="3" fontId="268" fillId="0" borderId="46" xfId="41" applyNumberFormat="1" applyFont="1" applyBorder="1"/>
    <xf numFmtId="3" fontId="268" fillId="2" borderId="46" xfId="41" applyNumberFormat="1" applyFont="1" applyFill="1" applyBorder="1"/>
    <xf numFmtId="2" fontId="268" fillId="0" borderId="58" xfId="41" applyNumberFormat="1" applyFont="1" applyFill="1" applyBorder="1"/>
    <xf numFmtId="165" fontId="268" fillId="0" borderId="47" xfId="41" applyNumberFormat="1" applyFont="1" applyFill="1" applyBorder="1"/>
    <xf numFmtId="165" fontId="268" fillId="0" borderId="61" xfId="41" applyNumberFormat="1" applyFont="1" applyFill="1" applyBorder="1"/>
    <xf numFmtId="165" fontId="268" fillId="0" borderId="62" xfId="41" applyNumberFormat="1" applyFont="1" applyFill="1" applyBorder="1"/>
    <xf numFmtId="0" fontId="271" fillId="0" borderId="10" xfId="41" applyFont="1" applyBorder="1"/>
    <xf numFmtId="0" fontId="271" fillId="0" borderId="24" xfId="41" applyFont="1" applyBorder="1"/>
    <xf numFmtId="3" fontId="272" fillId="0" borderId="48" xfId="41" applyNumberFormat="1" applyFont="1" applyBorder="1"/>
    <xf numFmtId="3" fontId="273" fillId="2" borderId="48" xfId="41" applyNumberFormat="1" applyFont="1" applyFill="1" applyBorder="1"/>
    <xf numFmtId="2" fontId="272" fillId="0" borderId="63" xfId="41" applyNumberFormat="1" applyFont="1" applyFill="1" applyBorder="1"/>
    <xf numFmtId="165" fontId="273" fillId="0" borderId="61" xfId="41" applyNumberFormat="1" applyFont="1" applyFill="1" applyBorder="1"/>
    <xf numFmtId="0" fontId="271" fillId="0" borderId="2" xfId="41" applyFont="1" applyBorder="1"/>
    <xf numFmtId="0" fontId="271" fillId="0" borderId="3" xfId="41" applyFont="1" applyBorder="1"/>
    <xf numFmtId="3" fontId="272" fillId="0" borderId="3" xfId="41" applyNumberFormat="1" applyFont="1" applyBorder="1"/>
    <xf numFmtId="2" fontId="272" fillId="0" borderId="3" xfId="41" applyNumberFormat="1" applyFont="1" applyFill="1" applyBorder="1"/>
    <xf numFmtId="165" fontId="272" fillId="0" borderId="3" xfId="41" applyNumberFormat="1" applyFont="1" applyFill="1" applyBorder="1"/>
    <xf numFmtId="165" fontId="272" fillId="0" borderId="4" xfId="41" applyNumberFormat="1" applyFont="1" applyFill="1" applyBorder="1"/>
    <xf numFmtId="0" fontId="271" fillId="0" borderId="11" xfId="41" applyFont="1" applyBorder="1"/>
    <xf numFmtId="3" fontId="272" fillId="0" borderId="52" xfId="41" applyNumberFormat="1" applyFont="1" applyBorder="1"/>
    <xf numFmtId="3" fontId="273" fillId="2" borderId="52" xfId="41" applyNumberFormat="1" applyFont="1" applyFill="1" applyBorder="1"/>
    <xf numFmtId="2" fontId="272" fillId="0" borderId="64" xfId="41" applyNumberFormat="1" applyFont="1" applyFill="1" applyBorder="1"/>
    <xf numFmtId="165" fontId="273" fillId="0" borderId="49" xfId="41" applyNumberFormat="1" applyFont="1" applyFill="1" applyBorder="1"/>
    <xf numFmtId="165" fontId="272" fillId="0" borderId="49" xfId="41" applyNumberFormat="1" applyFont="1" applyFill="1" applyBorder="1"/>
    <xf numFmtId="165" fontId="272" fillId="0" borderId="37" xfId="41" applyNumberFormat="1" applyFont="1" applyFill="1" applyBorder="1"/>
    <xf numFmtId="0" fontId="270" fillId="0" borderId="20" xfId="41" applyFont="1" applyBorder="1"/>
    <xf numFmtId="0" fontId="271" fillId="0" borderId="25" xfId="41" applyFont="1" applyBorder="1"/>
    <xf numFmtId="3" fontId="273" fillId="0" borderId="46" xfId="41" applyNumberFormat="1" applyFont="1" applyBorder="1"/>
    <xf numFmtId="2" fontId="273" fillId="0" borderId="58" xfId="41" applyNumberFormat="1" applyFont="1" applyFill="1" applyBorder="1"/>
    <xf numFmtId="165" fontId="273" fillId="0" borderId="62" xfId="41" applyNumberFormat="1" applyFont="1" applyFill="1" applyBorder="1"/>
    <xf numFmtId="0" fontId="271" fillId="0" borderId="26" xfId="41" applyFont="1" applyBorder="1"/>
    <xf numFmtId="0" fontId="271" fillId="0" borderId="23" xfId="41" applyFont="1" applyBorder="1"/>
    <xf numFmtId="3" fontId="273" fillId="2" borderId="51" xfId="41" applyNumberFormat="1" applyFont="1" applyFill="1" applyBorder="1"/>
    <xf numFmtId="165" fontId="273" fillId="0" borderId="60" xfId="41" applyNumberFormat="1" applyFont="1" applyFill="1" applyBorder="1"/>
    <xf numFmtId="0" fontId="272" fillId="0" borderId="0" xfId="41" applyFont="1"/>
    <xf numFmtId="4" fontId="272" fillId="0" borderId="0" xfId="41" applyNumberFormat="1" applyFont="1"/>
    <xf numFmtId="0" fontId="272" fillId="0" borderId="0" xfId="41" applyFont="1" applyFill="1"/>
    <xf numFmtId="0" fontId="1" fillId="0" borderId="0" xfId="41" applyFont="1" applyFill="1"/>
    <xf numFmtId="0" fontId="1" fillId="0" borderId="41" xfId="41" applyFont="1" applyFill="1" applyBorder="1"/>
    <xf numFmtId="0" fontId="267" fillId="0" borderId="3" xfId="41" applyFont="1" applyFill="1" applyBorder="1" applyAlignment="1">
      <alignment horizontal="centerContinuous"/>
    </xf>
    <xf numFmtId="0" fontId="267" fillId="0" borderId="4" xfId="41" applyFont="1" applyFill="1" applyBorder="1" applyAlignment="1">
      <alignment horizontal="centerContinuous"/>
    </xf>
    <xf numFmtId="0" fontId="264" fillId="59" borderId="0" xfId="41" applyFont="1" applyFill="1" applyAlignment="1">
      <alignment vertical="center"/>
    </xf>
    <xf numFmtId="2" fontId="272" fillId="0" borderId="35" xfId="41" quotePrefix="1" applyNumberFormat="1" applyFont="1" applyFill="1" applyBorder="1"/>
    <xf numFmtId="0" fontId="6" fillId="0" borderId="11" xfId="0" applyFont="1" applyBorder="1"/>
    <xf numFmtId="170" fontId="6" fillId="0" borderId="11" xfId="0" applyNumberFormat="1" applyFont="1" applyBorder="1" applyAlignment="1"/>
    <xf numFmtId="170" fontId="6" fillId="0" borderId="52" xfId="0" applyNumberFormat="1" applyFont="1" applyBorder="1" applyAlignment="1"/>
    <xf numFmtId="170" fontId="6" fillId="0" borderId="49" xfId="0" applyNumberFormat="1" applyFont="1" applyFill="1" applyBorder="1" applyAlignment="1"/>
    <xf numFmtId="170" fontId="6" fillId="0" borderId="52" xfId="0" applyNumberFormat="1" applyFont="1" applyFill="1" applyBorder="1" applyAlignment="1"/>
    <xf numFmtId="170" fontId="6" fillId="0" borderId="0" xfId="239" applyNumberFormat="1" applyFont="1" applyFill="1" applyAlignment="1" applyProtection="1">
      <alignment horizontal="right"/>
    </xf>
    <xf numFmtId="170" fontId="6" fillId="0" borderId="49" xfId="239" applyNumberFormat="1" applyFont="1" applyFill="1" applyBorder="1" applyAlignment="1" applyProtection="1">
      <alignment horizontal="right"/>
    </xf>
    <xf numFmtId="170" fontId="6" fillId="0" borderId="52" xfId="239" applyNumberFormat="1" applyFont="1" applyFill="1" applyBorder="1" applyAlignment="1" applyProtection="1">
      <alignment horizontal="right"/>
    </xf>
    <xf numFmtId="170" fontId="6" fillId="0" borderId="0" xfId="0" applyNumberFormat="1" applyFont="1" applyFill="1" applyAlignment="1"/>
    <xf numFmtId="0" fontId="6" fillId="0" borderId="11" xfId="0" applyFont="1" applyBorder="1" applyAlignment="1">
      <alignment horizontal="left"/>
    </xf>
    <xf numFmtId="0" fontId="11" fillId="0" borderId="0" xfId="0" applyFont="1" applyBorder="1" applyAlignment="1">
      <alignment horizontal="center"/>
    </xf>
    <xf numFmtId="0" fontId="20" fillId="4" borderId="93" xfId="0" applyFont="1" applyFill="1" applyBorder="1" applyAlignment="1">
      <alignment horizontal="left"/>
    </xf>
    <xf numFmtId="170" fontId="20" fillId="4" borderId="46" xfId="0" applyNumberFormat="1" applyFont="1" applyFill="1" applyBorder="1" applyAlignment="1"/>
    <xf numFmtId="0" fontId="0" fillId="0" borderId="0" xfId="0" applyBorder="1"/>
    <xf numFmtId="0" fontId="6" fillId="0" borderId="0" xfId="0" applyFont="1" applyBorder="1" applyAlignment="1"/>
    <xf numFmtId="0" fontId="20" fillId="0" borderId="0" xfId="0" applyFont="1" applyBorder="1" applyAlignment="1">
      <alignment horizontal="center"/>
    </xf>
    <xf numFmtId="0" fontId="0" fillId="0" borderId="0" xfId="0" applyBorder="1" applyAlignment="1">
      <alignment horizontal="center"/>
    </xf>
    <xf numFmtId="0" fontId="0" fillId="0" borderId="11" xfId="0" applyBorder="1"/>
    <xf numFmtId="0" fontId="20" fillId="0" borderId="0" xfId="0" applyFont="1" applyFill="1" applyBorder="1"/>
    <xf numFmtId="170" fontId="20" fillId="0" borderId="0" xfId="0" applyNumberFormat="1" applyFont="1" applyFill="1" applyBorder="1" applyAlignment="1"/>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6" fillId="0" borderId="21" xfId="0" applyFont="1" applyBorder="1" applyAlignment="1"/>
    <xf numFmtId="0" fontId="6" fillId="0" borderId="46" xfId="0" applyFont="1" applyBorder="1" applyAlignment="1"/>
    <xf numFmtId="0" fontId="20" fillId="0" borderId="0" xfId="0" applyFont="1" applyBorder="1" applyAlignment="1"/>
    <xf numFmtId="0" fontId="274" fillId="72" borderId="0" xfId="0" applyFont="1" applyFill="1" applyAlignment="1"/>
    <xf numFmtId="0" fontId="171" fillId="72" borderId="0" xfId="237" applyFont="1" applyFill="1" applyAlignment="1"/>
    <xf numFmtId="2" fontId="276" fillId="72" borderId="0" xfId="237" applyNumberFormat="1" applyFont="1" applyFill="1" applyAlignment="1"/>
    <xf numFmtId="0" fontId="0" fillId="72" borderId="0" xfId="0" applyFill="1" applyAlignment="1"/>
    <xf numFmtId="0" fontId="187" fillId="72" borderId="0" xfId="0" applyFont="1" applyFill="1" applyAlignment="1"/>
  </cellXfs>
  <cellStyles count="24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45" xfId="242"/>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6">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1CB04A"/>
      <color rgb="FF99FFCC"/>
      <color rgb="FFFFFFCC"/>
      <color rgb="FF0000FF"/>
      <color rgb="FFFFFF99"/>
      <color rgb="FF33CC33"/>
      <color rgb="FF006600"/>
      <color rgb="FF009900"/>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219075</xdr:colOff>
      <xdr:row>20</xdr:row>
      <xdr:rowOff>9526</xdr:rowOff>
    </xdr:to>
    <xdr:pic>
      <xdr:nvPicPr>
        <xdr:cNvPr id="2" name="Obraz 1"/>
        <xdr:cNvPicPr>
          <a:picLocks noChangeAspect="1"/>
        </xdr:cNvPicPr>
      </xdr:nvPicPr>
      <xdr:blipFill>
        <a:blip xmlns:r="http://schemas.openxmlformats.org/officeDocument/2006/relationships" r:embed="rId1"/>
        <a:stretch>
          <a:fillRect/>
        </a:stretch>
      </xdr:blipFill>
      <xdr:spPr>
        <a:xfrm>
          <a:off x="0" y="1"/>
          <a:ext cx="6315075" cy="3371850"/>
        </a:xfrm>
        <a:prstGeom prst="rect">
          <a:avLst/>
        </a:prstGeom>
      </xdr:spPr>
    </xdr:pic>
    <xdr:clientData/>
  </xdr:twoCellAnchor>
  <xdr:twoCellAnchor editAs="oneCell">
    <xdr:from>
      <xdr:col>11</xdr:col>
      <xdr:colOff>0</xdr:colOff>
      <xdr:row>0</xdr:row>
      <xdr:rowOff>0</xdr:rowOff>
    </xdr:from>
    <xdr:to>
      <xdr:col>21</xdr:col>
      <xdr:colOff>228600</xdr:colOff>
      <xdr:row>20</xdr:row>
      <xdr:rowOff>9524</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0"/>
          <a:ext cx="6324600" cy="3371849"/>
        </a:xfrm>
        <a:prstGeom prst="rect">
          <a:avLst/>
        </a:prstGeom>
      </xdr:spPr>
    </xdr:pic>
    <xdr:clientData/>
  </xdr:twoCellAnchor>
  <xdr:twoCellAnchor editAs="oneCell">
    <xdr:from>
      <xdr:col>0</xdr:col>
      <xdr:colOff>0</xdr:colOff>
      <xdr:row>21</xdr:row>
      <xdr:rowOff>0</xdr:rowOff>
    </xdr:from>
    <xdr:to>
      <xdr:col>10</xdr:col>
      <xdr:colOff>209550</xdr:colOff>
      <xdr:row>42</xdr:row>
      <xdr:rowOff>95250</xdr:rowOff>
    </xdr:to>
    <xdr:pic>
      <xdr:nvPicPr>
        <xdr:cNvPr id="6" name="Obraz 5"/>
        <xdr:cNvPicPr>
          <a:picLocks noChangeAspect="1"/>
        </xdr:cNvPicPr>
      </xdr:nvPicPr>
      <xdr:blipFill>
        <a:blip xmlns:r="http://schemas.openxmlformats.org/officeDocument/2006/relationships" r:embed="rId3"/>
        <a:stretch>
          <a:fillRect/>
        </a:stretch>
      </xdr:blipFill>
      <xdr:spPr>
        <a:xfrm>
          <a:off x="0" y="3543300"/>
          <a:ext cx="6305550" cy="3448050"/>
        </a:xfrm>
        <a:prstGeom prst="rect">
          <a:avLst/>
        </a:prstGeom>
      </xdr:spPr>
    </xdr:pic>
    <xdr:clientData/>
  </xdr:twoCellAnchor>
  <xdr:twoCellAnchor editAs="oneCell">
    <xdr:from>
      <xdr:col>11</xdr:col>
      <xdr:colOff>0</xdr:colOff>
      <xdr:row>21</xdr:row>
      <xdr:rowOff>0</xdr:rowOff>
    </xdr:from>
    <xdr:to>
      <xdr:col>21</xdr:col>
      <xdr:colOff>247650</xdr:colOff>
      <xdr:row>42</xdr:row>
      <xdr:rowOff>104775</xdr:rowOff>
    </xdr:to>
    <xdr:pic>
      <xdr:nvPicPr>
        <xdr:cNvPr id="8" name="Obraz 7"/>
        <xdr:cNvPicPr>
          <a:picLocks noChangeAspect="1"/>
        </xdr:cNvPicPr>
      </xdr:nvPicPr>
      <xdr:blipFill>
        <a:blip xmlns:r="http://schemas.openxmlformats.org/officeDocument/2006/relationships" r:embed="rId4"/>
        <a:stretch>
          <a:fillRect/>
        </a:stretch>
      </xdr:blipFill>
      <xdr:spPr>
        <a:xfrm>
          <a:off x="6705600" y="3543300"/>
          <a:ext cx="6343650" cy="3457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4" name="Picture 1">
          <a:extLst>
            <a:ext uri="{FF2B5EF4-FFF2-40B4-BE49-F238E27FC236}">
              <a16:creationId xmlns:a16="http://schemas.microsoft.com/office/drawing/2014/main" id="{57840A7B-34DD-4211-BC11-DEC59E14C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7" name="Picture 1">
          <a:extLst>
            <a:ext uri="{FF2B5EF4-FFF2-40B4-BE49-F238E27FC236}">
              <a16:creationId xmlns:a16="http://schemas.microsoft.com/office/drawing/2014/main" id="{FCC2E377-032D-4DC3-9D5C-A63F948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8" name="Right Arrow 11">
          <a:extLst>
            <a:ext uri="{FF2B5EF4-FFF2-40B4-BE49-F238E27FC236}">
              <a16:creationId xmlns:a16="http://schemas.microsoft.com/office/drawing/2014/main" id="{DF1D7DAA-70A6-4AB8-9386-00F3EA821CF1}"/>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9" name="Picture 1">
          <a:extLst>
            <a:ext uri="{FF2B5EF4-FFF2-40B4-BE49-F238E27FC236}">
              <a16:creationId xmlns:a16="http://schemas.microsoft.com/office/drawing/2014/main" id="{A60B11CE-84B0-48D6-B6F1-B3EFBB119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70" name="Right Arrow 11">
          <a:extLst>
            <a:ext uri="{FF2B5EF4-FFF2-40B4-BE49-F238E27FC236}">
              <a16:creationId xmlns:a16="http://schemas.microsoft.com/office/drawing/2014/main" id="{3EB2F42B-53DA-4ABC-B26F-C73A66FCEC15}"/>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7"/>
  <sheetViews>
    <sheetView showGridLines="0" tabSelected="1" zoomScale="99" zoomScaleNormal="99" workbookViewId="0">
      <selection activeCell="W17" sqref="W17"/>
    </sheetView>
  </sheetViews>
  <sheetFormatPr defaultColWidth="9.140625" defaultRowHeight="12.75"/>
  <cols>
    <col min="1" max="1" width="7.85546875" style="290" customWidth="1"/>
    <col min="2" max="2" width="19.28515625" style="290" customWidth="1"/>
    <col min="3" max="3" width="19.85546875" style="290" customWidth="1"/>
    <col min="4" max="4" width="21" style="290" customWidth="1"/>
    <col min="5" max="5" width="14.7109375" style="290" customWidth="1"/>
    <col min="6" max="6" width="13.42578125" style="290" customWidth="1"/>
    <col min="7" max="10" width="9.140625" style="290"/>
    <col min="11" max="11" width="17.85546875" style="290" customWidth="1"/>
    <col min="12" max="16384" width="9.140625" style="290"/>
  </cols>
  <sheetData>
    <row r="1" spans="2:36">
      <c r="B1" s="422"/>
      <c r="C1" s="422"/>
      <c r="D1" s="422"/>
      <c r="E1" s="423"/>
      <c r="F1" s="423"/>
      <c r="L1" s="291"/>
      <c r="M1" s="291"/>
      <c r="N1" s="291"/>
      <c r="O1" s="291"/>
      <c r="P1" s="291"/>
      <c r="Q1" s="291"/>
      <c r="R1" s="291"/>
      <c r="S1" s="291"/>
      <c r="T1" s="291"/>
      <c r="AI1" s="292"/>
      <c r="AJ1" s="292"/>
    </row>
    <row r="2" spans="2:36" ht="19.5" customHeight="1">
      <c r="B2" s="422"/>
      <c r="C2" s="422"/>
      <c r="D2" s="424" t="s">
        <v>382</v>
      </c>
      <c r="E2" s="423"/>
      <c r="F2" s="423"/>
      <c r="G2" s="291"/>
      <c r="H2" s="291"/>
      <c r="I2" s="291"/>
      <c r="J2" s="291"/>
      <c r="K2" s="291"/>
      <c r="L2" s="291"/>
      <c r="M2" s="291"/>
      <c r="N2" s="291"/>
      <c r="O2" s="291"/>
      <c r="P2" s="291"/>
      <c r="Q2" s="291"/>
      <c r="R2" s="291"/>
      <c r="S2" s="291"/>
      <c r="T2" s="291"/>
      <c r="AI2" s="292"/>
      <c r="AJ2" s="292"/>
    </row>
    <row r="3" spans="2:36" ht="15.75">
      <c r="B3" s="422"/>
      <c r="C3" s="422"/>
      <c r="D3" s="424" t="s">
        <v>446</v>
      </c>
      <c r="E3" s="423"/>
      <c r="F3" s="423"/>
      <c r="G3" s="291"/>
      <c r="H3" s="293"/>
      <c r="I3" s="291"/>
      <c r="J3" s="291"/>
      <c r="K3" s="291"/>
      <c r="L3" s="291"/>
      <c r="M3" s="291"/>
      <c r="N3" s="291"/>
      <c r="O3" s="291"/>
      <c r="P3" s="291"/>
      <c r="Q3" s="291"/>
      <c r="R3" s="291"/>
      <c r="S3" s="291"/>
      <c r="T3" s="291"/>
    </row>
    <row r="4" spans="2:36" ht="17.25">
      <c r="B4" s="422"/>
      <c r="C4" s="422"/>
      <c r="D4" s="425" t="s">
        <v>432</v>
      </c>
      <c r="E4" s="422"/>
      <c r="F4" s="423"/>
      <c r="G4" s="291"/>
      <c r="H4" s="293"/>
      <c r="I4" s="291"/>
      <c r="J4" s="291"/>
      <c r="K4" s="291"/>
      <c r="L4" s="291"/>
      <c r="M4" s="291"/>
      <c r="N4" s="291"/>
      <c r="O4" s="291"/>
      <c r="P4" s="291"/>
      <c r="Q4" s="291"/>
      <c r="R4" s="291"/>
      <c r="S4" s="291"/>
      <c r="T4" s="291"/>
    </row>
    <row r="5" spans="2:36" ht="18" customHeight="1">
      <c r="B5" s="423"/>
      <c r="C5" s="423"/>
      <c r="D5" s="423"/>
      <c r="E5" s="423"/>
      <c r="F5" s="423"/>
      <c r="G5" s="291"/>
      <c r="H5" s="293"/>
      <c r="I5" s="291"/>
      <c r="J5" s="291"/>
      <c r="K5" s="291"/>
      <c r="L5" s="291"/>
      <c r="M5" s="291"/>
      <c r="N5" s="291"/>
      <c r="O5" s="291"/>
      <c r="P5" s="291"/>
      <c r="Q5" s="291"/>
      <c r="R5" s="291"/>
      <c r="S5" s="291"/>
      <c r="T5" s="291"/>
    </row>
    <row r="6" spans="2:36" ht="16.5" customHeight="1">
      <c r="B6" s="426" t="s">
        <v>0</v>
      </c>
      <c r="C6" s="314"/>
      <c r="D6" s="314"/>
      <c r="E6" s="291"/>
      <c r="F6" s="291"/>
      <c r="G6" s="291"/>
      <c r="H6" s="291"/>
      <c r="I6" s="291"/>
      <c r="J6" s="291"/>
      <c r="K6" s="291"/>
      <c r="L6" s="291"/>
      <c r="M6" s="291"/>
      <c r="N6" s="291"/>
      <c r="O6" s="291"/>
      <c r="P6" s="291"/>
      <c r="Q6" s="291"/>
      <c r="R6" s="291"/>
      <c r="S6" s="291"/>
      <c r="T6" s="291"/>
    </row>
    <row r="7" spans="2:36" ht="23.25" customHeight="1">
      <c r="B7" s="323"/>
      <c r="C7" s="314"/>
      <c r="D7" s="314"/>
      <c r="E7" s="291"/>
      <c r="F7" s="291"/>
      <c r="G7" s="291"/>
      <c r="H7" s="291"/>
      <c r="I7" s="291"/>
      <c r="J7" s="291"/>
      <c r="K7" s="291"/>
      <c r="L7" s="291"/>
      <c r="M7" s="291"/>
      <c r="N7" s="291"/>
      <c r="O7" s="291"/>
      <c r="P7" s="291"/>
      <c r="Q7" s="291"/>
      <c r="R7" s="291"/>
      <c r="S7" s="291"/>
      <c r="T7" s="291"/>
    </row>
    <row r="8" spans="2:36" ht="33" customHeight="1">
      <c r="B8" s="294" t="s">
        <v>47</v>
      </c>
      <c r="C8" s="295"/>
      <c r="D8" s="295"/>
      <c r="E8" s="295"/>
      <c r="F8" s="291"/>
      <c r="G8" s="291"/>
      <c r="H8" s="291"/>
      <c r="I8" s="291"/>
      <c r="J8" s="291"/>
      <c r="K8" s="291"/>
      <c r="L8" s="291"/>
      <c r="M8" s="291"/>
      <c r="N8" s="291"/>
      <c r="O8" s="291"/>
      <c r="P8" s="291"/>
      <c r="Q8" s="291"/>
      <c r="R8" s="291"/>
      <c r="S8" s="291"/>
      <c r="T8" s="291"/>
    </row>
    <row r="9" spans="2:36" ht="33" customHeight="1">
      <c r="B9" s="294"/>
      <c r="C9" s="295"/>
      <c r="D9" s="295"/>
      <c r="E9" s="295"/>
      <c r="F9" s="291"/>
      <c r="G9" s="291"/>
      <c r="H9" s="291"/>
      <c r="I9" s="291"/>
      <c r="J9" s="291"/>
      <c r="K9" s="291"/>
      <c r="L9" s="291"/>
      <c r="M9" s="291"/>
      <c r="N9" s="291"/>
      <c r="O9" s="291"/>
      <c r="P9" s="291"/>
      <c r="Q9" s="291"/>
      <c r="R9" s="291"/>
      <c r="S9" s="291"/>
      <c r="T9" s="291"/>
    </row>
    <row r="10" spans="2:36" ht="15">
      <c r="B10" s="859"/>
      <c r="C10" s="291"/>
      <c r="D10" s="291"/>
      <c r="E10" s="291"/>
      <c r="F10" s="291"/>
      <c r="G10" s="291"/>
      <c r="H10" s="291"/>
      <c r="I10" s="291"/>
      <c r="J10" s="291"/>
      <c r="K10" s="291"/>
      <c r="L10" s="291"/>
      <c r="M10" s="291"/>
      <c r="N10" s="291"/>
      <c r="O10" s="291"/>
      <c r="P10" s="291"/>
      <c r="Q10" s="291"/>
      <c r="R10" s="291"/>
      <c r="S10" s="291"/>
      <c r="T10" s="291"/>
    </row>
    <row r="11" spans="2:36" ht="23.25">
      <c r="B11" s="296" t="s">
        <v>528</v>
      </c>
      <c r="C11" s="297"/>
      <c r="D11" s="298"/>
      <c r="E11" s="299" t="s">
        <v>529</v>
      </c>
      <c r="F11" s="300"/>
      <c r="G11" s="298"/>
      <c r="Q11" s="291"/>
      <c r="R11" s="291"/>
      <c r="S11" s="291"/>
      <c r="T11" s="291"/>
    </row>
    <row r="12" spans="2:36">
      <c r="B12" s="291"/>
      <c r="C12" s="291"/>
      <c r="D12" s="291"/>
      <c r="E12" s="291"/>
      <c r="F12" s="291"/>
      <c r="G12" s="291"/>
      <c r="H12" s="291"/>
      <c r="I12" s="291"/>
      <c r="J12" s="291"/>
      <c r="K12" s="291"/>
      <c r="L12" s="291"/>
      <c r="M12" s="291"/>
      <c r="N12" s="291"/>
      <c r="O12" s="291"/>
      <c r="P12" s="291"/>
      <c r="Q12" s="291"/>
      <c r="R12" s="291"/>
      <c r="S12" s="291"/>
      <c r="T12" s="291"/>
    </row>
    <row r="13" spans="2:36">
      <c r="B13" s="291"/>
      <c r="C13" s="291"/>
      <c r="D13" s="291"/>
      <c r="E13" s="291"/>
      <c r="F13" s="291"/>
      <c r="G13" s="291"/>
      <c r="H13" s="291"/>
      <c r="I13" s="291"/>
      <c r="J13" s="291"/>
      <c r="K13" s="291"/>
      <c r="L13" s="291"/>
      <c r="M13" s="291"/>
      <c r="N13" s="291"/>
      <c r="O13" s="291"/>
      <c r="P13" s="291"/>
      <c r="Q13" s="291"/>
      <c r="R13" s="291"/>
      <c r="S13" s="291"/>
      <c r="T13" s="291"/>
    </row>
    <row r="14" spans="2:36" ht="18.75">
      <c r="B14" s="874" t="s">
        <v>433</v>
      </c>
      <c r="C14" s="430"/>
      <c r="D14" s="429" t="s">
        <v>530</v>
      </c>
      <c r="E14" s="430"/>
      <c r="F14" s="427"/>
      <c r="G14" s="428"/>
      <c r="H14" s="291"/>
      <c r="I14" s="291"/>
      <c r="J14" s="291"/>
      <c r="K14" s="291"/>
      <c r="L14" s="291"/>
      <c r="M14" s="291"/>
      <c r="N14" s="291"/>
      <c r="O14" s="291"/>
      <c r="P14" s="291"/>
      <c r="Q14" s="291"/>
      <c r="R14" s="291"/>
      <c r="S14" s="291"/>
      <c r="T14" s="291"/>
    </row>
    <row r="15" spans="2:36" ht="15">
      <c r="B15" s="301"/>
      <c r="C15" s="301"/>
      <c r="D15" s="301"/>
      <c r="E15" s="301"/>
      <c r="F15" s="301"/>
      <c r="G15" s="291"/>
      <c r="H15" s="291"/>
      <c r="I15" s="291"/>
      <c r="J15" s="291"/>
      <c r="K15" s="291"/>
      <c r="L15" s="291"/>
      <c r="M15" s="291"/>
      <c r="N15" s="291"/>
      <c r="O15" s="291"/>
      <c r="P15" s="291"/>
      <c r="Q15" s="291"/>
      <c r="R15" s="291"/>
      <c r="S15" s="291"/>
      <c r="T15" s="291"/>
    </row>
    <row r="16" spans="2:36" ht="26.25">
      <c r="B16" s="1406" t="s">
        <v>537</v>
      </c>
      <c r="C16" s="1407"/>
      <c r="D16" s="1408"/>
      <c r="E16" s="1407"/>
      <c r="F16" s="1407"/>
      <c r="G16" s="1409"/>
      <c r="H16" s="1409"/>
      <c r="I16" s="1409"/>
      <c r="J16" s="1409"/>
      <c r="K16" s="1409"/>
      <c r="L16" s="1409"/>
      <c r="M16" s="1409"/>
      <c r="N16" s="1409"/>
      <c r="O16" s="1406"/>
      <c r="P16" s="1407"/>
      <c r="Q16" s="291"/>
      <c r="R16" s="291"/>
      <c r="S16" s="291"/>
      <c r="T16" s="291"/>
    </row>
    <row r="17" spans="2:20" ht="26.25">
      <c r="B17" s="1406" t="s">
        <v>538</v>
      </c>
      <c r="C17" s="1407"/>
      <c r="D17" s="1408"/>
      <c r="E17" s="1407"/>
      <c r="F17" s="1407"/>
      <c r="G17" s="1409"/>
      <c r="H17" s="1409"/>
      <c r="I17" s="1409"/>
      <c r="J17" s="1409"/>
      <c r="K17" s="1409"/>
      <c r="L17" s="1409"/>
      <c r="M17" s="1409"/>
      <c r="N17" s="1409"/>
      <c r="O17" s="1406"/>
      <c r="P17" s="1407"/>
      <c r="Q17" s="291"/>
      <c r="R17" s="291"/>
      <c r="S17" s="291"/>
      <c r="T17" s="291"/>
    </row>
    <row r="18" spans="2:20" ht="15">
      <c r="B18" s="1410" t="s">
        <v>539</v>
      </c>
      <c r="C18" s="1410"/>
      <c r="D18" s="1410"/>
      <c r="E18" s="1410"/>
      <c r="F18" s="1410"/>
      <c r="G18" s="1410"/>
      <c r="H18" s="1410"/>
      <c r="I18" s="1410"/>
      <c r="J18" s="1409"/>
      <c r="K18" s="1409"/>
      <c r="L18" s="1409"/>
      <c r="M18" s="1409"/>
      <c r="N18" s="1409"/>
      <c r="O18" s="1410"/>
      <c r="P18" s="1410"/>
      <c r="Q18" s="291"/>
      <c r="R18" s="291"/>
      <c r="S18" s="291"/>
      <c r="T18" s="291"/>
    </row>
    <row r="19" spans="2:20">
      <c r="B19" s="1409"/>
      <c r="C19" s="1409"/>
      <c r="D19" s="1409"/>
      <c r="E19" s="1409"/>
      <c r="F19" s="1409"/>
      <c r="G19" s="1409"/>
      <c r="H19" s="1409"/>
      <c r="I19" s="1409"/>
      <c r="J19" s="1409"/>
      <c r="K19" s="1409"/>
      <c r="L19" s="1409"/>
      <c r="M19" s="1409"/>
      <c r="N19" s="1409"/>
      <c r="O19" s="1409"/>
      <c r="P19" s="1409"/>
      <c r="Q19" s="291"/>
      <c r="R19" s="291"/>
      <c r="S19" s="291"/>
      <c r="T19" s="291"/>
    </row>
    <row r="20" spans="2:20" ht="15">
      <c r="B20" s="301"/>
      <c r="C20" s="301"/>
      <c r="D20" s="301"/>
      <c r="E20" s="301"/>
      <c r="F20" s="301"/>
      <c r="G20" s="291"/>
      <c r="H20" s="291"/>
      <c r="I20" s="291"/>
      <c r="J20" s="291"/>
      <c r="K20" s="291"/>
      <c r="L20" s="291"/>
      <c r="M20" s="291"/>
      <c r="N20" s="291"/>
      <c r="O20" s="291"/>
      <c r="P20" s="291"/>
      <c r="Q20" s="291"/>
      <c r="R20" s="291"/>
      <c r="S20" s="291"/>
      <c r="T20" s="291"/>
    </row>
    <row r="21" spans="2:20" ht="15">
      <c r="B21" s="301" t="s">
        <v>505</v>
      </c>
      <c r="C21" s="301"/>
      <c r="D21" s="301"/>
      <c r="E21" s="301"/>
      <c r="F21" s="301"/>
      <c r="G21" s="291"/>
      <c r="H21" s="291"/>
      <c r="I21" s="291"/>
      <c r="J21" s="291"/>
      <c r="K21" s="291"/>
      <c r="L21" s="291"/>
      <c r="M21" s="291"/>
      <c r="N21" s="291"/>
      <c r="O21" s="291"/>
      <c r="P21" s="291"/>
      <c r="Q21" s="291"/>
      <c r="R21" s="291"/>
      <c r="S21" s="291"/>
      <c r="T21" s="291"/>
    </row>
    <row r="22" spans="2:20" ht="15">
      <c r="B22" s="301" t="s">
        <v>1</v>
      </c>
      <c r="C22" s="301"/>
      <c r="D22" s="301"/>
      <c r="E22" s="301"/>
      <c r="F22" s="301"/>
      <c r="G22" s="291"/>
      <c r="H22" s="291"/>
      <c r="I22" s="291"/>
      <c r="J22" s="291"/>
      <c r="K22" s="291"/>
      <c r="L22" s="291"/>
      <c r="M22" s="291"/>
      <c r="N22" s="291"/>
      <c r="O22" s="291"/>
      <c r="P22" s="291"/>
      <c r="Q22" s="291"/>
      <c r="R22" s="291"/>
      <c r="S22" s="291"/>
      <c r="T22" s="291"/>
    </row>
    <row r="23" spans="2:20" ht="15">
      <c r="B23" s="302" t="s">
        <v>444</v>
      </c>
      <c r="C23" s="302"/>
      <c r="D23" s="302"/>
      <c r="E23" s="302"/>
      <c r="F23" s="302"/>
      <c r="G23" s="303"/>
      <c r="H23" s="303"/>
      <c r="I23" s="303"/>
      <c r="J23" s="303"/>
      <c r="K23" s="291"/>
      <c r="L23" s="291"/>
      <c r="M23" s="291"/>
      <c r="N23" s="291"/>
      <c r="O23" s="291"/>
      <c r="P23" s="291"/>
      <c r="Q23" s="291"/>
      <c r="R23" s="291"/>
      <c r="S23" s="291"/>
      <c r="T23" s="291"/>
    </row>
    <row r="24" spans="2:20" ht="15">
      <c r="B24" s="302" t="s">
        <v>445</v>
      </c>
      <c r="C24" s="302"/>
      <c r="D24" s="302"/>
      <c r="E24" s="302"/>
      <c r="F24" s="301"/>
      <c r="G24" s="291"/>
      <c r="H24" s="291"/>
      <c r="I24" s="291"/>
      <c r="J24" s="291"/>
      <c r="K24" s="291"/>
      <c r="L24" s="291"/>
      <c r="M24" s="291"/>
      <c r="N24" s="291"/>
      <c r="O24" s="291"/>
      <c r="P24" s="291"/>
      <c r="Q24" s="291"/>
      <c r="R24" s="291"/>
      <c r="S24" s="291"/>
      <c r="T24" s="291"/>
    </row>
    <row r="25" spans="2:20" ht="15">
      <c r="B25" s="301" t="s">
        <v>2</v>
      </c>
      <c r="C25" s="301"/>
      <c r="D25" s="301"/>
      <c r="E25" s="301"/>
      <c r="F25" s="301"/>
      <c r="G25" s="291"/>
      <c r="H25" s="291"/>
      <c r="I25" s="291"/>
      <c r="J25" s="291"/>
      <c r="K25" s="291"/>
      <c r="L25" s="291"/>
      <c r="M25" s="291"/>
      <c r="N25" s="291"/>
      <c r="O25" s="291"/>
      <c r="P25" s="291"/>
      <c r="Q25" s="291"/>
      <c r="R25" s="291"/>
      <c r="S25" s="291"/>
      <c r="T25" s="291"/>
    </row>
    <row r="26" spans="2:20" ht="15">
      <c r="B26" s="301" t="s">
        <v>3</v>
      </c>
      <c r="C26" s="301"/>
      <c r="D26" s="301"/>
      <c r="E26" s="301"/>
      <c r="F26" s="301"/>
      <c r="G26" s="291"/>
      <c r="H26" s="291"/>
      <c r="I26" s="291"/>
      <c r="J26" s="291"/>
      <c r="K26" s="291"/>
      <c r="L26" s="291"/>
      <c r="M26" s="291"/>
      <c r="N26" s="291"/>
      <c r="O26" s="291"/>
      <c r="P26" s="291"/>
      <c r="Q26" s="291"/>
      <c r="R26" s="291"/>
      <c r="S26" s="291"/>
      <c r="T26" s="291"/>
    </row>
    <row r="27" spans="2:20" ht="15">
      <c r="B27" s="301"/>
      <c r="C27" s="301"/>
      <c r="D27" s="301"/>
      <c r="E27" s="301"/>
      <c r="F27" s="301"/>
      <c r="G27" s="291"/>
      <c r="H27" s="291"/>
      <c r="I27" s="291"/>
      <c r="J27" s="291"/>
      <c r="K27" s="291"/>
      <c r="L27" s="291"/>
      <c r="M27" s="291"/>
      <c r="N27" s="291"/>
      <c r="O27" s="291"/>
      <c r="P27" s="291"/>
      <c r="Q27" s="291"/>
      <c r="R27" s="291"/>
      <c r="S27" s="291"/>
      <c r="T27" s="291"/>
    </row>
    <row r="28" spans="2:20" ht="15">
      <c r="B28" s="301"/>
      <c r="C28" s="304"/>
      <c r="D28" s="301"/>
      <c r="E28" s="301"/>
      <c r="F28" s="301"/>
      <c r="G28" s="291"/>
      <c r="H28" s="291"/>
      <c r="I28" s="291"/>
      <c r="J28" s="291"/>
      <c r="K28" s="291"/>
      <c r="L28" s="291"/>
      <c r="M28" s="291"/>
      <c r="N28" s="291"/>
      <c r="O28" s="291"/>
      <c r="P28" s="291"/>
      <c r="Q28" s="291"/>
      <c r="R28" s="291"/>
      <c r="S28" s="291"/>
      <c r="T28" s="291"/>
    </row>
    <row r="29" spans="2:20" ht="15">
      <c r="B29" s="301"/>
      <c r="C29" s="304"/>
      <c r="D29" s="301"/>
      <c r="E29" s="301"/>
      <c r="F29" s="301"/>
      <c r="G29" s="291"/>
      <c r="H29" s="291"/>
      <c r="I29" s="291"/>
      <c r="J29" s="291"/>
      <c r="K29" s="291"/>
      <c r="L29" s="291"/>
      <c r="M29" s="291"/>
      <c r="N29" s="291"/>
      <c r="O29" s="291"/>
      <c r="P29" s="291"/>
      <c r="Q29" s="291"/>
      <c r="R29" s="291"/>
      <c r="S29" s="291"/>
      <c r="T29" s="291"/>
    </row>
    <row r="30" spans="2:20" ht="15">
      <c r="B30" s="302" t="s">
        <v>434</v>
      </c>
      <c r="C30" s="301"/>
      <c r="D30" s="301"/>
      <c r="E30" s="301"/>
      <c r="F30" s="301"/>
      <c r="G30" s="291"/>
      <c r="H30" s="291"/>
      <c r="I30" s="291"/>
      <c r="J30" s="291"/>
      <c r="K30" s="291"/>
      <c r="L30" s="291"/>
      <c r="M30" s="291"/>
      <c r="N30" s="291"/>
      <c r="O30" s="291"/>
      <c r="P30" s="291"/>
      <c r="Q30" s="291"/>
      <c r="R30" s="291"/>
      <c r="S30" s="291"/>
      <c r="T30" s="291"/>
    </row>
    <row r="31" spans="2:20" ht="15">
      <c r="B31" s="302" t="s">
        <v>439</v>
      </c>
      <c r="C31" s="302"/>
      <c r="D31" s="302"/>
      <c r="E31" s="302"/>
      <c r="F31" s="302"/>
      <c r="G31" s="303"/>
      <c r="H31" s="303"/>
      <c r="I31" s="303"/>
      <c r="J31" s="303"/>
      <c r="K31" s="291"/>
      <c r="L31" s="291"/>
      <c r="M31" s="291"/>
      <c r="N31" s="291"/>
      <c r="O31" s="291"/>
      <c r="P31" s="291"/>
      <c r="Q31" s="291"/>
      <c r="R31" s="291"/>
      <c r="S31" s="291"/>
      <c r="T31" s="291"/>
    </row>
    <row r="32" spans="2:20" ht="15">
      <c r="B32" s="301" t="s">
        <v>435</v>
      </c>
      <c r="C32" s="312" t="s">
        <v>456</v>
      </c>
      <c r="D32" s="301"/>
      <c r="E32" s="301"/>
      <c r="F32" s="301"/>
      <c r="G32" s="291"/>
      <c r="H32" s="291"/>
      <c r="I32" s="291"/>
      <c r="J32" s="291"/>
      <c r="K32" s="291"/>
      <c r="L32" s="291"/>
      <c r="M32" s="291"/>
      <c r="N32" s="291"/>
      <c r="O32" s="291"/>
      <c r="P32" s="291"/>
      <c r="Q32" s="291"/>
      <c r="R32" s="291"/>
      <c r="S32" s="291"/>
      <c r="T32" s="291"/>
    </row>
    <row r="33" spans="2:20" ht="15">
      <c r="B33" s="301" t="s">
        <v>447</v>
      </c>
      <c r="C33" s="301"/>
      <c r="D33" s="301"/>
      <c r="E33" s="301"/>
      <c r="F33" s="301"/>
      <c r="G33" s="291"/>
      <c r="H33" s="291"/>
      <c r="I33" s="291"/>
      <c r="J33" s="291"/>
      <c r="K33" s="291"/>
      <c r="L33" s="291"/>
      <c r="M33" s="291"/>
      <c r="N33" s="291"/>
      <c r="O33" s="291"/>
      <c r="P33" s="291"/>
      <c r="Q33" s="291"/>
      <c r="R33" s="291"/>
      <c r="S33" s="291"/>
      <c r="T33" s="291"/>
    </row>
    <row r="34" spans="2:20" ht="15">
      <c r="B34" s="301"/>
      <c r="C34" s="301"/>
      <c r="D34" s="301"/>
      <c r="E34" s="301"/>
      <c r="F34" s="301"/>
      <c r="G34" s="291"/>
      <c r="H34" s="291"/>
      <c r="I34" s="291"/>
      <c r="J34" s="291"/>
      <c r="K34" s="291"/>
      <c r="L34" s="291"/>
      <c r="M34" s="291"/>
      <c r="N34" s="291"/>
      <c r="O34" s="291"/>
      <c r="P34" s="291"/>
      <c r="Q34" s="291"/>
      <c r="R34" s="291"/>
      <c r="S34" s="291"/>
      <c r="T34" s="291"/>
    </row>
    <row r="35" spans="2:20" ht="15">
      <c r="B35" s="305" t="s">
        <v>436</v>
      </c>
      <c r="C35" s="306"/>
      <c r="D35" s="306"/>
      <c r="E35" s="306"/>
      <c r="F35" s="306"/>
      <c r="G35" s="307"/>
      <c r="H35" s="307"/>
      <c r="I35" s="307"/>
      <c r="J35" s="307"/>
      <c r="K35" s="307"/>
      <c r="L35" s="307"/>
      <c r="M35" s="307"/>
      <c r="N35" s="307"/>
      <c r="O35" s="307"/>
      <c r="P35" s="307"/>
      <c r="Q35" s="291"/>
      <c r="R35" s="291"/>
      <c r="S35" s="291"/>
      <c r="T35" s="291"/>
    </row>
    <row r="36" spans="2:20" ht="15">
      <c r="B36" s="308" t="s">
        <v>437</v>
      </c>
      <c r="C36" s="306"/>
      <c r="D36" s="306"/>
      <c r="E36" s="306"/>
      <c r="F36" s="306"/>
      <c r="G36" s="307"/>
      <c r="H36" s="307"/>
      <c r="I36" s="307"/>
      <c r="J36" s="307"/>
      <c r="K36" s="307"/>
      <c r="L36" s="307"/>
      <c r="M36" s="307"/>
      <c r="N36" s="307"/>
      <c r="O36" s="307"/>
      <c r="P36" s="307"/>
      <c r="Q36" s="291"/>
      <c r="R36" s="291"/>
      <c r="S36" s="291"/>
      <c r="T36" s="291"/>
    </row>
    <row r="37" spans="2:20" ht="15.75">
      <c r="B37" s="308" t="s">
        <v>438</v>
      </c>
      <c r="C37" s="301"/>
      <c r="D37" s="301"/>
      <c r="E37" s="301"/>
      <c r="F37" s="301"/>
      <c r="G37" s="291"/>
      <c r="H37" s="291"/>
      <c r="I37" s="291"/>
      <c r="J37" s="291"/>
      <c r="K37" s="291"/>
      <c r="L37" s="291"/>
      <c r="M37" s="291"/>
      <c r="N37" s="309"/>
      <c r="O37" s="291"/>
      <c r="P37" s="291"/>
      <c r="Q37" s="291"/>
      <c r="R37" s="291"/>
      <c r="S37" s="291"/>
      <c r="T37" s="291"/>
    </row>
    <row r="38" spans="2:20" ht="15.75">
      <c r="B38" s="301"/>
      <c r="C38" s="301"/>
      <c r="D38" s="301"/>
      <c r="E38" s="301"/>
      <c r="F38" s="301"/>
      <c r="G38" s="291"/>
      <c r="H38" s="291"/>
      <c r="I38" s="291"/>
      <c r="J38" s="291"/>
      <c r="K38" s="291"/>
      <c r="L38" s="291"/>
      <c r="M38" s="291"/>
      <c r="N38" s="309"/>
      <c r="O38" s="291"/>
      <c r="P38" s="291"/>
      <c r="Q38" s="291"/>
      <c r="R38" s="291"/>
      <c r="S38" s="291"/>
      <c r="T38" s="291"/>
    </row>
    <row r="39" spans="2:20" ht="15.75">
      <c r="B39" s="291"/>
      <c r="C39" s="291"/>
      <c r="D39" s="291"/>
      <c r="E39" s="291"/>
      <c r="F39" s="291"/>
      <c r="G39" s="291"/>
      <c r="H39" s="291"/>
      <c r="I39" s="291"/>
      <c r="J39" s="291"/>
      <c r="K39" s="291"/>
      <c r="L39" s="291"/>
      <c r="M39" s="291"/>
      <c r="N39" s="309"/>
      <c r="O39" s="291"/>
      <c r="P39" s="291"/>
      <c r="Q39" s="291"/>
      <c r="R39" s="291"/>
      <c r="S39" s="291"/>
      <c r="T39" s="291"/>
    </row>
    <row r="40" spans="2:20" ht="15.75">
      <c r="B40" s="291"/>
      <c r="C40" s="291"/>
      <c r="D40" s="291"/>
      <c r="E40" s="291"/>
      <c r="F40" s="291"/>
      <c r="G40" s="291"/>
      <c r="H40" s="291"/>
      <c r="I40" s="291"/>
      <c r="J40" s="291"/>
      <c r="K40" s="291"/>
      <c r="L40" s="291"/>
      <c r="M40" s="291"/>
      <c r="N40" s="309"/>
      <c r="O40" s="291"/>
      <c r="P40" s="291"/>
      <c r="Q40" s="291"/>
      <c r="R40" s="291"/>
      <c r="S40" s="291"/>
      <c r="T40" s="291"/>
    </row>
    <row r="41" spans="2:20" ht="15.75">
      <c r="B41" s="310"/>
      <c r="C41" s="310"/>
      <c r="D41" s="310"/>
      <c r="E41" s="310"/>
      <c r="F41" s="310"/>
      <c r="G41" s="310"/>
      <c r="H41" s="310"/>
      <c r="I41" s="310"/>
      <c r="J41" s="310"/>
      <c r="K41" s="310"/>
      <c r="N41" s="311"/>
    </row>
    <row r="42" spans="2:20" ht="15.75">
      <c r="B42" s="310"/>
      <c r="C42" s="310"/>
      <c r="D42" s="310"/>
      <c r="E42" s="310"/>
      <c r="F42" s="310"/>
      <c r="G42" s="310"/>
      <c r="H42" s="310"/>
      <c r="I42" s="310"/>
      <c r="J42" s="310"/>
      <c r="K42" s="310"/>
      <c r="N42" s="311"/>
    </row>
    <row r="43" spans="2:20">
      <c r="B43" s="310"/>
      <c r="C43" s="310"/>
      <c r="D43" s="310"/>
      <c r="E43" s="310"/>
      <c r="F43" s="310"/>
      <c r="G43" s="310"/>
      <c r="H43" s="310"/>
      <c r="I43" s="310"/>
      <c r="J43" s="310"/>
      <c r="K43" s="310"/>
    </row>
    <row r="44" spans="2:20">
      <c r="B44" s="310"/>
      <c r="C44" s="310"/>
      <c r="D44" s="310"/>
      <c r="E44" s="310"/>
      <c r="F44" s="310"/>
      <c r="G44" s="310"/>
      <c r="H44" s="310"/>
      <c r="I44" s="310"/>
      <c r="J44" s="310"/>
      <c r="K44" s="310"/>
    </row>
    <row r="45" spans="2:20">
      <c r="B45" s="310"/>
      <c r="C45" s="310"/>
      <c r="D45" s="310"/>
      <c r="E45" s="310"/>
      <c r="F45" s="310"/>
      <c r="G45" s="310"/>
      <c r="H45" s="310"/>
      <c r="I45" s="310"/>
      <c r="J45" s="310"/>
      <c r="K45" s="310"/>
    </row>
    <row r="46" spans="2:20">
      <c r="B46" s="310"/>
      <c r="C46" s="310"/>
      <c r="D46" s="310"/>
      <c r="E46" s="310"/>
      <c r="F46" s="310"/>
      <c r="G46" s="310"/>
      <c r="H46" s="310"/>
      <c r="I46" s="310"/>
      <c r="J46" s="310"/>
      <c r="K46" s="310"/>
    </row>
    <row r="47" spans="2:20">
      <c r="B47" s="310"/>
      <c r="C47" s="310"/>
      <c r="D47" s="310"/>
      <c r="E47" s="310"/>
      <c r="F47" s="310"/>
      <c r="G47" s="310"/>
      <c r="H47" s="310"/>
      <c r="I47" s="310"/>
      <c r="J47" s="310"/>
      <c r="K47" s="310"/>
    </row>
  </sheetData>
  <sortState ref="B25">
    <sortCondition descending="1" ref="B24"/>
  </sortState>
  <phoneticPr fontId="0" type="noConversion"/>
  <hyperlinks>
    <hyperlink ref="C32"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O30" sqref="O30"/>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684" t="s">
        <v>533</v>
      </c>
      <c r="B2" s="313"/>
      <c r="C2" s="313"/>
      <c r="D2" s="313"/>
      <c r="E2" s="313"/>
      <c r="F2" s="321"/>
      <c r="G2" s="321"/>
      <c r="H2" s="321"/>
    </row>
    <row r="3" spans="1:14" ht="18" customHeight="1" thickBot="1">
      <c r="A3" s="438"/>
      <c r="B3"/>
      <c r="C3"/>
      <c r="D3"/>
      <c r="E3"/>
      <c r="G3"/>
      <c r="H3"/>
    </row>
    <row r="4" spans="1:14" s="195" customFormat="1" ht="18" customHeight="1" thickBot="1">
      <c r="A4" s="1108" t="s">
        <v>388</v>
      </c>
      <c r="B4" s="646" t="s">
        <v>386</v>
      </c>
      <c r="C4" s="647"/>
      <c r="D4" s="648"/>
      <c r="E4" s="649" t="s">
        <v>218</v>
      </c>
      <c r="F4" s="650"/>
      <c r="G4" s="624"/>
      <c r="H4" s="194"/>
    </row>
    <row r="5" spans="1:14" s="195" customFormat="1" ht="30" customHeight="1" thickBot="1">
      <c r="A5" s="1109"/>
      <c r="B5" s="651" t="s">
        <v>110</v>
      </c>
      <c r="C5" s="652" t="s">
        <v>111</v>
      </c>
      <c r="D5" s="653" t="s">
        <v>385</v>
      </c>
      <c r="E5" s="654" t="s">
        <v>110</v>
      </c>
      <c r="F5" s="655" t="s">
        <v>111</v>
      </c>
      <c r="G5" s="656" t="s">
        <v>385</v>
      </c>
      <c r="H5" s="194"/>
      <c r="I5" s="689"/>
      <c r="J5" s="689"/>
      <c r="K5" s="689"/>
      <c r="L5" s="689"/>
      <c r="M5" s="689"/>
      <c r="N5" s="316"/>
    </row>
    <row r="6" spans="1:14" s="197" customFormat="1" ht="24.95" customHeight="1" thickBot="1">
      <c r="A6" s="315"/>
      <c r="B6" s="668">
        <v>43786.865049586289</v>
      </c>
      <c r="C6" s="863">
        <v>37382.288693916875</v>
      </c>
      <c r="D6" s="1064" t="s">
        <v>71</v>
      </c>
      <c r="E6" s="669">
        <v>3.2935788097727543</v>
      </c>
      <c r="F6" s="862">
        <v>-2.4257804676135595</v>
      </c>
      <c r="G6" s="670" t="s">
        <v>71</v>
      </c>
      <c r="H6" s="196"/>
    </row>
    <row r="7" spans="1:14" customFormat="1" ht="15.75" customHeight="1">
      <c r="A7" s="414" t="s">
        <v>501</v>
      </c>
      <c r="B7" s="409"/>
      <c r="C7" s="409"/>
      <c r="D7" s="409"/>
      <c r="E7" s="409"/>
      <c r="F7" s="409"/>
      <c r="G7" s="409"/>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93</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I10"/>
  <sheetViews>
    <sheetView showGridLines="0" zoomScale="90" zoomScaleNormal="90" workbookViewId="0">
      <selection activeCell="L38" sqref="L38"/>
    </sheetView>
  </sheetViews>
  <sheetFormatPr defaultRowHeight="12.75"/>
  <cols>
    <col min="1" max="1" width="42.28515625" customWidth="1"/>
    <col min="2" max="2" width="11.85546875" customWidth="1"/>
    <col min="3" max="5" width="11.5703125" bestFit="1" customWidth="1"/>
    <col min="6" max="7" width="9.5703125" customWidth="1"/>
  </cols>
  <sheetData>
    <row r="1" spans="1:9" ht="50.25" customHeight="1">
      <c r="A1" s="1114" t="s">
        <v>387</v>
      </c>
      <c r="B1" s="1114"/>
      <c r="C1" s="1114"/>
      <c r="D1" s="1114"/>
      <c r="E1" s="1114"/>
      <c r="F1" s="1114"/>
      <c r="G1" s="58"/>
      <c r="H1" s="58"/>
    </row>
    <row r="2" spans="1:9" ht="18.75" customHeight="1" thickBot="1">
      <c r="A2" s="325"/>
      <c r="B2" s="324"/>
      <c r="C2" s="324"/>
      <c r="D2" s="324"/>
      <c r="E2" s="324"/>
      <c r="F2" s="324"/>
    </row>
    <row r="3" spans="1:9" ht="27" customHeight="1">
      <c r="A3" s="1110" t="s">
        <v>52</v>
      </c>
      <c r="B3" s="1110" t="s">
        <v>88</v>
      </c>
      <c r="C3" s="1115" t="s">
        <v>58</v>
      </c>
      <c r="D3" s="1116"/>
      <c r="E3" s="1117"/>
      <c r="F3" s="1112" t="s">
        <v>89</v>
      </c>
      <c r="G3" s="1113"/>
    </row>
    <row r="4" spans="1:9" ht="32.25" customHeight="1" thickBot="1">
      <c r="A4" s="1111"/>
      <c r="B4" s="1111"/>
      <c r="C4" s="1049">
        <v>45641</v>
      </c>
      <c r="D4" s="554">
        <v>45634</v>
      </c>
      <c r="E4" s="554">
        <v>45277</v>
      </c>
      <c r="F4" s="1050" t="s">
        <v>236</v>
      </c>
      <c r="G4" s="1051" t="s">
        <v>90</v>
      </c>
    </row>
    <row r="5" spans="1:9" ht="29.25" customHeight="1">
      <c r="A5" s="657" t="s">
        <v>94</v>
      </c>
      <c r="B5" s="658" t="s">
        <v>223</v>
      </c>
      <c r="C5" s="1052" t="s">
        <v>466</v>
      </c>
      <c r="D5" s="1053">
        <v>914.75</v>
      </c>
      <c r="E5" s="1053" t="s">
        <v>466</v>
      </c>
      <c r="F5" s="1054" t="s">
        <v>71</v>
      </c>
      <c r="G5" s="1055" t="s">
        <v>71</v>
      </c>
      <c r="I5" s="320"/>
    </row>
    <row r="6" spans="1:9" ht="28.5" customHeight="1" thickBot="1">
      <c r="A6" s="659" t="s">
        <v>95</v>
      </c>
      <c r="B6" s="660" t="s">
        <v>223</v>
      </c>
      <c r="C6" s="1056" t="s">
        <v>466</v>
      </c>
      <c r="D6" s="1057">
        <v>1366.8</v>
      </c>
      <c r="E6" s="1057" t="s">
        <v>466</v>
      </c>
      <c r="F6" s="1061" t="s">
        <v>71</v>
      </c>
      <c r="G6" s="1058" t="s">
        <v>71</v>
      </c>
    </row>
    <row r="7" spans="1:9" ht="32.25" customHeight="1" thickBot="1">
      <c r="A7" s="661" t="s">
        <v>91</v>
      </c>
      <c r="B7" s="662" t="s">
        <v>92</v>
      </c>
      <c r="C7" s="1059" t="s">
        <v>466</v>
      </c>
      <c r="D7" s="1060" t="s">
        <v>466</v>
      </c>
      <c r="E7" s="1060" t="s">
        <v>466</v>
      </c>
      <c r="F7" s="1061" t="s">
        <v>71</v>
      </c>
      <c r="G7" s="1062" t="s">
        <v>71</v>
      </c>
    </row>
    <row r="8" spans="1:9">
      <c r="A8" s="419" t="s">
        <v>523</v>
      </c>
      <c r="B8" s="314"/>
    </row>
    <row r="9" spans="1:9" ht="15">
      <c r="A9" s="420"/>
      <c r="B9" s="314"/>
    </row>
    <row r="10" spans="1:9" ht="15">
      <c r="A10"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K24" sqref="K24"/>
    </sheetView>
  </sheetViews>
  <sheetFormatPr defaultColWidth="9.140625" defaultRowHeight="12.75"/>
  <cols>
    <col min="1" max="1" width="19.7109375" style="314" customWidth="1"/>
    <col min="2" max="2" width="38.85546875" style="314" bestFit="1" customWidth="1"/>
    <col min="3" max="3" width="16" style="314" bestFit="1" customWidth="1"/>
    <col min="4" max="4" width="15.7109375" style="314" customWidth="1"/>
    <col min="5" max="5" width="11.42578125" style="314" customWidth="1"/>
    <col min="6" max="6" width="12" style="314" customWidth="1"/>
    <col min="7" max="8" width="10.28515625" style="314" bestFit="1" customWidth="1"/>
    <col min="9" max="9" width="11.28515625" style="314" bestFit="1" customWidth="1"/>
    <col min="10" max="16384" width="9.140625" style="314"/>
  </cols>
  <sheetData>
    <row r="1" spans="1:24" ht="27.75" customHeight="1">
      <c r="A1" s="923" t="s">
        <v>527</v>
      </c>
      <c r="B1" s="321"/>
      <c r="C1" s="321"/>
      <c r="D1" s="321"/>
      <c r="E1" s="321"/>
      <c r="F1" s="321"/>
      <c r="G1" s="321"/>
      <c r="H1" s="321"/>
      <c r="I1" s="321"/>
      <c r="J1" s="321"/>
      <c r="K1" s="319"/>
      <c r="L1" s="319"/>
      <c r="M1" s="319"/>
      <c r="N1" s="319"/>
    </row>
    <row r="2" spans="1:24" ht="21">
      <c r="A2" s="924" t="s">
        <v>510</v>
      </c>
      <c r="B2" s="321"/>
      <c r="C2" s="321"/>
      <c r="D2" s="321"/>
      <c r="E2" s="321"/>
      <c r="F2" s="321"/>
      <c r="G2" s="321"/>
      <c r="H2" s="321"/>
      <c r="I2" s="321"/>
      <c r="J2" s="321"/>
      <c r="K2" s="319"/>
      <c r="L2" s="319"/>
      <c r="M2" s="319"/>
      <c r="N2" s="319"/>
    </row>
    <row r="3" spans="1:24" ht="25.5" customHeight="1" thickBot="1">
      <c r="A3" s="325"/>
      <c r="B3" s="320"/>
      <c r="C3" s="321"/>
      <c r="D3" s="321"/>
      <c r="E3" s="321"/>
      <c r="F3" s="321"/>
      <c r="G3" s="321"/>
      <c r="H3" s="321"/>
    </row>
    <row r="4" spans="1:24" ht="24.95" customHeight="1">
      <c r="B4" s="1118" t="s">
        <v>93</v>
      </c>
      <c r="C4" s="1120" t="s">
        <v>383</v>
      </c>
      <c r="D4" s="1121"/>
      <c r="E4" s="1122" t="s">
        <v>384</v>
      </c>
      <c r="F4" s="322"/>
    </row>
    <row r="5" spans="1:24" ht="24.95" customHeight="1" thickBot="1">
      <c r="B5" s="1119"/>
      <c r="C5" s="845">
        <v>45641</v>
      </c>
      <c r="D5" s="846">
        <v>45634</v>
      </c>
      <c r="E5" s="1123"/>
    </row>
    <row r="6" spans="1:24" ht="24.95" customHeight="1" thickBot="1">
      <c r="B6" s="1124" t="s">
        <v>400</v>
      </c>
      <c r="C6" s="1125"/>
      <c r="D6" s="1125"/>
      <c r="E6" s="1126"/>
    </row>
    <row r="7" spans="1:24" ht="24.95" customHeight="1">
      <c r="B7" s="847" t="s">
        <v>429</v>
      </c>
      <c r="C7" s="910" t="s">
        <v>466</v>
      </c>
      <c r="D7" s="1235">
        <v>56.4</v>
      </c>
      <c r="E7" s="1045" t="s">
        <v>71</v>
      </c>
    </row>
    <row r="8" spans="1:24" ht="24.95" customHeight="1">
      <c r="B8" s="848" t="s">
        <v>401</v>
      </c>
      <c r="C8" s="911">
        <v>37.78</v>
      </c>
      <c r="D8" s="912">
        <v>37.36</v>
      </c>
      <c r="E8" s="1047">
        <v>1.1241970021413299</v>
      </c>
      <c r="G8" s="320"/>
      <c r="H8" s="320"/>
      <c r="I8" s="320"/>
      <c r="J8" s="320"/>
    </row>
    <row r="9" spans="1:24" ht="24.95" customHeight="1" thickBot="1">
      <c r="B9" s="849" t="s">
        <v>402</v>
      </c>
      <c r="C9" s="913">
        <v>23.5</v>
      </c>
      <c r="D9" s="914">
        <v>23</v>
      </c>
      <c r="E9" s="1046">
        <v>2.1739130434782599</v>
      </c>
      <c r="G9" s="320"/>
      <c r="H9" s="320"/>
      <c r="I9" s="320"/>
      <c r="J9" s="320"/>
    </row>
    <row r="10" spans="1:24" ht="25.5" customHeight="1" thickBot="1">
      <c r="B10" s="1127" t="s">
        <v>403</v>
      </c>
      <c r="C10" s="1125"/>
      <c r="D10" s="1125"/>
      <c r="E10" s="1126"/>
    </row>
    <row r="11" spans="1:24" ht="20.25" customHeight="1" thickBot="1">
      <c r="B11" s="850" t="s">
        <v>401</v>
      </c>
      <c r="C11" s="851">
        <v>36.75</v>
      </c>
      <c r="D11" s="852">
        <v>36.18</v>
      </c>
      <c r="E11" s="1048">
        <v>1.5754560530679942</v>
      </c>
    </row>
    <row r="12" spans="1:24" ht="15.75">
      <c r="B12" s="323" t="s">
        <v>502</v>
      </c>
    </row>
    <row r="16" spans="1:24" ht="18.75">
      <c r="R16" s="320"/>
      <c r="S16" s="320"/>
      <c r="T16" s="320"/>
      <c r="U16" s="320"/>
      <c r="V16" s="320"/>
      <c r="W16" s="690"/>
      <c r="X16" s="690"/>
    </row>
    <row r="17" spans="18:22" ht="18.75">
      <c r="R17" s="324"/>
      <c r="S17" s="324"/>
      <c r="T17" s="324"/>
      <c r="U17" s="324"/>
      <c r="V17" s="32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W31" sqref="W31"/>
    </sheetView>
  </sheetViews>
  <sheetFormatPr defaultRowHeight="12.75" outlineLevelCol="1"/>
  <cols>
    <col min="1" max="2" width="8.5703125" style="167" hidden="1" customWidth="1" outlineLevel="1"/>
    <col min="3" max="3" width="32" customWidth="1" collapsed="1"/>
    <col min="4" max="20" width="10.42578125" customWidth="1"/>
  </cols>
  <sheetData>
    <row r="1" spans="1:32" ht="53.1" customHeight="1">
      <c r="C1" s="931" t="s">
        <v>371</v>
      </c>
      <c r="D1" s="932"/>
      <c r="E1" s="932"/>
      <c r="F1" s="933"/>
      <c r="G1" s="933"/>
      <c r="H1" s="932"/>
      <c r="I1" s="932"/>
      <c r="J1" s="932"/>
      <c r="K1" s="932"/>
      <c r="L1" s="932"/>
      <c r="M1" s="932"/>
      <c r="N1" s="932"/>
      <c r="O1" s="932"/>
      <c r="P1" s="932"/>
      <c r="Q1" s="932"/>
      <c r="R1" s="932"/>
      <c r="S1" s="932"/>
      <c r="T1" s="934" t="s">
        <v>372</v>
      </c>
      <c r="V1" s="167">
        <v>0</v>
      </c>
      <c r="AF1">
        <v>0</v>
      </c>
    </row>
    <row r="2" spans="1:32" s="132" customFormat="1" ht="20.85" customHeight="1">
      <c r="A2" s="505"/>
      <c r="B2" s="505"/>
      <c r="C2" s="937"/>
      <c r="D2" s="938"/>
      <c r="E2" s="938"/>
      <c r="F2" s="939"/>
      <c r="G2" s="939"/>
      <c r="H2" s="938"/>
      <c r="I2" s="938"/>
      <c r="J2" s="938"/>
      <c r="K2" s="938"/>
      <c r="L2" s="938"/>
      <c r="M2" s="938"/>
      <c r="N2" s="938"/>
      <c r="O2" s="938"/>
      <c r="P2" s="938"/>
      <c r="Q2" s="938"/>
      <c r="R2" s="938"/>
      <c r="S2" s="938"/>
      <c r="T2" s="941" t="s">
        <v>521</v>
      </c>
      <c r="V2" s="505"/>
    </row>
    <row r="3" spans="1:32" s="168" customFormat="1">
      <c r="C3" s="506"/>
      <c r="R3" s="507" t="s">
        <v>522</v>
      </c>
      <c r="S3" s="508" t="s">
        <v>373</v>
      </c>
      <c r="T3" s="509">
        <v>45614</v>
      </c>
    </row>
    <row r="4" spans="1:32" s="168" customFormat="1">
      <c r="C4" s="506"/>
      <c r="S4" s="508" t="s">
        <v>374</v>
      </c>
      <c r="T4" s="509">
        <v>45620</v>
      </c>
    </row>
    <row r="5" spans="1:32" ht="6.6" customHeight="1">
      <c r="C5" s="950"/>
    </row>
    <row r="6" spans="1:32" ht="28.35" customHeight="1">
      <c r="C6" s="1128" t="s">
        <v>375</v>
      </c>
      <c r="D6" s="1128"/>
      <c r="E6" s="1128"/>
      <c r="F6" s="1128"/>
      <c r="G6" s="1128"/>
      <c r="H6" s="1128"/>
      <c r="I6" s="1128"/>
      <c r="J6" s="1128"/>
      <c r="K6" s="1128"/>
      <c r="L6" s="1128"/>
      <c r="M6" s="1128"/>
      <c r="N6" s="1128"/>
      <c r="O6" s="1128"/>
      <c r="P6" s="1128"/>
      <c r="Q6" s="1128"/>
      <c r="R6" s="1128"/>
      <c r="S6" s="1128"/>
      <c r="T6" s="1128"/>
    </row>
    <row r="7" spans="1:32" ht="5.85" customHeight="1">
      <c r="C7" s="453"/>
      <c r="D7" s="453"/>
      <c r="E7" s="453"/>
      <c r="F7" s="453"/>
      <c r="G7" s="453"/>
      <c r="H7" s="453"/>
      <c r="I7" s="453"/>
      <c r="J7" s="453"/>
      <c r="K7" s="453"/>
      <c r="L7" s="453"/>
      <c r="M7" s="453"/>
      <c r="N7" s="453"/>
      <c r="O7" s="453"/>
      <c r="P7" s="453"/>
      <c r="Q7" s="453"/>
      <c r="R7" s="454"/>
      <c r="S7" s="453"/>
      <c r="T7" s="453"/>
    </row>
    <row r="8" spans="1:32" ht="13.5" thickBot="1">
      <c r="A8" s="510"/>
      <c r="B8" s="510"/>
      <c r="C8" s="453"/>
      <c r="D8" s="453"/>
      <c r="E8" s="453"/>
      <c r="F8" s="453"/>
      <c r="G8" s="453"/>
      <c r="H8" s="453"/>
      <c r="I8" s="453"/>
      <c r="J8" s="453"/>
      <c r="K8" s="453"/>
      <c r="L8" s="453"/>
      <c r="M8" s="453"/>
      <c r="N8" s="453"/>
      <c r="O8" s="453"/>
      <c r="P8" s="453"/>
      <c r="Q8" s="453"/>
      <c r="R8" s="453"/>
      <c r="S8" s="453"/>
      <c r="T8" s="453"/>
    </row>
    <row r="9" spans="1:32" ht="18.75" thickBot="1">
      <c r="A9" s="510"/>
      <c r="B9" s="510"/>
      <c r="C9" s="455" t="s">
        <v>332</v>
      </c>
      <c r="D9" s="456"/>
      <c r="E9" s="456"/>
      <c r="F9" s="456"/>
      <c r="G9" s="456"/>
      <c r="H9" s="456"/>
      <c r="I9" s="456"/>
      <c r="J9" s="456"/>
      <c r="K9" s="456"/>
      <c r="L9" s="456"/>
      <c r="M9" s="456"/>
      <c r="N9" s="456"/>
      <c r="O9" s="456"/>
      <c r="P9" s="456"/>
      <c r="Q9" s="456"/>
      <c r="R9" s="456"/>
      <c r="S9" s="457"/>
      <c r="T9" s="453"/>
    </row>
    <row r="10" spans="1:32" ht="13.5" thickBot="1">
      <c r="A10" s="167" t="s">
        <v>334</v>
      </c>
      <c r="B10" s="167" t="s">
        <v>335</v>
      </c>
      <c r="C10" s="458"/>
      <c r="D10" s="459" t="s">
        <v>283</v>
      </c>
      <c r="E10" s="460" t="s">
        <v>286</v>
      </c>
      <c r="F10" s="460" t="s">
        <v>287</v>
      </c>
      <c r="G10" s="460" t="s">
        <v>289</v>
      </c>
      <c r="H10" s="460" t="s">
        <v>291</v>
      </c>
      <c r="I10" s="460" t="s">
        <v>292</v>
      </c>
      <c r="J10" s="460" t="s">
        <v>293</v>
      </c>
      <c r="K10" s="460" t="s">
        <v>294</v>
      </c>
      <c r="L10" s="460" t="s">
        <v>301</v>
      </c>
      <c r="M10" s="460" t="s">
        <v>302</v>
      </c>
      <c r="N10" s="460" t="s">
        <v>303</v>
      </c>
      <c r="O10" s="460" t="s">
        <v>304</v>
      </c>
      <c r="P10" s="460" t="s">
        <v>305</v>
      </c>
      <c r="Q10" s="461" t="s">
        <v>306</v>
      </c>
      <c r="R10" s="461" t="s">
        <v>309</v>
      </c>
      <c r="S10" s="462" t="s">
        <v>333</v>
      </c>
      <c r="T10" s="453"/>
    </row>
    <row r="11" spans="1:32" ht="14.25">
      <c r="C11" s="463" t="s">
        <v>336</v>
      </c>
      <c r="D11" s="464"/>
      <c r="E11" s="465"/>
      <c r="F11" s="465"/>
      <c r="G11" s="465"/>
      <c r="H11" s="465"/>
      <c r="I11" s="465"/>
      <c r="J11" s="465"/>
      <c r="K11" s="465"/>
      <c r="L11" s="465"/>
      <c r="M11" s="465"/>
      <c r="N11" s="465"/>
      <c r="O11" s="465"/>
      <c r="P11" s="465"/>
      <c r="Q11" s="465"/>
      <c r="R11" s="465"/>
      <c r="S11" s="466"/>
      <c r="T11" s="453"/>
    </row>
    <row r="12" spans="1:32">
      <c r="C12" s="467" t="s">
        <v>337</v>
      </c>
      <c r="D12" s="511">
        <v>109</v>
      </c>
      <c r="E12" s="512">
        <v>103.9061</v>
      </c>
      <c r="F12" s="512">
        <v>167.02</v>
      </c>
      <c r="G12" s="512">
        <v>134.21</v>
      </c>
      <c r="H12" s="512">
        <v>135.74</v>
      </c>
      <c r="I12" s="512">
        <v>92.87</v>
      </c>
      <c r="J12" s="512">
        <v>232.73</v>
      </c>
      <c r="K12" s="512">
        <v>144.61000000000001</v>
      </c>
      <c r="L12" s="512">
        <v>155</v>
      </c>
      <c r="M12" s="512">
        <v>197.32</v>
      </c>
      <c r="N12" s="512">
        <v>207.81200000000001</v>
      </c>
      <c r="O12" s="512"/>
      <c r="P12" s="512">
        <v>50.233800000000002</v>
      </c>
      <c r="Q12" s="513"/>
      <c r="R12" s="513"/>
      <c r="S12" s="514">
        <v>141.68119999999999</v>
      </c>
      <c r="T12" s="453"/>
    </row>
    <row r="13" spans="1:32">
      <c r="A13" s="515"/>
      <c r="B13" s="515"/>
      <c r="C13" s="468" t="s">
        <v>338</v>
      </c>
      <c r="D13" s="516">
        <v>105.67</v>
      </c>
      <c r="E13" s="517">
        <v>103.9055</v>
      </c>
      <c r="F13" s="517">
        <v>162.86000000000001</v>
      </c>
      <c r="G13" s="517">
        <v>135.9</v>
      </c>
      <c r="H13" s="517">
        <v>133.76</v>
      </c>
      <c r="I13" s="517">
        <v>90.86</v>
      </c>
      <c r="J13" s="517">
        <v>226.82</v>
      </c>
      <c r="K13" s="517">
        <v>146.53</v>
      </c>
      <c r="L13" s="517">
        <v>155</v>
      </c>
      <c r="M13" s="517">
        <v>171.41</v>
      </c>
      <c r="N13" s="517">
        <v>200.1859</v>
      </c>
      <c r="O13" s="517"/>
      <c r="P13" s="517">
        <v>50.240600000000001</v>
      </c>
      <c r="Q13" s="518"/>
      <c r="R13" s="518"/>
      <c r="S13" s="519">
        <v>138.78749999999999</v>
      </c>
      <c r="T13" s="453"/>
    </row>
    <row r="14" spans="1:32">
      <c r="A14" s="515"/>
      <c r="B14" s="515"/>
      <c r="C14" s="469" t="s">
        <v>339</v>
      </c>
      <c r="D14" s="520">
        <v>-3.3299999999999983</v>
      </c>
      <c r="E14" s="521">
        <v>5.9999999999149622E-4</v>
      </c>
      <c r="F14" s="521">
        <v>4.1599999999999966</v>
      </c>
      <c r="G14" s="521">
        <v>-1.6899999999999977</v>
      </c>
      <c r="H14" s="521">
        <v>1.9800000000000182</v>
      </c>
      <c r="I14" s="521">
        <v>2.0100000000000051</v>
      </c>
      <c r="J14" s="521">
        <v>5.9099999999999966</v>
      </c>
      <c r="K14" s="521">
        <v>-1.9199999999999875</v>
      </c>
      <c r="L14" s="521">
        <v>0</v>
      </c>
      <c r="M14" s="521">
        <v>25.909999999999997</v>
      </c>
      <c r="N14" s="521">
        <v>7.6261000000000081</v>
      </c>
      <c r="O14" s="522"/>
      <c r="P14" s="521">
        <v>-6.7999999999983629E-3</v>
      </c>
      <c r="Q14" s="523"/>
      <c r="R14" s="524"/>
      <c r="S14" s="525">
        <v>2.8936999999999955</v>
      </c>
      <c r="T14" s="453"/>
    </row>
    <row r="15" spans="1:32">
      <c r="A15" s="526"/>
      <c r="B15" s="526"/>
      <c r="C15" s="469" t="s">
        <v>340</v>
      </c>
      <c r="D15" s="470">
        <v>76.933284020745177</v>
      </c>
      <c r="E15" s="471">
        <v>73.33795874117385</v>
      </c>
      <c r="F15" s="471">
        <v>117.88437703802623</v>
      </c>
      <c r="G15" s="471">
        <v>94.72675273783679</v>
      </c>
      <c r="H15" s="471">
        <v>95.8066419539078</v>
      </c>
      <c r="I15" s="471">
        <v>65.548569605565177</v>
      </c>
      <c r="J15" s="471">
        <v>164.2631485334681</v>
      </c>
      <c r="K15" s="471">
        <v>102.06717616733908</v>
      </c>
      <c r="L15" s="471">
        <v>109.40054149738991</v>
      </c>
      <c r="M15" s="471">
        <v>139.27041837590309</v>
      </c>
      <c r="N15" s="471">
        <v>146.67577632035869</v>
      </c>
      <c r="O15" s="471"/>
      <c r="P15" s="471">
        <v>35.455515622397336</v>
      </c>
      <c r="Q15" s="472"/>
      <c r="R15" s="472"/>
      <c r="S15" s="473">
        <v>0</v>
      </c>
      <c r="T15" s="453"/>
    </row>
    <row r="16" spans="1:32">
      <c r="A16" s="167" t="s">
        <v>334</v>
      </c>
      <c r="B16" s="167" t="s">
        <v>342</v>
      </c>
      <c r="C16" s="474" t="s">
        <v>341</v>
      </c>
      <c r="D16" s="475">
        <v>3.05</v>
      </c>
      <c r="E16" s="476">
        <v>3.12</v>
      </c>
      <c r="F16" s="476">
        <v>21.18</v>
      </c>
      <c r="G16" s="476">
        <v>8.6199999999999992</v>
      </c>
      <c r="H16" s="476">
        <v>4.4800000000000004</v>
      </c>
      <c r="I16" s="476">
        <v>18.05</v>
      </c>
      <c r="J16" s="476">
        <v>0.41</v>
      </c>
      <c r="K16" s="476">
        <v>10.31</v>
      </c>
      <c r="L16" s="476">
        <v>8.85</v>
      </c>
      <c r="M16" s="476">
        <v>3.1</v>
      </c>
      <c r="N16" s="476">
        <v>12.8</v>
      </c>
      <c r="O16" s="476"/>
      <c r="P16" s="476">
        <v>6.03</v>
      </c>
      <c r="Q16" s="477"/>
      <c r="R16" s="478"/>
      <c r="S16" s="479">
        <v>99.999999999999986</v>
      </c>
      <c r="T16" s="453"/>
    </row>
    <row r="17" spans="1:20" ht="14.25">
      <c r="C17" s="463" t="s">
        <v>343</v>
      </c>
      <c r="D17" s="480"/>
      <c r="E17" s="481"/>
      <c r="F17" s="481"/>
      <c r="G17" s="481"/>
      <c r="H17" s="481"/>
      <c r="I17" s="481"/>
      <c r="J17" s="481"/>
      <c r="K17" s="481"/>
      <c r="L17" s="481"/>
      <c r="M17" s="481"/>
      <c r="N17" s="481"/>
      <c r="O17" s="481"/>
      <c r="P17" s="481"/>
      <c r="Q17" s="481"/>
      <c r="R17" s="481"/>
      <c r="S17" s="482"/>
      <c r="T17" s="453"/>
    </row>
    <row r="18" spans="1:20">
      <c r="C18" s="467" t="s">
        <v>337</v>
      </c>
      <c r="D18" s="511">
        <v>411.94</v>
      </c>
      <c r="E18" s="512" t="s">
        <v>328</v>
      </c>
      <c r="F18" s="512">
        <v>282.5</v>
      </c>
      <c r="G18" s="512">
        <v>290.11</v>
      </c>
      <c r="H18" s="512">
        <v>247.55</v>
      </c>
      <c r="I18" s="512">
        <v>275.25</v>
      </c>
      <c r="J18" s="512">
        <v>596.64</v>
      </c>
      <c r="K18" s="512">
        <v>236.26</v>
      </c>
      <c r="L18" s="512">
        <v>259</v>
      </c>
      <c r="M18" s="512">
        <v>356.44</v>
      </c>
      <c r="N18" s="512">
        <v>314.65410000000003</v>
      </c>
      <c r="O18" s="512"/>
      <c r="P18" s="512">
        <v>344.8048</v>
      </c>
      <c r="Q18" s="513"/>
      <c r="R18" s="513"/>
      <c r="S18" s="514">
        <v>285.5813</v>
      </c>
      <c r="T18" s="453"/>
    </row>
    <row r="19" spans="1:20">
      <c r="A19" s="515"/>
      <c r="B19" s="515"/>
      <c r="C19" s="468" t="s">
        <v>338</v>
      </c>
      <c r="D19" s="516">
        <v>410.83</v>
      </c>
      <c r="E19" s="517" t="s">
        <v>328</v>
      </c>
      <c r="F19" s="517">
        <v>279.3</v>
      </c>
      <c r="G19" s="517">
        <v>276.3</v>
      </c>
      <c r="H19" s="517">
        <v>244.65</v>
      </c>
      <c r="I19" s="517">
        <v>266.25</v>
      </c>
      <c r="J19" s="517">
        <v>577.14</v>
      </c>
      <c r="K19" s="517">
        <v>238.19</v>
      </c>
      <c r="L19" s="517">
        <v>259</v>
      </c>
      <c r="M19" s="517">
        <v>358.98</v>
      </c>
      <c r="N19" s="517">
        <v>308.28919999999999</v>
      </c>
      <c r="O19" s="517"/>
      <c r="P19" s="517">
        <v>344.85129999999998</v>
      </c>
      <c r="Q19" s="518"/>
      <c r="R19" s="518"/>
      <c r="S19" s="519">
        <v>280.52659999999997</v>
      </c>
      <c r="T19" s="453"/>
    </row>
    <row r="20" spans="1:20">
      <c r="A20" s="515"/>
      <c r="B20" s="515"/>
      <c r="C20" s="469" t="s">
        <v>339</v>
      </c>
      <c r="D20" s="520">
        <v>-1.1100000000000136</v>
      </c>
      <c r="E20" s="522" t="e">
        <v>#VALUE!</v>
      </c>
      <c r="F20" s="521">
        <v>3.1999999999999886</v>
      </c>
      <c r="G20" s="521">
        <v>13.810000000000002</v>
      </c>
      <c r="H20" s="521">
        <v>2.9000000000000057</v>
      </c>
      <c r="I20" s="521">
        <v>9</v>
      </c>
      <c r="J20" s="521">
        <v>19.5</v>
      </c>
      <c r="K20" s="521">
        <v>-1.9300000000000068</v>
      </c>
      <c r="L20" s="521">
        <v>0</v>
      </c>
      <c r="M20" s="521">
        <v>-2.5400000000000205</v>
      </c>
      <c r="N20" s="521">
        <v>6.3649000000000342</v>
      </c>
      <c r="O20" s="522"/>
      <c r="P20" s="521">
        <v>-4.6499999999980446E-2</v>
      </c>
      <c r="Q20" s="523"/>
      <c r="R20" s="524"/>
      <c r="S20" s="525">
        <v>5.0547000000000253</v>
      </c>
      <c r="T20" s="453"/>
    </row>
    <row r="21" spans="1:20">
      <c r="A21" s="526"/>
      <c r="B21" s="526"/>
      <c r="C21" s="469" t="s">
        <v>340</v>
      </c>
      <c r="D21" s="470">
        <v>144.2461393655677</v>
      </c>
      <c r="E21" s="483" t="e">
        <v>#VALUE!</v>
      </c>
      <c r="F21" s="471">
        <v>98.92104279937098</v>
      </c>
      <c r="G21" s="471">
        <v>101.58578310274518</v>
      </c>
      <c r="H21" s="471">
        <v>86.682846530917828</v>
      </c>
      <c r="I21" s="471">
        <v>96.382361170006575</v>
      </c>
      <c r="J21" s="471">
        <v>208.92124239227149</v>
      </c>
      <c r="K21" s="471">
        <v>82.729506448776576</v>
      </c>
      <c r="L21" s="471">
        <v>90.692212690396744</v>
      </c>
      <c r="M21" s="471">
        <v>124.81209378905412</v>
      </c>
      <c r="N21" s="471">
        <v>110.18021838264622</v>
      </c>
      <c r="O21" s="471"/>
      <c r="P21" s="471">
        <v>120.7378774450568</v>
      </c>
      <c r="Q21" s="472"/>
      <c r="R21" s="472"/>
      <c r="S21" s="473">
        <v>0</v>
      </c>
      <c r="T21" s="453"/>
    </row>
    <row r="22" spans="1:20" ht="13.5" thickBot="1">
      <c r="C22" s="484" t="s">
        <v>341</v>
      </c>
      <c r="D22" s="485">
        <v>3.49</v>
      </c>
      <c r="E22" s="486">
        <v>0</v>
      </c>
      <c r="F22" s="486">
        <v>17</v>
      </c>
      <c r="G22" s="486">
        <v>9.1300000000000008</v>
      </c>
      <c r="H22" s="486">
        <v>11.13</v>
      </c>
      <c r="I22" s="486">
        <v>27.06</v>
      </c>
      <c r="J22" s="486">
        <v>0.51</v>
      </c>
      <c r="K22" s="486">
        <v>8.9700000000000006</v>
      </c>
      <c r="L22" s="486">
        <v>6.26</v>
      </c>
      <c r="M22" s="486">
        <v>2.74</v>
      </c>
      <c r="N22" s="486">
        <v>9.39</v>
      </c>
      <c r="O22" s="486"/>
      <c r="P22" s="486">
        <v>4.3</v>
      </c>
      <c r="Q22" s="487"/>
      <c r="R22" s="488"/>
      <c r="S22" s="489">
        <v>99.98</v>
      </c>
      <c r="T22" s="453"/>
    </row>
    <row r="23" spans="1:20" ht="13.5" thickBot="1">
      <c r="A23" s="510"/>
      <c r="B23" s="510"/>
      <c r="C23" s="453"/>
      <c r="D23" s="453"/>
      <c r="E23" s="453"/>
      <c r="F23" s="453"/>
      <c r="G23" s="453"/>
      <c r="H23" s="453"/>
      <c r="I23" s="453"/>
      <c r="J23" s="453"/>
      <c r="K23" s="453"/>
      <c r="L23" s="453"/>
      <c r="M23" s="453"/>
      <c r="N23" s="453"/>
      <c r="O23" s="453"/>
      <c r="P23" s="453"/>
      <c r="Q23" s="453"/>
      <c r="R23" s="453"/>
      <c r="S23" s="453"/>
      <c r="T23" s="453"/>
    </row>
    <row r="24" spans="1:20" ht="18.75" thickBot="1">
      <c r="A24" s="510"/>
      <c r="B24" s="510"/>
      <c r="C24" s="490" t="s">
        <v>344</v>
      </c>
      <c r="D24" s="456"/>
      <c r="E24" s="456"/>
      <c r="F24" s="456"/>
      <c r="G24" s="456"/>
      <c r="H24" s="456"/>
      <c r="I24" s="456"/>
      <c r="J24" s="456"/>
      <c r="K24" s="456"/>
      <c r="L24" s="456"/>
      <c r="M24" s="456"/>
      <c r="N24" s="456"/>
      <c r="O24" s="456"/>
      <c r="P24" s="456"/>
      <c r="Q24" s="456"/>
      <c r="R24" s="456"/>
      <c r="S24" s="457"/>
      <c r="T24" s="453"/>
    </row>
    <row r="25" spans="1:20" ht="13.5" thickBot="1">
      <c r="A25" s="167" t="s">
        <v>345</v>
      </c>
      <c r="B25" s="167" t="s">
        <v>346</v>
      </c>
      <c r="C25" s="458"/>
      <c r="D25" s="459" t="s">
        <v>283</v>
      </c>
      <c r="E25" s="460" t="s">
        <v>286</v>
      </c>
      <c r="F25" s="460" t="s">
        <v>287</v>
      </c>
      <c r="G25" s="460" t="s">
        <v>289</v>
      </c>
      <c r="H25" s="460" t="s">
        <v>291</v>
      </c>
      <c r="I25" s="460" t="s">
        <v>292</v>
      </c>
      <c r="J25" s="460" t="s">
        <v>293</v>
      </c>
      <c r="K25" s="460" t="s">
        <v>294</v>
      </c>
      <c r="L25" s="460" t="s">
        <v>301</v>
      </c>
      <c r="M25" s="460" t="s">
        <v>302</v>
      </c>
      <c r="N25" s="460" t="s">
        <v>303</v>
      </c>
      <c r="O25" s="460" t="s">
        <v>304</v>
      </c>
      <c r="P25" s="460" t="s">
        <v>305</v>
      </c>
      <c r="Q25" s="461" t="s">
        <v>306</v>
      </c>
      <c r="R25" s="461" t="s">
        <v>309</v>
      </c>
      <c r="S25" s="462" t="s">
        <v>333</v>
      </c>
      <c r="T25" s="453"/>
    </row>
    <row r="26" spans="1:20" ht="14.25">
      <c r="C26" s="463" t="s">
        <v>347</v>
      </c>
      <c r="D26" s="464"/>
      <c r="E26" s="465"/>
      <c r="F26" s="465"/>
      <c r="G26" s="465"/>
      <c r="H26" s="465"/>
      <c r="I26" s="465"/>
      <c r="J26" s="465"/>
      <c r="K26" s="465"/>
      <c r="L26" s="465"/>
      <c r="M26" s="465"/>
      <c r="N26" s="465"/>
      <c r="O26" s="465"/>
      <c r="P26" s="465"/>
      <c r="Q26" s="465"/>
      <c r="R26" s="465"/>
      <c r="S26" s="466"/>
      <c r="T26" s="453"/>
    </row>
    <row r="27" spans="1:20">
      <c r="C27" s="467" t="s">
        <v>348</v>
      </c>
      <c r="D27" s="511">
        <v>4.93</v>
      </c>
      <c r="E27" s="512"/>
      <c r="F27" s="512"/>
      <c r="G27" s="512">
        <v>2.87</v>
      </c>
      <c r="H27" s="512">
        <v>4.0999999999999996</v>
      </c>
      <c r="I27" s="512">
        <v>4.0599999999999996</v>
      </c>
      <c r="J27" s="512">
        <v>3.68</v>
      </c>
      <c r="K27" s="512">
        <v>3.82</v>
      </c>
      <c r="L27" s="512"/>
      <c r="M27" s="512">
        <v>2.94</v>
      </c>
      <c r="N27" s="512"/>
      <c r="O27" s="512">
        <v>3.99</v>
      </c>
      <c r="P27" s="512"/>
      <c r="Q27" s="513"/>
      <c r="R27" s="513">
        <v>2.7820999999999998</v>
      </c>
      <c r="S27" s="514">
        <v>3.7204999999999999</v>
      </c>
      <c r="T27" s="453"/>
    </row>
    <row r="28" spans="1:20">
      <c r="A28" s="515"/>
      <c r="B28" s="515"/>
      <c r="C28" s="468" t="s">
        <v>338</v>
      </c>
      <c r="D28" s="516">
        <v>4.93</v>
      </c>
      <c r="E28" s="491"/>
      <c r="F28" s="492"/>
      <c r="G28" s="492">
        <v>3</v>
      </c>
      <c r="H28" s="492">
        <v>4.05</v>
      </c>
      <c r="I28" s="492">
        <v>4.04</v>
      </c>
      <c r="J28" s="492">
        <v>3.48</v>
      </c>
      <c r="K28" s="492">
        <v>3.82</v>
      </c>
      <c r="L28" s="492"/>
      <c r="M28" s="492">
        <v>2.81</v>
      </c>
      <c r="N28" s="492"/>
      <c r="O28" s="492">
        <v>3.74</v>
      </c>
      <c r="P28" s="492"/>
      <c r="Q28" s="493"/>
      <c r="R28" s="493">
        <v>2.9097</v>
      </c>
      <c r="S28" s="519">
        <v>3.7199</v>
      </c>
      <c r="T28" s="453"/>
    </row>
    <row r="29" spans="1:20">
      <c r="A29" s="515"/>
      <c r="B29" s="515"/>
      <c r="C29" s="469" t="s">
        <v>339</v>
      </c>
      <c r="D29" s="520">
        <v>0</v>
      </c>
      <c r="E29" s="522"/>
      <c r="F29" s="521"/>
      <c r="G29" s="521">
        <v>-0.12999999999999989</v>
      </c>
      <c r="H29" s="521">
        <v>4.9999999999999822E-2</v>
      </c>
      <c r="I29" s="521">
        <v>1.9999999999999574E-2</v>
      </c>
      <c r="J29" s="521">
        <v>0.20000000000000018</v>
      </c>
      <c r="K29" s="521">
        <v>0</v>
      </c>
      <c r="L29" s="521"/>
      <c r="M29" s="521">
        <v>0.12999999999999989</v>
      </c>
      <c r="N29" s="521"/>
      <c r="O29" s="521">
        <v>0.25</v>
      </c>
      <c r="P29" s="522"/>
      <c r="Q29" s="524"/>
      <c r="R29" s="523">
        <v>-0.12760000000000016</v>
      </c>
      <c r="S29" s="525">
        <v>5.9999999999993392E-4</v>
      </c>
      <c r="T29" s="453"/>
    </row>
    <row r="30" spans="1:20">
      <c r="A30" s="526"/>
      <c r="B30" s="526"/>
      <c r="C30" s="469" t="s">
        <v>340</v>
      </c>
      <c r="D30" s="470">
        <v>132.50907136137616</v>
      </c>
      <c r="E30" s="483"/>
      <c r="F30" s="471"/>
      <c r="G30" s="471">
        <v>77.140169332079026</v>
      </c>
      <c r="H30" s="471">
        <v>110.20024190297002</v>
      </c>
      <c r="I30" s="471">
        <v>109.12511759172155</v>
      </c>
      <c r="J30" s="471">
        <v>98.91143663486092</v>
      </c>
      <c r="K30" s="471">
        <v>102.67437172423061</v>
      </c>
      <c r="L30" s="471"/>
      <c r="M30" s="471">
        <v>79.021636876763878</v>
      </c>
      <c r="N30" s="471"/>
      <c r="O30" s="471">
        <v>107.24365004703668</v>
      </c>
      <c r="P30" s="471"/>
      <c r="Q30" s="472"/>
      <c r="R30" s="472">
        <v>74.777583658110473</v>
      </c>
      <c r="S30" s="494">
        <v>0</v>
      </c>
      <c r="T30" s="453"/>
    </row>
    <row r="31" spans="1:20">
      <c r="A31" s="167" t="s">
        <v>345</v>
      </c>
      <c r="B31" s="167" t="s">
        <v>349</v>
      </c>
      <c r="C31" s="474" t="s">
        <v>341</v>
      </c>
      <c r="D31" s="475">
        <v>5.38</v>
      </c>
      <c r="E31" s="476"/>
      <c r="F31" s="476">
        <v>0</v>
      </c>
      <c r="G31" s="476">
        <v>20.32</v>
      </c>
      <c r="H31" s="476">
        <v>6.68</v>
      </c>
      <c r="I31" s="476">
        <v>44.42</v>
      </c>
      <c r="J31" s="476">
        <v>1.32</v>
      </c>
      <c r="K31" s="476">
        <v>7.42</v>
      </c>
      <c r="L31" s="476"/>
      <c r="M31" s="476">
        <v>5.62</v>
      </c>
      <c r="N31" s="476"/>
      <c r="O31" s="476">
        <v>4.29</v>
      </c>
      <c r="P31" s="476"/>
      <c r="Q31" s="477"/>
      <c r="R31" s="478">
        <v>4.55</v>
      </c>
      <c r="S31" s="479">
        <v>100</v>
      </c>
      <c r="T31" s="453"/>
    </row>
    <row r="32" spans="1:20" ht="14.25">
      <c r="C32" s="463" t="s">
        <v>350</v>
      </c>
      <c r="D32" s="480"/>
      <c r="E32" s="481"/>
      <c r="F32" s="481"/>
      <c r="G32" s="481"/>
      <c r="H32" s="481"/>
      <c r="I32" s="481"/>
      <c r="J32" s="481"/>
      <c r="K32" s="481"/>
      <c r="L32" s="481"/>
      <c r="M32" s="481"/>
      <c r="N32" s="481"/>
      <c r="O32" s="481"/>
      <c r="P32" s="481"/>
      <c r="Q32" s="481"/>
      <c r="R32" s="481"/>
      <c r="S32" s="482"/>
      <c r="T32" s="453"/>
    </row>
    <row r="33" spans="1:20">
      <c r="C33" s="467" t="s">
        <v>348</v>
      </c>
      <c r="D33" s="511">
        <v>4.6100000000000003</v>
      </c>
      <c r="E33" s="512"/>
      <c r="F33" s="512">
        <v>6.28</v>
      </c>
      <c r="G33" s="512">
        <v>2.67</v>
      </c>
      <c r="H33" s="512" t="e">
        <v>#N/A</v>
      </c>
      <c r="I33" s="512">
        <v>3.9</v>
      </c>
      <c r="J33" s="512" t="s">
        <v>328</v>
      </c>
      <c r="K33" s="512">
        <v>4.28</v>
      </c>
      <c r="L33" s="512"/>
      <c r="M33" s="512">
        <v>2.99</v>
      </c>
      <c r="N33" s="512"/>
      <c r="O33" s="512">
        <v>3.39</v>
      </c>
      <c r="P33" s="512"/>
      <c r="Q33" s="513"/>
      <c r="R33" s="513">
        <v>2.7812999999999999</v>
      </c>
      <c r="S33" s="514">
        <v>4.1935000000000002</v>
      </c>
      <c r="T33" s="453"/>
    </row>
    <row r="34" spans="1:20">
      <c r="A34" s="515"/>
      <c r="B34" s="515"/>
      <c r="C34" s="468" t="s">
        <v>338</v>
      </c>
      <c r="D34" s="516">
        <v>4.6100000000000003</v>
      </c>
      <c r="E34" s="517"/>
      <c r="F34" s="517">
        <v>6.28</v>
      </c>
      <c r="G34" s="517">
        <v>2.66</v>
      </c>
      <c r="H34" s="517" t="e">
        <v>#N/A</v>
      </c>
      <c r="I34" s="517">
        <v>3.86</v>
      </c>
      <c r="J34" s="517" t="s">
        <v>328</v>
      </c>
      <c r="K34" s="517">
        <v>4.28</v>
      </c>
      <c r="L34" s="517"/>
      <c r="M34" s="517">
        <v>2.78</v>
      </c>
      <c r="N34" s="517"/>
      <c r="O34" s="517">
        <v>3.67</v>
      </c>
      <c r="P34" s="517"/>
      <c r="Q34" s="518"/>
      <c r="R34" s="518">
        <v>2.6715</v>
      </c>
      <c r="S34" s="519">
        <v>4.173</v>
      </c>
      <c r="T34" s="453"/>
    </row>
    <row r="35" spans="1:20">
      <c r="A35" s="515"/>
      <c r="B35" s="515"/>
      <c r="C35" s="469" t="s">
        <v>339</v>
      </c>
      <c r="D35" s="520">
        <v>0</v>
      </c>
      <c r="E35" s="522"/>
      <c r="F35" s="521">
        <v>0</v>
      </c>
      <c r="G35" s="521">
        <v>9.9999999999997868E-3</v>
      </c>
      <c r="H35" s="521" t="e">
        <v>#N/A</v>
      </c>
      <c r="I35" s="521">
        <v>4.0000000000000036E-2</v>
      </c>
      <c r="J35" s="521" t="e">
        <v>#VALUE!</v>
      </c>
      <c r="K35" s="521">
        <v>0</v>
      </c>
      <c r="L35" s="521"/>
      <c r="M35" s="521">
        <v>0.21000000000000041</v>
      </c>
      <c r="N35" s="521"/>
      <c r="O35" s="521">
        <v>-0.2799999999999998</v>
      </c>
      <c r="P35" s="522"/>
      <c r="Q35" s="524"/>
      <c r="R35" s="523">
        <v>0.1097999999999999</v>
      </c>
      <c r="S35" s="525">
        <v>2.0500000000000185E-2</v>
      </c>
      <c r="T35" s="453"/>
    </row>
    <row r="36" spans="1:20">
      <c r="A36" s="526"/>
      <c r="B36" s="526"/>
      <c r="C36" s="469" t="s">
        <v>340</v>
      </c>
      <c r="D36" s="470">
        <v>109.93203767735781</v>
      </c>
      <c r="E36" s="483"/>
      <c r="F36" s="471">
        <v>149.7555741027781</v>
      </c>
      <c r="G36" s="471">
        <v>63.669965422677954</v>
      </c>
      <c r="H36" s="471" t="e">
        <v>#N/A</v>
      </c>
      <c r="I36" s="471">
        <v>93.001073089304867</v>
      </c>
      <c r="J36" s="471" t="e">
        <v>#VALUE!</v>
      </c>
      <c r="K36" s="471">
        <v>102.06271610826279</v>
      </c>
      <c r="L36" s="471"/>
      <c r="M36" s="471">
        <v>71.300822701800399</v>
      </c>
      <c r="N36" s="471"/>
      <c r="O36" s="471">
        <v>80.839394300703475</v>
      </c>
      <c r="P36" s="471"/>
      <c r="Q36" s="472"/>
      <c r="R36" s="472">
        <v>66.32407297007272</v>
      </c>
      <c r="S36" s="473">
        <v>0</v>
      </c>
      <c r="T36" s="453"/>
    </row>
    <row r="37" spans="1:20">
      <c r="A37" s="167" t="s">
        <v>345</v>
      </c>
      <c r="B37" s="167" t="s">
        <v>351</v>
      </c>
      <c r="C37" s="474" t="s">
        <v>341</v>
      </c>
      <c r="D37" s="475">
        <v>2.86</v>
      </c>
      <c r="E37" s="476"/>
      <c r="F37" s="476">
        <v>24.84</v>
      </c>
      <c r="G37" s="476">
        <v>23.42</v>
      </c>
      <c r="H37" s="476">
        <v>0</v>
      </c>
      <c r="I37" s="476">
        <v>22.53</v>
      </c>
      <c r="J37" s="476">
        <v>0</v>
      </c>
      <c r="K37" s="476">
        <v>16.29</v>
      </c>
      <c r="L37" s="476"/>
      <c r="M37" s="476">
        <v>4.8499999999999996</v>
      </c>
      <c r="N37" s="476"/>
      <c r="O37" s="476">
        <v>1.74</v>
      </c>
      <c r="P37" s="476"/>
      <c r="Q37" s="477"/>
      <c r="R37" s="478">
        <v>3.48</v>
      </c>
      <c r="S37" s="479">
        <v>100.00999999999999</v>
      </c>
      <c r="T37" s="453"/>
    </row>
    <row r="38" spans="1:20" ht="14.25">
      <c r="C38" s="463" t="s">
        <v>352</v>
      </c>
      <c r="D38" s="480"/>
      <c r="E38" s="481"/>
      <c r="F38" s="481"/>
      <c r="G38" s="481"/>
      <c r="H38" s="481"/>
      <c r="I38" s="481"/>
      <c r="J38" s="481"/>
      <c r="K38" s="481"/>
      <c r="L38" s="481"/>
      <c r="M38" s="481"/>
      <c r="N38" s="481"/>
      <c r="O38" s="481"/>
      <c r="P38" s="481"/>
      <c r="Q38" s="481"/>
      <c r="R38" s="481"/>
      <c r="S38" s="482"/>
      <c r="T38" s="453"/>
    </row>
    <row r="39" spans="1:20">
      <c r="C39" s="467" t="s">
        <v>348</v>
      </c>
      <c r="D39" s="511">
        <v>3.53</v>
      </c>
      <c r="E39" s="512"/>
      <c r="F39" s="512">
        <v>3.18</v>
      </c>
      <c r="G39" s="512">
        <v>2.65</v>
      </c>
      <c r="H39" s="512" t="e">
        <v>#N/A</v>
      </c>
      <c r="I39" s="512">
        <v>3.83</v>
      </c>
      <c r="J39" s="512" t="s">
        <v>328</v>
      </c>
      <c r="K39" s="512">
        <v>3.18</v>
      </c>
      <c r="L39" s="512"/>
      <c r="M39" s="512">
        <v>2.68</v>
      </c>
      <c r="N39" s="512"/>
      <c r="O39" s="512">
        <v>3.6</v>
      </c>
      <c r="P39" s="512"/>
      <c r="Q39" s="513"/>
      <c r="R39" s="513">
        <v>2.6898</v>
      </c>
      <c r="S39" s="514">
        <v>3.3050000000000002</v>
      </c>
      <c r="T39" s="453"/>
    </row>
    <row r="40" spans="1:20">
      <c r="A40" s="515"/>
      <c r="B40" s="515"/>
      <c r="C40" s="468" t="s">
        <v>338</v>
      </c>
      <c r="D40" s="516">
        <v>3.53</v>
      </c>
      <c r="E40" s="517"/>
      <c r="F40" s="517">
        <v>3.17</v>
      </c>
      <c r="G40" s="517">
        <v>2.67</v>
      </c>
      <c r="H40" s="517" t="e">
        <v>#N/A</v>
      </c>
      <c r="I40" s="517">
        <v>3.76</v>
      </c>
      <c r="J40" s="517" t="s">
        <v>328</v>
      </c>
      <c r="K40" s="517">
        <v>3.17</v>
      </c>
      <c r="L40" s="517"/>
      <c r="M40" s="517">
        <v>2.57</v>
      </c>
      <c r="N40" s="517"/>
      <c r="O40" s="517">
        <v>3.03</v>
      </c>
      <c r="P40" s="517"/>
      <c r="Q40" s="518"/>
      <c r="R40" s="518">
        <v>2.4108000000000001</v>
      </c>
      <c r="S40" s="519">
        <v>3.2562000000000002</v>
      </c>
      <c r="T40" s="453"/>
    </row>
    <row r="41" spans="1:20">
      <c r="A41" s="515"/>
      <c r="B41" s="515"/>
      <c r="C41" s="469" t="s">
        <v>339</v>
      </c>
      <c r="D41" s="520">
        <v>0</v>
      </c>
      <c r="E41" s="522"/>
      <c r="F41" s="521">
        <v>1.0000000000000231E-2</v>
      </c>
      <c r="G41" s="521">
        <v>-2.0000000000000018E-2</v>
      </c>
      <c r="H41" s="521" t="e">
        <v>#N/A</v>
      </c>
      <c r="I41" s="521">
        <v>7.0000000000000284E-2</v>
      </c>
      <c r="J41" s="521" t="e">
        <v>#VALUE!</v>
      </c>
      <c r="K41" s="521">
        <v>1.0000000000000231E-2</v>
      </c>
      <c r="L41" s="521"/>
      <c r="M41" s="521">
        <v>0.11000000000000032</v>
      </c>
      <c r="N41" s="521"/>
      <c r="O41" s="521">
        <v>0.57000000000000028</v>
      </c>
      <c r="P41" s="522"/>
      <c r="Q41" s="524"/>
      <c r="R41" s="523">
        <v>0.27899999999999991</v>
      </c>
      <c r="S41" s="525">
        <v>4.8799999999999955E-2</v>
      </c>
      <c r="T41" s="453"/>
    </row>
    <row r="42" spans="1:20">
      <c r="A42" s="526"/>
      <c r="B42" s="526"/>
      <c r="C42" s="469" t="s">
        <v>340</v>
      </c>
      <c r="D42" s="470">
        <v>106.80786686838124</v>
      </c>
      <c r="E42" s="483"/>
      <c r="F42" s="471">
        <v>96.217851739788202</v>
      </c>
      <c r="G42" s="471">
        <v>80.181543116490161</v>
      </c>
      <c r="H42" s="471" t="e">
        <v>#N/A</v>
      </c>
      <c r="I42" s="471">
        <v>115.88502269288956</v>
      </c>
      <c r="J42" s="471" t="e">
        <v>#VALUE!</v>
      </c>
      <c r="K42" s="471">
        <v>96.217851739788202</v>
      </c>
      <c r="L42" s="471"/>
      <c r="M42" s="471">
        <v>81.089258698941009</v>
      </c>
      <c r="N42" s="471"/>
      <c r="O42" s="471">
        <v>108.92586989409985</v>
      </c>
      <c r="P42" s="471"/>
      <c r="Q42" s="472"/>
      <c r="R42" s="472">
        <v>81.385779122541607</v>
      </c>
      <c r="S42" s="473">
        <v>0</v>
      </c>
      <c r="T42" s="453"/>
    </row>
    <row r="43" spans="1:20" ht="13.5" thickBot="1">
      <c r="C43" s="484" t="s">
        <v>341</v>
      </c>
      <c r="D43" s="485">
        <v>4.9400000000000004</v>
      </c>
      <c r="E43" s="486"/>
      <c r="F43" s="486">
        <v>25.03</v>
      </c>
      <c r="G43" s="486">
        <v>14.65</v>
      </c>
      <c r="H43" s="486">
        <v>0</v>
      </c>
      <c r="I43" s="486">
        <v>32.36</v>
      </c>
      <c r="J43" s="486">
        <v>0</v>
      </c>
      <c r="K43" s="486">
        <v>13.97</v>
      </c>
      <c r="L43" s="486"/>
      <c r="M43" s="486">
        <v>3.8</v>
      </c>
      <c r="N43" s="486"/>
      <c r="O43" s="486">
        <v>2.16</v>
      </c>
      <c r="P43" s="486"/>
      <c r="Q43" s="487"/>
      <c r="R43" s="488">
        <v>3.1</v>
      </c>
      <c r="S43" s="489">
        <v>100.00999999999999</v>
      </c>
      <c r="T43" s="453"/>
    </row>
    <row r="44" spans="1:20" ht="13.5" thickBot="1">
      <c r="A44" s="510" t="s">
        <v>353</v>
      </c>
      <c r="B44" s="510" t="s">
        <v>354</v>
      </c>
      <c r="C44" s="453"/>
      <c r="D44" s="453"/>
      <c r="E44" s="453"/>
      <c r="F44" s="453"/>
      <c r="G44" s="453"/>
      <c r="H44" s="453"/>
      <c r="I44" s="453"/>
      <c r="J44" s="453"/>
      <c r="K44" s="453"/>
      <c r="L44" s="453"/>
      <c r="M44" s="453"/>
      <c r="N44" s="453"/>
      <c r="O44" s="453"/>
      <c r="P44" s="453"/>
      <c r="Q44" s="453"/>
      <c r="R44" s="453"/>
      <c r="S44" s="453"/>
      <c r="T44" s="453"/>
    </row>
    <row r="45" spans="1:20" ht="18.75" thickBot="1">
      <c r="A45" s="510"/>
      <c r="B45" s="510"/>
      <c r="C45" s="455" t="s">
        <v>355</v>
      </c>
      <c r="D45" s="456"/>
      <c r="E45" s="456"/>
      <c r="F45" s="456"/>
      <c r="G45" s="456"/>
      <c r="H45" s="456"/>
      <c r="I45" s="456"/>
      <c r="J45" s="456"/>
      <c r="K45" s="456"/>
      <c r="L45" s="456"/>
      <c r="M45" s="456"/>
      <c r="N45" s="456"/>
      <c r="O45" s="456"/>
      <c r="P45" s="456"/>
      <c r="Q45" s="456"/>
      <c r="R45" s="456"/>
      <c r="S45" s="457"/>
      <c r="T45" s="453"/>
    </row>
    <row r="46" spans="1:20" ht="13.5" thickBot="1">
      <c r="C46" s="458"/>
      <c r="D46" s="459" t="s">
        <v>283</v>
      </c>
      <c r="E46" s="460" t="s">
        <v>286</v>
      </c>
      <c r="F46" s="460" t="s">
        <v>287</v>
      </c>
      <c r="G46" s="460" t="s">
        <v>289</v>
      </c>
      <c r="H46" s="460" t="s">
        <v>291</v>
      </c>
      <c r="I46" s="460" t="s">
        <v>292</v>
      </c>
      <c r="J46" s="460" t="s">
        <v>293</v>
      </c>
      <c r="K46" s="460" t="s">
        <v>294</v>
      </c>
      <c r="L46" s="460" t="s">
        <v>301</v>
      </c>
      <c r="M46" s="460" t="s">
        <v>302</v>
      </c>
      <c r="N46" s="460" t="s">
        <v>303</v>
      </c>
      <c r="O46" s="460" t="s">
        <v>304</v>
      </c>
      <c r="P46" s="460" t="s">
        <v>305</v>
      </c>
      <c r="Q46" s="461" t="s">
        <v>306</v>
      </c>
      <c r="R46" s="461" t="s">
        <v>309</v>
      </c>
      <c r="S46" s="462" t="s">
        <v>333</v>
      </c>
      <c r="T46" s="453"/>
    </row>
    <row r="47" spans="1:20">
      <c r="C47" s="495" t="s">
        <v>356</v>
      </c>
      <c r="D47" s="496">
        <v>787</v>
      </c>
      <c r="E47" s="497"/>
      <c r="F47" s="498">
        <v>628</v>
      </c>
      <c r="G47" s="498"/>
      <c r="H47" s="498"/>
      <c r="I47" s="498">
        <v>751.8</v>
      </c>
      <c r="J47" s="498">
        <v>724.38</v>
      </c>
      <c r="K47" s="498">
        <v>666</v>
      </c>
      <c r="L47" s="497">
        <v>624.95000000000005</v>
      </c>
      <c r="M47" s="497"/>
      <c r="N47" s="497"/>
      <c r="O47" s="497">
        <v>489.87</v>
      </c>
      <c r="P47" s="497"/>
      <c r="Q47" s="497">
        <v>471.63</v>
      </c>
      <c r="R47" s="497"/>
      <c r="S47" s="499">
        <v>679.20330000000001</v>
      </c>
      <c r="T47" s="453"/>
    </row>
    <row r="48" spans="1:20">
      <c r="A48" s="515"/>
      <c r="B48" s="515"/>
      <c r="C48" s="500" t="s">
        <v>338</v>
      </c>
      <c r="D48" s="501">
        <v>778.5</v>
      </c>
      <c r="E48" s="502"/>
      <c r="F48" s="502">
        <v>617</v>
      </c>
      <c r="G48" s="502"/>
      <c r="H48" s="502"/>
      <c r="I48" s="502">
        <v>745.62</v>
      </c>
      <c r="J48" s="502">
        <v>702.51</v>
      </c>
      <c r="K48" s="502">
        <v>611.25</v>
      </c>
      <c r="L48" s="502">
        <v>624.95000000000005</v>
      </c>
      <c r="M48" s="502"/>
      <c r="N48" s="502"/>
      <c r="O48" s="502">
        <v>487.06</v>
      </c>
      <c r="P48" s="502"/>
      <c r="Q48" s="502">
        <v>485.15</v>
      </c>
      <c r="R48" s="503"/>
      <c r="S48" s="504">
        <v>666.91089999999997</v>
      </c>
      <c r="T48" s="453"/>
    </row>
    <row r="49" spans="1:20">
      <c r="A49" s="515"/>
      <c r="B49" s="515"/>
      <c r="C49" s="469" t="s">
        <v>339</v>
      </c>
      <c r="D49" s="520">
        <v>8.5</v>
      </c>
      <c r="E49" s="522"/>
      <c r="F49" s="521">
        <v>11</v>
      </c>
      <c r="G49" s="521"/>
      <c r="H49" s="521"/>
      <c r="I49" s="521">
        <v>6.17999999999995</v>
      </c>
      <c r="J49" s="521">
        <v>21.870000000000005</v>
      </c>
      <c r="K49" s="521">
        <v>54.75</v>
      </c>
      <c r="L49" s="521">
        <v>0</v>
      </c>
      <c r="M49" s="521"/>
      <c r="N49" s="521"/>
      <c r="O49" s="521">
        <v>2.8100000000000023</v>
      </c>
      <c r="P49" s="521"/>
      <c r="Q49" s="521">
        <v>-13.519999999999982</v>
      </c>
      <c r="R49" s="524"/>
      <c r="S49" s="525">
        <v>12.292400000000043</v>
      </c>
      <c r="T49" s="453"/>
    </row>
    <row r="50" spans="1:20">
      <c r="A50" s="526"/>
      <c r="B50" s="526"/>
      <c r="C50" s="469" t="s">
        <v>340</v>
      </c>
      <c r="D50" s="470">
        <v>115.87105068541332</v>
      </c>
      <c r="E50" s="471"/>
      <c r="F50" s="471">
        <v>92.461270432578885</v>
      </c>
      <c r="G50" s="471"/>
      <c r="H50" s="471"/>
      <c r="I50" s="471">
        <v>110.68850813887387</v>
      </c>
      <c r="J50" s="471">
        <v>106.65142528017752</v>
      </c>
      <c r="K50" s="471">
        <v>98.05606068168396</v>
      </c>
      <c r="L50" s="471">
        <v>92.012214899427022</v>
      </c>
      <c r="M50" s="471"/>
      <c r="N50" s="471"/>
      <c r="O50" s="471">
        <v>72.124207877081872</v>
      </c>
      <c r="P50" s="471"/>
      <c r="Q50" s="471">
        <v>69.438708557511418</v>
      </c>
      <c r="R50" s="472"/>
      <c r="S50" s="494">
        <v>0</v>
      </c>
      <c r="T50" s="453"/>
    </row>
    <row r="51" spans="1:20" ht="13.5" thickBot="1">
      <c r="C51" s="484" t="s">
        <v>341</v>
      </c>
      <c r="D51" s="485">
        <v>8.4600000000000009</v>
      </c>
      <c r="E51" s="486"/>
      <c r="F51" s="486">
        <v>7.89</v>
      </c>
      <c r="G51" s="486"/>
      <c r="H51" s="486"/>
      <c r="I51" s="486">
        <v>27.48</v>
      </c>
      <c r="J51" s="486">
        <v>1.02</v>
      </c>
      <c r="K51" s="486">
        <v>16.059999999999999</v>
      </c>
      <c r="L51" s="486">
        <v>37.520000000000003</v>
      </c>
      <c r="M51" s="486"/>
      <c r="N51" s="486"/>
      <c r="O51" s="486">
        <v>1.23</v>
      </c>
      <c r="P51" s="486"/>
      <c r="Q51" s="487">
        <v>0.33</v>
      </c>
      <c r="R51" s="488"/>
      <c r="S51" s="489">
        <v>99.990000000000009</v>
      </c>
      <c r="T51" s="453"/>
    </row>
  </sheetData>
  <mergeCells count="1">
    <mergeCell ref="C6:T6"/>
  </mergeCells>
  <conditionalFormatting sqref="D4:G4">
    <cfRule type="expression" dxfId="17" priority="17">
      <formula>$V$1&gt;0</formula>
    </cfRule>
  </conditionalFormatting>
  <conditionalFormatting sqref="D16:R16">
    <cfRule type="cellIs" dxfId="16" priority="11" operator="equal">
      <formula>0</formula>
    </cfRule>
  </conditionalFormatting>
  <conditionalFormatting sqref="D22:R22">
    <cfRule type="cellIs" dxfId="15" priority="9" operator="equal">
      <formula>0</formula>
    </cfRule>
  </conditionalFormatting>
  <conditionalFormatting sqref="D31:R31">
    <cfRule type="cellIs" dxfId="14" priority="7" operator="equal">
      <formula>0</formula>
    </cfRule>
  </conditionalFormatting>
  <conditionalFormatting sqref="D37:R37">
    <cfRule type="cellIs" dxfId="13" priority="5" operator="equal">
      <formula>0</formula>
    </cfRule>
  </conditionalFormatting>
  <conditionalFormatting sqref="D43:R43">
    <cfRule type="cellIs" dxfId="12" priority="3" operator="equal">
      <formula>0</formula>
    </cfRule>
  </conditionalFormatting>
  <conditionalFormatting sqref="D51:R51">
    <cfRule type="cellIs" dxfId="11" priority="1" operator="equal">
      <formula>0</formula>
    </cfRule>
  </conditionalFormatting>
  <conditionalFormatting sqref="D12:S15 D18:S21 D47:S50">
    <cfRule type="containsErrors" dxfId="10" priority="16" stopIfTrue="1">
      <formula>ISERROR(D12)</formula>
    </cfRule>
  </conditionalFormatting>
  <conditionalFormatting sqref="D27:S30">
    <cfRule type="containsErrors" dxfId="9" priority="15" stopIfTrue="1">
      <formula>ISERROR(D27)</formula>
    </cfRule>
  </conditionalFormatting>
  <conditionalFormatting sqref="D33:S36">
    <cfRule type="containsErrors" dxfId="8" priority="14" stopIfTrue="1">
      <formula>ISERROR(D33)</formula>
    </cfRule>
  </conditionalFormatting>
  <conditionalFormatting sqref="D39:S42">
    <cfRule type="containsErrors" dxfId="7" priority="13" stopIfTrue="1">
      <formula>ISERROR(D39)</formula>
    </cfRule>
  </conditionalFormatting>
  <conditionalFormatting sqref="S16">
    <cfRule type="containsErrors" dxfId="6" priority="12" stopIfTrue="1">
      <formula>ISERROR(S16)</formula>
    </cfRule>
  </conditionalFormatting>
  <conditionalFormatting sqref="S22">
    <cfRule type="containsErrors" dxfId="5" priority="10" stopIfTrue="1">
      <formula>ISERROR(S22)</formula>
    </cfRule>
  </conditionalFormatting>
  <conditionalFormatting sqref="S31">
    <cfRule type="containsErrors" dxfId="4" priority="8" stopIfTrue="1">
      <formula>ISERROR(S31)</formula>
    </cfRule>
  </conditionalFormatting>
  <conditionalFormatting sqref="S37">
    <cfRule type="containsErrors" dxfId="3" priority="6" stopIfTrue="1">
      <formula>ISERROR(S37)</formula>
    </cfRule>
  </conditionalFormatting>
  <conditionalFormatting sqref="S43">
    <cfRule type="containsErrors" dxfId="2" priority="4" stopIfTrue="1">
      <formula>ISERROR(S43)</formula>
    </cfRule>
  </conditionalFormatting>
  <conditionalFormatting sqref="S51">
    <cfRule type="containsErrors" dxfId="1"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O6" sqref="O6"/>
    </sheetView>
  </sheetViews>
  <sheetFormatPr defaultColWidth="9.42578125" defaultRowHeight="12.75"/>
  <cols>
    <col min="1" max="1" width="17.42578125" style="192" customWidth="1"/>
    <col min="2" max="2" width="1" style="192" customWidth="1"/>
    <col min="3" max="7" width="7.42578125" style="192" customWidth="1"/>
    <col min="8" max="8" width="7.5703125" style="192" customWidth="1"/>
    <col min="9" max="9" width="0.5703125" style="192" customWidth="1"/>
    <col min="10" max="15" width="7.42578125" style="192" customWidth="1"/>
    <col min="16" max="16" width="0.5703125" style="192" customWidth="1"/>
    <col min="17" max="22" width="7.42578125" style="192" customWidth="1"/>
    <col min="23" max="23" width="0.5703125" style="192" customWidth="1"/>
    <col min="24" max="24" width="7" style="192" customWidth="1"/>
    <col min="25" max="26" width="7.42578125" style="192" customWidth="1"/>
    <col min="27" max="27" width="9.42578125" style="192" customWidth="1"/>
    <col min="28" max="29" width="2.5703125" style="192" customWidth="1"/>
    <col min="30" max="31" width="9.42578125" style="192" customWidth="1"/>
    <col min="32" max="33" width="9.42578125" style="192"/>
    <col min="34" max="34" width="3.42578125" style="192" customWidth="1"/>
    <col min="35" max="16384" width="9.42578125" style="192"/>
  </cols>
  <sheetData>
    <row r="1" spans="1:35" s="190" customFormat="1" ht="56.1" customHeight="1">
      <c r="A1" s="931" t="s">
        <v>371</v>
      </c>
      <c r="B1" s="932"/>
      <c r="C1" s="932"/>
      <c r="D1" s="933"/>
      <c r="E1" s="933"/>
      <c r="F1" s="932"/>
      <c r="G1" s="932"/>
      <c r="H1" s="932"/>
      <c r="I1" s="932"/>
      <c r="J1" s="932"/>
      <c r="K1" s="932"/>
      <c r="L1" s="932"/>
      <c r="M1" s="932"/>
      <c r="N1" s="932"/>
      <c r="O1" s="932"/>
      <c r="P1" s="932"/>
      <c r="Q1" s="932"/>
      <c r="R1" s="932"/>
      <c r="S1" s="932"/>
      <c r="T1" s="932"/>
      <c r="U1" s="932"/>
      <c r="V1" s="932"/>
      <c r="W1" s="932"/>
      <c r="X1" s="932"/>
      <c r="Y1" s="932"/>
      <c r="Z1" s="934"/>
      <c r="AA1" s="934" t="s">
        <v>376</v>
      </c>
      <c r="AD1" s="935">
        <v>1</v>
      </c>
      <c r="AE1" s="936">
        <v>0</v>
      </c>
      <c r="AF1" s="936"/>
      <c r="AG1" s="936">
        <v>0</v>
      </c>
      <c r="AH1" s="936">
        <v>0</v>
      </c>
      <c r="AI1" s="936">
        <v>0</v>
      </c>
    </row>
    <row r="2" spans="1:35" s="191" customFormat="1" ht="18" customHeight="1">
      <c r="A2" s="937"/>
      <c r="B2" s="938"/>
      <c r="C2" s="938"/>
      <c r="D2" s="939"/>
      <c r="E2" s="939"/>
      <c r="F2" s="938"/>
      <c r="G2" s="938"/>
      <c r="H2" s="938"/>
      <c r="I2" s="938"/>
      <c r="J2" s="938"/>
      <c r="K2" s="938"/>
      <c r="L2" s="938"/>
      <c r="M2" s="938"/>
      <c r="N2" s="938"/>
      <c r="O2" s="938"/>
      <c r="P2" s="938"/>
      <c r="Q2" s="938"/>
      <c r="R2" s="938"/>
      <c r="S2" s="938"/>
      <c r="T2" s="938"/>
      <c r="U2" s="938"/>
      <c r="V2" s="938"/>
      <c r="W2" s="938"/>
      <c r="X2" s="938"/>
      <c r="Y2" s="938"/>
      <c r="Z2" s="940"/>
      <c r="AA2" s="941" t="s">
        <v>524</v>
      </c>
      <c r="AD2" s="942"/>
      <c r="AF2" s="943"/>
    </row>
    <row r="3" spans="1:35" s="190" customFormat="1" ht="15" customHeight="1">
      <c r="A3" s="944"/>
      <c r="B3" s="945"/>
      <c r="C3" s="946"/>
      <c r="D3" s="947"/>
      <c r="E3" s="947"/>
      <c r="F3" s="946"/>
      <c r="G3" s="946"/>
      <c r="H3" s="946"/>
      <c r="I3" s="946"/>
      <c r="J3" s="946"/>
      <c r="K3" s="946"/>
      <c r="L3" s="946"/>
      <c r="M3" s="946"/>
      <c r="N3" s="946"/>
      <c r="Y3" s="948"/>
      <c r="Z3" s="192"/>
      <c r="AA3" s="949"/>
    </row>
    <row r="4" spans="1:35" ht="15">
      <c r="A4" s="944"/>
      <c r="Y4" s="1129">
        <v>48</v>
      </c>
      <c r="Z4" s="1129"/>
      <c r="AA4" s="1129"/>
    </row>
    <row r="5" spans="1:35" ht="15.75">
      <c r="A5" s="950" t="s">
        <v>525</v>
      </c>
      <c r="B5" s="193"/>
      <c r="C5" s="193"/>
      <c r="D5" s="193"/>
      <c r="E5" s="193"/>
      <c r="F5" s="193"/>
      <c r="G5" s="193"/>
      <c r="H5" s="193"/>
      <c r="I5" s="193"/>
      <c r="J5" s="193"/>
      <c r="Y5" s="951"/>
      <c r="Z5" s="952" t="s">
        <v>377</v>
      </c>
      <c r="AA5" s="953">
        <v>45621</v>
      </c>
      <c r="AE5" s="190"/>
      <c r="AF5" s="190"/>
      <c r="AG5" s="190"/>
      <c r="AH5" s="190"/>
      <c r="AI5" s="190"/>
    </row>
    <row r="6" spans="1:35">
      <c r="Y6" s="951"/>
      <c r="Z6" s="954" t="s">
        <v>378</v>
      </c>
      <c r="AA6" s="955">
        <v>45627</v>
      </c>
      <c r="AE6" s="190"/>
      <c r="AF6" s="190"/>
      <c r="AG6" s="190"/>
      <c r="AH6" s="190"/>
      <c r="AI6" s="190"/>
    </row>
    <row r="7" spans="1:35" s="193" customFormat="1" ht="15.75">
      <c r="A7" s="1130" t="s">
        <v>379</v>
      </c>
      <c r="B7" s="1130"/>
      <c r="C7" s="1130"/>
      <c r="D7" s="1130"/>
      <c r="E7" s="1130"/>
      <c r="F7" s="1130"/>
      <c r="G7" s="1130"/>
      <c r="H7" s="1130"/>
      <c r="I7" s="1130"/>
      <c r="J7" s="1130"/>
      <c r="K7" s="1130"/>
      <c r="L7" s="1130"/>
      <c r="M7" s="1130"/>
      <c r="N7" s="1130"/>
      <c r="O7" s="1130"/>
      <c r="P7" s="1130"/>
      <c r="Q7" s="1130"/>
      <c r="R7" s="1130"/>
      <c r="S7" s="1130"/>
      <c r="T7" s="1130"/>
      <c r="U7" s="1130"/>
      <c r="V7" s="1130"/>
      <c r="W7" s="1130"/>
      <c r="X7" s="1130"/>
      <c r="Y7" s="1130"/>
      <c r="Z7" s="1130"/>
      <c r="AA7" s="1039"/>
      <c r="AB7" s="956"/>
      <c r="AC7" s="956"/>
      <c r="AD7" s="956"/>
      <c r="AE7" s="190"/>
      <c r="AF7" s="190"/>
      <c r="AG7" s="190"/>
      <c r="AH7" s="190"/>
      <c r="AI7" s="190"/>
    </row>
    <row r="8" spans="1:35" s="193" customFormat="1" ht="15.75">
      <c r="A8" s="1130" t="s">
        <v>380</v>
      </c>
      <c r="B8" s="1130"/>
      <c r="C8" s="1130"/>
      <c r="D8" s="1130"/>
      <c r="E8" s="1130"/>
      <c r="F8" s="1130"/>
      <c r="G8" s="1130"/>
      <c r="H8" s="1130"/>
      <c r="I8" s="1130"/>
      <c r="J8" s="1130"/>
      <c r="K8" s="1130"/>
      <c r="L8" s="1130"/>
      <c r="M8" s="1130"/>
      <c r="N8" s="1130"/>
      <c r="O8" s="1130"/>
      <c r="P8" s="1130"/>
      <c r="Q8" s="1130"/>
      <c r="R8" s="1130"/>
      <c r="S8" s="1130"/>
      <c r="T8" s="1130"/>
      <c r="U8" s="1130"/>
      <c r="V8" s="1130"/>
      <c r="W8" s="1130"/>
      <c r="X8" s="1130"/>
      <c r="Y8" s="1130"/>
      <c r="Z8" s="1130"/>
      <c r="AA8" s="1039"/>
      <c r="AB8" s="956"/>
      <c r="AC8" s="956"/>
      <c r="AD8" s="956"/>
      <c r="AE8" s="190"/>
      <c r="AF8" s="190"/>
      <c r="AG8" s="190"/>
      <c r="AH8" s="190"/>
      <c r="AI8" s="190"/>
    </row>
    <row r="9" spans="1:35" s="193" customFormat="1" ht="13.5" thickBot="1">
      <c r="A9" s="957"/>
      <c r="B9" s="957"/>
      <c r="C9" s="958"/>
      <c r="D9" s="958"/>
      <c r="E9" s="958"/>
      <c r="F9" s="958"/>
      <c r="G9" s="958"/>
      <c r="H9" s="959"/>
      <c r="I9" s="958"/>
      <c r="J9" s="958"/>
      <c r="K9" s="958"/>
      <c r="L9" s="958"/>
      <c r="M9" s="958"/>
      <c r="N9" s="958"/>
      <c r="O9" s="958"/>
      <c r="P9" s="958"/>
      <c r="Q9" s="958"/>
      <c r="R9" s="958"/>
      <c r="S9" s="958"/>
      <c r="T9" s="958"/>
      <c r="U9" s="958"/>
      <c r="V9" s="958"/>
      <c r="W9" s="958"/>
      <c r="X9" s="958"/>
      <c r="Y9" s="958"/>
      <c r="Z9" s="957"/>
      <c r="AA9" s="957"/>
      <c r="AB9" s="956"/>
      <c r="AC9" s="956"/>
      <c r="AD9" s="956"/>
      <c r="AE9" s="190"/>
      <c r="AF9" s="190"/>
      <c r="AG9" s="190"/>
      <c r="AH9" s="190"/>
      <c r="AI9" s="190"/>
    </row>
    <row r="10" spans="1:35" s="193" customFormat="1" ht="13.5" thickBot="1">
      <c r="A10" s="960" t="s">
        <v>267</v>
      </c>
      <c r="B10" s="957"/>
      <c r="C10" s="1131" t="s">
        <v>318</v>
      </c>
      <c r="D10" s="1132"/>
      <c r="E10" s="1132"/>
      <c r="F10" s="1132"/>
      <c r="G10" s="1132"/>
      <c r="H10" s="1133"/>
      <c r="I10" s="958"/>
      <c r="J10" s="1131" t="s">
        <v>319</v>
      </c>
      <c r="K10" s="1132"/>
      <c r="L10" s="1132"/>
      <c r="M10" s="1132"/>
      <c r="N10" s="1132"/>
      <c r="O10" s="1133"/>
      <c r="P10" s="958"/>
      <c r="Q10" s="1131" t="s">
        <v>320</v>
      </c>
      <c r="R10" s="1132"/>
      <c r="S10" s="1132"/>
      <c r="T10" s="1132"/>
      <c r="U10" s="1132"/>
      <c r="V10" s="1133"/>
      <c r="W10" s="958"/>
      <c r="X10" s="1134" t="s">
        <v>321</v>
      </c>
      <c r="Y10" s="1135"/>
      <c r="Z10" s="1135"/>
      <c r="AA10" s="1136"/>
      <c r="AB10" s="956"/>
      <c r="AC10" s="956"/>
      <c r="AD10" s="956"/>
      <c r="AE10" s="190"/>
      <c r="AF10" s="190"/>
      <c r="AG10" s="190"/>
      <c r="AH10" s="190"/>
      <c r="AI10" s="190"/>
    </row>
    <row r="11" spans="1:35" s="193" customFormat="1" ht="12" customHeight="1">
      <c r="A11" s="957"/>
      <c r="B11" s="957"/>
      <c r="C11" s="1137" t="s">
        <v>268</v>
      </c>
      <c r="D11" s="1137" t="s">
        <v>269</v>
      </c>
      <c r="E11" s="1137" t="s">
        <v>270</v>
      </c>
      <c r="F11" s="1137" t="s">
        <v>271</v>
      </c>
      <c r="G11" s="961" t="s">
        <v>313</v>
      </c>
      <c r="H11" s="962"/>
      <c r="I11" s="958"/>
      <c r="J11" s="1139" t="s">
        <v>272</v>
      </c>
      <c r="K11" s="1139" t="s">
        <v>273</v>
      </c>
      <c r="L11" s="1139" t="s">
        <v>274</v>
      </c>
      <c r="M11" s="1139" t="s">
        <v>271</v>
      </c>
      <c r="N11" s="961" t="s">
        <v>313</v>
      </c>
      <c r="O11" s="961"/>
      <c r="P11" s="958"/>
      <c r="Q11" s="1137" t="s">
        <v>268</v>
      </c>
      <c r="R11" s="1137" t="s">
        <v>269</v>
      </c>
      <c r="S11" s="1137" t="s">
        <v>270</v>
      </c>
      <c r="T11" s="1137" t="s">
        <v>271</v>
      </c>
      <c r="U11" s="961" t="s">
        <v>313</v>
      </c>
      <c r="V11" s="962"/>
      <c r="W11" s="958"/>
      <c r="X11" s="1140" t="s">
        <v>275</v>
      </c>
      <c r="Y11" s="963" t="s">
        <v>276</v>
      </c>
      <c r="Z11" s="961" t="s">
        <v>313</v>
      </c>
      <c r="AA11" s="961"/>
      <c r="AB11" s="956"/>
      <c r="AC11" s="956"/>
      <c r="AD11" s="956"/>
      <c r="AE11" s="190"/>
      <c r="AF11" s="190"/>
      <c r="AG11" s="190"/>
      <c r="AH11" s="190"/>
      <c r="AI11" s="190"/>
    </row>
    <row r="12" spans="1:35" s="193" customFormat="1" ht="12" customHeight="1" thickBot="1">
      <c r="A12" s="964" t="s">
        <v>314</v>
      </c>
      <c r="B12" s="957"/>
      <c r="C12" s="1138"/>
      <c r="D12" s="1138"/>
      <c r="E12" s="1138"/>
      <c r="F12" s="1138"/>
      <c r="G12" s="965" t="s">
        <v>315</v>
      </c>
      <c r="H12" s="966" t="s">
        <v>277</v>
      </c>
      <c r="I12" s="967"/>
      <c r="J12" s="1138"/>
      <c r="K12" s="1138"/>
      <c r="L12" s="1138"/>
      <c r="M12" s="1138"/>
      <c r="N12" s="965" t="s">
        <v>315</v>
      </c>
      <c r="O12" s="966" t="s">
        <v>277</v>
      </c>
      <c r="P12" s="957"/>
      <c r="Q12" s="1138"/>
      <c r="R12" s="1138"/>
      <c r="S12" s="1138"/>
      <c r="T12" s="1138"/>
      <c r="U12" s="965" t="s">
        <v>315</v>
      </c>
      <c r="V12" s="966" t="s">
        <v>277</v>
      </c>
      <c r="W12" s="957"/>
      <c r="X12" s="1141"/>
      <c r="Y12" s="968" t="s">
        <v>278</v>
      </c>
      <c r="Z12" s="965" t="s">
        <v>315</v>
      </c>
      <c r="AA12" s="965" t="s">
        <v>277</v>
      </c>
      <c r="AB12" s="956"/>
      <c r="AC12" s="956"/>
      <c r="AD12" s="956"/>
      <c r="AE12" s="956"/>
    </row>
    <row r="13" spans="1:35" s="193" customFormat="1" ht="15.75" thickBot="1">
      <c r="A13" s="969" t="s">
        <v>316</v>
      </c>
      <c r="B13" s="957"/>
      <c r="C13" s="970">
        <v>561.46500000000003</v>
      </c>
      <c r="D13" s="971">
        <v>556.1</v>
      </c>
      <c r="E13" s="972"/>
      <c r="F13" s="973">
        <v>550.077</v>
      </c>
      <c r="G13" s="974">
        <v>3.8999999999999773</v>
      </c>
      <c r="H13" s="975">
        <v>7.1405423516552879E-3</v>
      </c>
      <c r="I13" s="967"/>
      <c r="J13" s="970">
        <v>407.34100000000001</v>
      </c>
      <c r="K13" s="971">
        <v>542.471</v>
      </c>
      <c r="L13" s="972">
        <v>558.18600000000004</v>
      </c>
      <c r="M13" s="973">
        <v>548.07100000000003</v>
      </c>
      <c r="N13" s="974">
        <v>7.1490000000000009</v>
      </c>
      <c r="O13" s="975">
        <v>1.3216323240688999E-2</v>
      </c>
      <c r="P13" s="957"/>
      <c r="Q13" s="970">
        <v>577.76</v>
      </c>
      <c r="R13" s="971">
        <v>572.04100000000005</v>
      </c>
      <c r="S13" s="972"/>
      <c r="T13" s="973">
        <v>523.55399999999997</v>
      </c>
      <c r="U13" s="974">
        <v>6.2980000000000018</v>
      </c>
      <c r="V13" s="975">
        <v>1.2175789164359685E-2</v>
      </c>
      <c r="W13" s="957"/>
      <c r="X13" s="976">
        <v>544.56610000000001</v>
      </c>
      <c r="Y13" s="1040">
        <v>244.85885791366906</v>
      </c>
      <c r="Z13" s="974">
        <v>4.7708999999999833</v>
      </c>
      <c r="AA13" s="975">
        <v>8.8383520268426885E-3</v>
      </c>
      <c r="AB13" s="956"/>
      <c r="AC13" s="956"/>
      <c r="AD13" s="956"/>
      <c r="AE13" s="956"/>
      <c r="AF13" s="977"/>
    </row>
    <row r="14" spans="1:35" s="193" customFormat="1" ht="2.1" customHeight="1">
      <c r="A14" s="978"/>
      <c r="B14" s="957"/>
      <c r="C14" s="978"/>
      <c r="D14" s="958"/>
      <c r="E14" s="958"/>
      <c r="F14" s="958"/>
      <c r="G14" s="958"/>
      <c r="H14" s="979"/>
      <c r="I14" s="958"/>
      <c r="J14" s="958"/>
      <c r="K14" s="958"/>
      <c r="L14" s="958"/>
      <c r="M14" s="958"/>
      <c r="N14" s="958"/>
      <c r="O14" s="980"/>
      <c r="P14" s="957"/>
      <c r="Q14" s="978"/>
      <c r="R14" s="958"/>
      <c r="S14" s="958"/>
      <c r="T14" s="958"/>
      <c r="U14" s="958"/>
      <c r="V14" s="979"/>
      <c r="W14" s="957"/>
      <c r="X14" s="981"/>
      <c r="Y14" s="982"/>
      <c r="Z14" s="978"/>
      <c r="AA14" s="978"/>
      <c r="AB14" s="956"/>
      <c r="AC14" s="956"/>
      <c r="AD14" s="956"/>
      <c r="AE14" s="956"/>
    </row>
    <row r="15" spans="1:35" s="193" customFormat="1" ht="2.85" customHeight="1">
      <c r="A15" s="983"/>
      <c r="B15" s="957"/>
      <c r="C15" s="983"/>
      <c r="D15" s="983"/>
      <c r="E15" s="983"/>
      <c r="F15" s="983"/>
      <c r="G15" s="984"/>
      <c r="H15" s="985"/>
      <c r="I15" s="983"/>
      <c r="J15" s="983"/>
      <c r="K15" s="983"/>
      <c r="L15" s="983"/>
      <c r="M15" s="983"/>
      <c r="N15" s="983"/>
      <c r="O15" s="986"/>
      <c r="P15" s="983"/>
      <c r="Q15" s="983"/>
      <c r="R15" s="983"/>
      <c r="S15" s="983"/>
      <c r="T15" s="983"/>
      <c r="U15" s="984"/>
      <c r="V15" s="985"/>
      <c r="W15" s="983"/>
      <c r="X15" s="983"/>
      <c r="Y15" s="983"/>
      <c r="Z15" s="987"/>
      <c r="AA15" s="987"/>
      <c r="AB15" s="956"/>
      <c r="AC15" s="956"/>
      <c r="AD15" s="956"/>
      <c r="AE15" s="956"/>
    </row>
    <row r="16" spans="1:35" s="193" customFormat="1" ht="13.5" thickBot="1">
      <c r="A16" s="983"/>
      <c r="B16" s="957"/>
      <c r="C16" s="1038" t="s">
        <v>279</v>
      </c>
      <c r="D16" s="1038" t="s">
        <v>280</v>
      </c>
      <c r="E16" s="1038" t="s">
        <v>281</v>
      </c>
      <c r="F16" s="1038" t="s">
        <v>282</v>
      </c>
      <c r="G16" s="1038"/>
      <c r="H16" s="988"/>
      <c r="I16" s="958"/>
      <c r="J16" s="1038" t="s">
        <v>279</v>
      </c>
      <c r="K16" s="1038" t="s">
        <v>280</v>
      </c>
      <c r="L16" s="1038" t="s">
        <v>281</v>
      </c>
      <c r="M16" s="1038" t="s">
        <v>282</v>
      </c>
      <c r="N16" s="989"/>
      <c r="O16" s="990"/>
      <c r="P16" s="958"/>
      <c r="Q16" s="1038" t="s">
        <v>279</v>
      </c>
      <c r="R16" s="1038" t="s">
        <v>280</v>
      </c>
      <c r="S16" s="1038" t="s">
        <v>281</v>
      </c>
      <c r="T16" s="1038" t="s">
        <v>282</v>
      </c>
      <c r="U16" s="1038"/>
      <c r="V16" s="988"/>
      <c r="W16" s="957"/>
      <c r="X16" s="1037" t="s">
        <v>275</v>
      </c>
      <c r="Y16" s="958"/>
      <c r="Z16" s="987"/>
      <c r="AA16" s="987"/>
      <c r="AB16" s="956"/>
      <c r="AC16" s="956"/>
      <c r="AD16" s="956"/>
      <c r="AE16" s="956"/>
    </row>
    <row r="17" spans="1:31" s="193" customFormat="1">
      <c r="A17" s="991" t="s">
        <v>283</v>
      </c>
      <c r="B17" s="957"/>
      <c r="C17" s="992">
        <v>522.26139999999998</v>
      </c>
      <c r="D17" s="993">
        <v>454.113</v>
      </c>
      <c r="E17" s="993" t="s">
        <v>328</v>
      </c>
      <c r="F17" s="994">
        <v>513.06320000000005</v>
      </c>
      <c r="G17" s="995">
        <v>3.5524000000000342</v>
      </c>
      <c r="H17" s="996">
        <v>6.9721780186013937E-3</v>
      </c>
      <c r="I17" s="997"/>
      <c r="J17" s="992" t="s">
        <v>328</v>
      </c>
      <c r="K17" s="993" t="s">
        <v>328</v>
      </c>
      <c r="L17" s="993" t="s">
        <v>328</v>
      </c>
      <c r="M17" s="994" t="s">
        <v>328</v>
      </c>
      <c r="N17" s="995"/>
      <c r="O17" s="996"/>
      <c r="P17" s="957"/>
      <c r="Q17" s="992" t="s">
        <v>328</v>
      </c>
      <c r="R17" s="993" t="s">
        <v>328</v>
      </c>
      <c r="S17" s="993" t="s">
        <v>328</v>
      </c>
      <c r="T17" s="994" t="s">
        <v>328</v>
      </c>
      <c r="U17" s="995" t="s">
        <v>328</v>
      </c>
      <c r="V17" s="998" t="s">
        <v>328</v>
      </c>
      <c r="W17" s="957"/>
      <c r="X17" s="999">
        <v>480.14620000000002</v>
      </c>
      <c r="Y17" s="1000"/>
      <c r="Z17" s="1001">
        <v>3.3245000000000005</v>
      </c>
      <c r="AA17" s="998">
        <v>6.9722078504397267E-3</v>
      </c>
      <c r="AB17" s="1002"/>
      <c r="AC17" s="1002"/>
      <c r="AD17" s="1002"/>
      <c r="AE17" s="1002"/>
    </row>
    <row r="18" spans="1:31" s="193" customFormat="1">
      <c r="A18" s="1003" t="s">
        <v>284</v>
      </c>
      <c r="B18" s="957"/>
      <c r="C18" s="1004" t="s">
        <v>328</v>
      </c>
      <c r="D18" s="1005">
        <v>442.72930000000002</v>
      </c>
      <c r="E18" s="1005" t="s">
        <v>328</v>
      </c>
      <c r="F18" s="1006">
        <v>442.72930000000002</v>
      </c>
      <c r="G18" s="1007"/>
      <c r="H18" s="1008">
        <v>0</v>
      </c>
      <c r="I18" s="997"/>
      <c r="J18" s="1004" t="s">
        <v>328</v>
      </c>
      <c r="K18" s="1005" t="s">
        <v>328</v>
      </c>
      <c r="L18" s="1005" t="s">
        <v>328</v>
      </c>
      <c r="M18" s="1006" t="s">
        <v>328</v>
      </c>
      <c r="N18" s="1007" t="s">
        <v>328</v>
      </c>
      <c r="O18" s="1009" t="s">
        <v>328</v>
      </c>
      <c r="P18" s="957"/>
      <c r="Q18" s="1004" t="s">
        <v>328</v>
      </c>
      <c r="R18" s="1005" t="s">
        <v>328</v>
      </c>
      <c r="S18" s="1005" t="s">
        <v>328</v>
      </c>
      <c r="T18" s="1006" t="s">
        <v>328</v>
      </c>
      <c r="U18" s="1007" t="s">
        <v>328</v>
      </c>
      <c r="V18" s="1009" t="s">
        <v>328</v>
      </c>
      <c r="W18" s="957"/>
      <c r="X18" s="1010">
        <v>303.99619999999999</v>
      </c>
      <c r="Y18" s="958"/>
      <c r="Z18" s="1011" t="s">
        <v>328</v>
      </c>
      <c r="AA18" s="1009" t="s">
        <v>328</v>
      </c>
      <c r="AB18" s="1002"/>
      <c r="AC18" s="1002"/>
      <c r="AD18" s="1002"/>
      <c r="AE18" s="1002"/>
    </row>
    <row r="19" spans="1:31" s="193" customFormat="1">
      <c r="A19" s="1003" t="s">
        <v>285</v>
      </c>
      <c r="B19" s="957"/>
      <c r="C19" s="1004">
        <v>468.56610000000001</v>
      </c>
      <c r="D19" s="1005">
        <v>496.02359999999999</v>
      </c>
      <c r="E19" s="1005">
        <v>469.57870000000003</v>
      </c>
      <c r="F19" s="1006">
        <v>481.79300000000001</v>
      </c>
      <c r="G19" s="1007">
        <v>10.340900000000033</v>
      </c>
      <c r="H19" s="1008">
        <v>2.1934147710870322E-2</v>
      </c>
      <c r="I19" s="997"/>
      <c r="J19" s="1004" t="s">
        <v>328</v>
      </c>
      <c r="K19" s="1005" t="s">
        <v>328</v>
      </c>
      <c r="L19" s="1005" t="s">
        <v>328</v>
      </c>
      <c r="M19" s="1006" t="s">
        <v>328</v>
      </c>
      <c r="N19" s="1007" t="s">
        <v>328</v>
      </c>
      <c r="O19" s="1009" t="s">
        <v>328</v>
      </c>
      <c r="P19" s="957"/>
      <c r="Q19" s="1004" t="s">
        <v>328</v>
      </c>
      <c r="R19" s="1005">
        <v>507.93770000000001</v>
      </c>
      <c r="S19" s="1005">
        <v>204.197</v>
      </c>
      <c r="T19" s="1006">
        <v>272.35539999999997</v>
      </c>
      <c r="U19" s="1007">
        <v>0.31199999999995498</v>
      </c>
      <c r="V19" s="1009">
        <v>1.146875829371119E-3</v>
      </c>
      <c r="W19" s="957"/>
      <c r="X19" s="1010">
        <v>474.06639999999999</v>
      </c>
      <c r="Y19" s="958"/>
      <c r="Z19" s="1011">
        <v>9.9708999999999719</v>
      </c>
      <c r="AA19" s="1009">
        <v>2.1484586685283524E-2</v>
      </c>
      <c r="AB19" s="1002"/>
      <c r="AC19" s="1002"/>
      <c r="AD19" s="1002"/>
      <c r="AE19" s="1002"/>
    </row>
    <row r="20" spans="1:31" s="193" customFormat="1">
      <c r="A20" s="1003" t="s">
        <v>286</v>
      </c>
      <c r="B20" s="957"/>
      <c r="C20" s="1004" t="s">
        <v>328</v>
      </c>
      <c r="D20" s="1005">
        <v>452.30309999999997</v>
      </c>
      <c r="E20" s="1005">
        <v>438.03739999999999</v>
      </c>
      <c r="F20" s="1006">
        <v>444.3476</v>
      </c>
      <c r="G20" s="1007">
        <v>4.6252000000000066</v>
      </c>
      <c r="H20" s="1008">
        <v>1.0518454370302743E-2</v>
      </c>
      <c r="I20" s="997"/>
      <c r="J20" s="1004" t="s">
        <v>328</v>
      </c>
      <c r="K20" s="1005" t="s">
        <v>328</v>
      </c>
      <c r="L20" s="1005" t="s">
        <v>328</v>
      </c>
      <c r="M20" s="1006" t="s">
        <v>328</v>
      </c>
      <c r="N20" s="1007" t="s">
        <v>328</v>
      </c>
      <c r="O20" s="1009" t="s">
        <v>328</v>
      </c>
      <c r="P20" s="957"/>
      <c r="Q20" s="1004" t="s">
        <v>328</v>
      </c>
      <c r="R20" s="1005">
        <v>499.66840000000002</v>
      </c>
      <c r="S20" s="1005">
        <v>519.36829999999998</v>
      </c>
      <c r="T20" s="1006">
        <v>513.10260000000005</v>
      </c>
      <c r="U20" s="1007">
        <v>8.66700000000003</v>
      </c>
      <c r="V20" s="1009">
        <v>1.7181578778341589E-2</v>
      </c>
      <c r="W20" s="957"/>
      <c r="X20" s="1012">
        <v>495.31150000000002</v>
      </c>
      <c r="Y20" s="957"/>
      <c r="Z20" s="1011">
        <v>7.6211000000000126</v>
      </c>
      <c r="AA20" s="1009">
        <v>1.5626922326131609E-2</v>
      </c>
      <c r="AB20" s="1002"/>
      <c r="AC20" s="1002"/>
      <c r="AD20" s="1002"/>
      <c r="AE20" s="1002"/>
    </row>
    <row r="21" spans="1:31" s="193" customFormat="1">
      <c r="A21" s="1003" t="s">
        <v>287</v>
      </c>
      <c r="B21" s="957"/>
      <c r="C21" s="1004">
        <v>563.72900000000004</v>
      </c>
      <c r="D21" s="1005">
        <v>579.18460000000005</v>
      </c>
      <c r="E21" s="1005" t="s">
        <v>328</v>
      </c>
      <c r="F21" s="1006">
        <v>571.30219999999997</v>
      </c>
      <c r="G21" s="1007">
        <v>3.157799999999952</v>
      </c>
      <c r="H21" s="1008">
        <v>5.5580940338406659E-3</v>
      </c>
      <c r="I21" s="997"/>
      <c r="J21" s="1004" t="s">
        <v>328</v>
      </c>
      <c r="K21" s="1005" t="s">
        <v>328</v>
      </c>
      <c r="L21" s="1005" t="s">
        <v>328</v>
      </c>
      <c r="M21" s="1006" t="s">
        <v>328</v>
      </c>
      <c r="N21" s="1007" t="s">
        <v>328</v>
      </c>
      <c r="O21" s="1009" t="s">
        <v>328</v>
      </c>
      <c r="P21" s="957"/>
      <c r="Q21" s="1004" t="s">
        <v>328</v>
      </c>
      <c r="R21" s="1005">
        <v>454.86700000000002</v>
      </c>
      <c r="S21" s="1005" t="s">
        <v>328</v>
      </c>
      <c r="T21" s="1006">
        <v>454.86700000000002</v>
      </c>
      <c r="U21" s="1007" t="s">
        <v>328</v>
      </c>
      <c r="V21" s="1009" t="s">
        <v>328</v>
      </c>
      <c r="W21" s="957"/>
      <c r="X21" s="1012">
        <v>569.51620000000003</v>
      </c>
      <c r="Y21" s="958"/>
      <c r="Z21" s="1011">
        <v>3.1094000000000506</v>
      </c>
      <c r="AA21" s="1009">
        <v>5.489693979662702E-3</v>
      </c>
      <c r="AB21" s="1002"/>
      <c r="AC21" s="1002"/>
      <c r="AD21" s="1002"/>
      <c r="AE21" s="1002"/>
    </row>
    <row r="22" spans="1:31" s="193" customFormat="1">
      <c r="A22" s="1003" t="s">
        <v>288</v>
      </c>
      <c r="B22" s="957"/>
      <c r="C22" s="1004" t="s">
        <v>328</v>
      </c>
      <c r="D22" s="1005">
        <v>464.77260000000001</v>
      </c>
      <c r="E22" s="1005" t="s">
        <v>328</v>
      </c>
      <c r="F22" s="1006">
        <v>464.77260000000001</v>
      </c>
      <c r="G22" s="1013">
        <v>-25.472899999999981</v>
      </c>
      <c r="H22" s="1014">
        <v>-5.1959477445483904E-2</v>
      </c>
      <c r="I22" s="997"/>
      <c r="J22" s="1004" t="s">
        <v>328</v>
      </c>
      <c r="K22" s="1005" t="s">
        <v>328</v>
      </c>
      <c r="L22" s="1005" t="s">
        <v>328</v>
      </c>
      <c r="M22" s="1006" t="s">
        <v>328</v>
      </c>
      <c r="N22" s="1007" t="s">
        <v>328</v>
      </c>
      <c r="O22" s="1009" t="s">
        <v>328</v>
      </c>
      <c r="P22" s="957"/>
      <c r="Q22" s="1004" t="s">
        <v>328</v>
      </c>
      <c r="R22" s="1005">
        <v>492.61079999999998</v>
      </c>
      <c r="S22" s="1005" t="s">
        <v>328</v>
      </c>
      <c r="T22" s="1006">
        <v>492.61079999999998</v>
      </c>
      <c r="U22" s="1007" t="s">
        <v>328</v>
      </c>
      <c r="V22" s="1009" t="s">
        <v>328</v>
      </c>
      <c r="W22" s="957"/>
      <c r="X22" s="1012">
        <v>467.45710000000003</v>
      </c>
      <c r="Y22" s="958"/>
      <c r="Z22" s="1011"/>
      <c r="AA22" s="1009"/>
      <c r="AB22" s="1002"/>
      <c r="AC22" s="1002"/>
      <c r="AD22" s="1002"/>
      <c r="AE22" s="1002"/>
    </row>
    <row r="23" spans="1:31" s="193" customFormat="1">
      <c r="A23" s="1003" t="s">
        <v>289</v>
      </c>
      <c r="B23" s="957"/>
      <c r="C23" s="1015" t="s">
        <v>328</v>
      </c>
      <c r="D23" s="1016" t="s">
        <v>328</v>
      </c>
      <c r="E23" s="1016" t="s">
        <v>328</v>
      </c>
      <c r="F23" s="1017" t="s">
        <v>328</v>
      </c>
      <c r="G23" s="1007"/>
      <c r="H23" s="1008"/>
      <c r="I23" s="1018"/>
      <c r="J23" s="1015">
        <v>524.00419999999997</v>
      </c>
      <c r="K23" s="1016">
        <v>542.79579999999999</v>
      </c>
      <c r="L23" s="1016">
        <v>567.11350000000004</v>
      </c>
      <c r="M23" s="1017">
        <v>554.14599999999996</v>
      </c>
      <c r="N23" s="1007">
        <v>8.2275999999999385</v>
      </c>
      <c r="O23" s="1009">
        <v>1.5071116855559286E-2</v>
      </c>
      <c r="P23" s="957"/>
      <c r="Q23" s="1015" t="s">
        <v>328</v>
      </c>
      <c r="R23" s="1016" t="s">
        <v>328</v>
      </c>
      <c r="S23" s="1016" t="s">
        <v>328</v>
      </c>
      <c r="T23" s="1017" t="s">
        <v>328</v>
      </c>
      <c r="U23" s="1007" t="s">
        <v>328</v>
      </c>
      <c r="V23" s="1009" t="s">
        <v>328</v>
      </c>
      <c r="W23" s="957"/>
      <c r="X23" s="1012">
        <v>554.14599999999996</v>
      </c>
      <c r="Y23" s="1000"/>
      <c r="Z23" s="1011">
        <v>8.2275999999999385</v>
      </c>
      <c r="AA23" s="1009">
        <v>1.5071116855559286E-2</v>
      </c>
      <c r="AB23" s="1002"/>
      <c r="AC23" s="1002"/>
      <c r="AD23" s="1002"/>
      <c r="AE23" s="1002"/>
    </row>
    <row r="24" spans="1:31" s="193" customFormat="1">
      <c r="A24" s="1003" t="s">
        <v>290</v>
      </c>
      <c r="B24" s="957"/>
      <c r="C24" s="1004" t="s">
        <v>328</v>
      </c>
      <c r="D24" s="1005">
        <v>473.13260000000002</v>
      </c>
      <c r="E24" s="1005">
        <v>474.87520000000001</v>
      </c>
      <c r="F24" s="1006">
        <v>472.98759999999999</v>
      </c>
      <c r="G24" s="1007">
        <v>0</v>
      </c>
      <c r="H24" s="1008">
        <v>0</v>
      </c>
      <c r="I24" s="997"/>
      <c r="J24" s="1004" t="s">
        <v>328</v>
      </c>
      <c r="K24" s="1005" t="s">
        <v>328</v>
      </c>
      <c r="L24" s="1005" t="s">
        <v>328</v>
      </c>
      <c r="M24" s="1006" t="s">
        <v>328</v>
      </c>
      <c r="N24" s="1007" t="s">
        <v>328</v>
      </c>
      <c r="O24" s="1009" t="s">
        <v>328</v>
      </c>
      <c r="P24" s="957"/>
      <c r="Q24" s="1004" t="s">
        <v>328</v>
      </c>
      <c r="R24" s="1005">
        <v>501.52710000000002</v>
      </c>
      <c r="S24" s="1005">
        <v>534.6653</v>
      </c>
      <c r="T24" s="1006">
        <v>501.52710000000002</v>
      </c>
      <c r="U24" s="1007" t="s">
        <v>328</v>
      </c>
      <c r="V24" s="1009" t="s">
        <v>328</v>
      </c>
      <c r="W24" s="957"/>
      <c r="X24" s="1012">
        <v>487.75470000000001</v>
      </c>
      <c r="Y24" s="1000"/>
      <c r="Z24" s="1011" t="s">
        <v>328</v>
      </c>
      <c r="AA24" s="1009" t="s">
        <v>328</v>
      </c>
      <c r="AB24" s="1002"/>
      <c r="AC24" s="1002"/>
      <c r="AD24" s="1002"/>
      <c r="AE24" s="1002"/>
    </row>
    <row r="25" spans="1:31" s="193" customFormat="1">
      <c r="A25" s="1003" t="s">
        <v>291</v>
      </c>
      <c r="B25" s="957"/>
      <c r="C25" s="1004">
        <v>582.00319999999999</v>
      </c>
      <c r="D25" s="1005">
        <v>590.66999999999996</v>
      </c>
      <c r="E25" s="1005" t="s">
        <v>328</v>
      </c>
      <c r="F25" s="1006">
        <v>584.80420000000004</v>
      </c>
      <c r="G25" s="1007">
        <v>7.3100000000000591</v>
      </c>
      <c r="H25" s="1008">
        <v>1.2658135787337876E-2</v>
      </c>
      <c r="I25" s="997"/>
      <c r="J25" s="1004" t="s">
        <v>328</v>
      </c>
      <c r="K25" s="1005" t="s">
        <v>328</v>
      </c>
      <c r="L25" s="1005" t="s">
        <v>328</v>
      </c>
      <c r="M25" s="1006" t="s">
        <v>328</v>
      </c>
      <c r="N25" s="1007" t="s">
        <v>328</v>
      </c>
      <c r="O25" s="1009" t="s">
        <v>328</v>
      </c>
      <c r="P25" s="957"/>
      <c r="Q25" s="1004">
        <v>580.26289999999995</v>
      </c>
      <c r="R25" s="1005">
        <v>592.31740000000002</v>
      </c>
      <c r="S25" s="1005">
        <v>534.6653</v>
      </c>
      <c r="T25" s="1006">
        <v>587.4289</v>
      </c>
      <c r="U25" s="1007">
        <v>6.4131999999999607</v>
      </c>
      <c r="V25" s="1009">
        <v>1.1037911712196369E-2</v>
      </c>
      <c r="W25" s="957"/>
      <c r="X25" s="1012">
        <v>586.16179999999997</v>
      </c>
      <c r="Y25" s="1000"/>
      <c r="Z25" s="1011">
        <v>6.8461999999999534</v>
      </c>
      <c r="AA25" s="1009">
        <v>1.1817738034328729E-2</v>
      </c>
      <c r="AB25" s="1002"/>
      <c r="AC25" s="1002"/>
      <c r="AD25" s="1002"/>
      <c r="AE25" s="1002"/>
    </row>
    <row r="26" spans="1:31" s="193" customFormat="1">
      <c r="A26" s="1003" t="s">
        <v>292</v>
      </c>
      <c r="B26" s="957"/>
      <c r="C26" s="1015">
        <v>556.47479999999996</v>
      </c>
      <c r="D26" s="1016">
        <v>560.4615</v>
      </c>
      <c r="E26" s="1016">
        <v>517.74130000000002</v>
      </c>
      <c r="F26" s="1017">
        <v>552.45510000000002</v>
      </c>
      <c r="G26" s="1007">
        <v>4.7386999999999944</v>
      </c>
      <c r="H26" s="1008">
        <v>8.6517402071581984E-3</v>
      </c>
      <c r="I26" s="997"/>
      <c r="J26" s="1015" t="s">
        <v>328</v>
      </c>
      <c r="K26" s="1016">
        <v>540</v>
      </c>
      <c r="L26" s="1016" t="s">
        <v>93</v>
      </c>
      <c r="M26" s="1017">
        <v>515.78790000000004</v>
      </c>
      <c r="N26" s="1007">
        <v>1.4164000000000669</v>
      </c>
      <c r="O26" s="1009">
        <v>2.7536517866950661E-3</v>
      </c>
      <c r="P26" s="957"/>
      <c r="Q26" s="1015" t="s">
        <v>328</v>
      </c>
      <c r="R26" s="1016" t="s">
        <v>328</v>
      </c>
      <c r="S26" s="1016" t="s">
        <v>328</v>
      </c>
      <c r="T26" s="1017" t="s">
        <v>328</v>
      </c>
      <c r="U26" s="1007" t="s">
        <v>328</v>
      </c>
      <c r="V26" s="1009" t="s">
        <v>328</v>
      </c>
      <c r="W26" s="957"/>
      <c r="X26" s="1012">
        <v>506.82920000000001</v>
      </c>
      <c r="Y26" s="958"/>
      <c r="Z26" s="1011">
        <v>3.9329000000000178</v>
      </c>
      <c r="AA26" s="1009">
        <v>7.82049897762227E-3</v>
      </c>
      <c r="AB26" s="1002"/>
      <c r="AC26" s="1002"/>
      <c r="AD26" s="1002"/>
      <c r="AE26" s="1002"/>
    </row>
    <row r="27" spans="1:31" s="193" customFormat="1">
      <c r="A27" s="1003" t="s">
        <v>293</v>
      </c>
      <c r="B27" s="957"/>
      <c r="C27" s="1015">
        <v>513.54520000000002</v>
      </c>
      <c r="D27" s="1016">
        <v>531.17639999999994</v>
      </c>
      <c r="E27" s="1016" t="s">
        <v>328</v>
      </c>
      <c r="F27" s="1017">
        <v>526.98779999999999</v>
      </c>
      <c r="G27" s="1007">
        <v>-0.63089999999999691</v>
      </c>
      <c r="H27" s="1008">
        <v>-1.195749885286479E-3</v>
      </c>
      <c r="I27" s="997"/>
      <c r="J27" s="1015" t="s">
        <v>328</v>
      </c>
      <c r="K27" s="1016" t="s">
        <v>328</v>
      </c>
      <c r="L27" s="1016" t="s">
        <v>328</v>
      </c>
      <c r="M27" s="1017" t="s">
        <v>328</v>
      </c>
      <c r="N27" s="1007" t="s">
        <v>328</v>
      </c>
      <c r="O27" s="1009" t="s">
        <v>328</v>
      </c>
      <c r="P27" s="957"/>
      <c r="Q27" s="1015" t="s">
        <v>328</v>
      </c>
      <c r="R27" s="1016">
        <v>535.11</v>
      </c>
      <c r="S27" s="1016">
        <v>535.11</v>
      </c>
      <c r="T27" s="1017">
        <v>535.11</v>
      </c>
      <c r="U27" s="1007" t="s">
        <v>328</v>
      </c>
      <c r="V27" s="1009" t="s">
        <v>328</v>
      </c>
      <c r="W27" s="957"/>
      <c r="X27" s="1012">
        <v>527.37860000000001</v>
      </c>
      <c r="Y27" s="958"/>
      <c r="Z27" s="1011">
        <v>-0.60059999999998581</v>
      </c>
      <c r="AA27" s="1009">
        <v>-1.1375448123713827E-3</v>
      </c>
      <c r="AB27" s="1002"/>
      <c r="AC27" s="1002"/>
      <c r="AD27" s="1002"/>
      <c r="AE27" s="1002"/>
    </row>
    <row r="28" spans="1:31" s="193" customFormat="1">
      <c r="A28" s="1003" t="s">
        <v>294</v>
      </c>
      <c r="B28" s="957"/>
      <c r="C28" s="1004">
        <v>567.10519999999997</v>
      </c>
      <c r="D28" s="1005">
        <v>501.69310000000002</v>
      </c>
      <c r="E28" s="1005">
        <v>461.83300000000003</v>
      </c>
      <c r="F28" s="1006">
        <v>556.53710000000001</v>
      </c>
      <c r="G28" s="1019">
        <v>0</v>
      </c>
      <c r="H28" s="1008">
        <v>0</v>
      </c>
      <c r="I28" s="997"/>
      <c r="J28" s="1004" t="s">
        <v>328</v>
      </c>
      <c r="K28" s="1005" t="s">
        <v>328</v>
      </c>
      <c r="L28" s="1005" t="s">
        <v>328</v>
      </c>
      <c r="M28" s="1006" t="s">
        <v>328</v>
      </c>
      <c r="N28" s="1007" t="s">
        <v>328</v>
      </c>
      <c r="O28" s="1009" t="s">
        <v>328</v>
      </c>
      <c r="P28" s="957"/>
      <c r="Q28" s="1004">
        <v>563.13319999999999</v>
      </c>
      <c r="R28" s="1005">
        <v>575.61749999999995</v>
      </c>
      <c r="S28" s="1005">
        <v>536.27170000000001</v>
      </c>
      <c r="T28" s="1006">
        <v>561.03520000000003</v>
      </c>
      <c r="U28" s="1007" t="s">
        <v>328</v>
      </c>
      <c r="V28" s="1009" t="s">
        <v>328</v>
      </c>
      <c r="W28" s="957"/>
      <c r="X28" s="1012">
        <v>556.82159999999999</v>
      </c>
      <c r="Y28" s="958"/>
      <c r="Z28" s="1011" t="s">
        <v>328</v>
      </c>
      <c r="AA28" s="1009" t="s">
        <v>328</v>
      </c>
      <c r="AB28" s="1002"/>
      <c r="AC28" s="1002"/>
      <c r="AD28" s="1002"/>
      <c r="AE28" s="1002"/>
    </row>
    <row r="29" spans="1:31" s="193" customFormat="1">
      <c r="A29" s="1003" t="s">
        <v>295</v>
      </c>
      <c r="B29" s="957"/>
      <c r="C29" s="1004" t="s">
        <v>328</v>
      </c>
      <c r="D29" s="1005" t="s">
        <v>328</v>
      </c>
      <c r="E29" s="1005" t="s">
        <v>328</v>
      </c>
      <c r="F29" s="1006" t="s">
        <v>328</v>
      </c>
      <c r="G29" s="1007">
        <v>0</v>
      </c>
      <c r="H29" s="1008">
        <v>0</v>
      </c>
      <c r="I29" s="997"/>
      <c r="J29" s="1004" t="s">
        <v>328</v>
      </c>
      <c r="K29" s="1005" t="s">
        <v>328</v>
      </c>
      <c r="L29" s="1005" t="s">
        <v>328</v>
      </c>
      <c r="M29" s="1006" t="s">
        <v>328</v>
      </c>
      <c r="N29" s="1007" t="s">
        <v>328</v>
      </c>
      <c r="O29" s="1009" t="s">
        <v>328</v>
      </c>
      <c r="P29" s="957"/>
      <c r="Q29" s="1004" t="s">
        <v>328</v>
      </c>
      <c r="R29" s="1005" t="s">
        <v>328</v>
      </c>
      <c r="S29" s="1005" t="s">
        <v>328</v>
      </c>
      <c r="T29" s="1006" t="s">
        <v>328</v>
      </c>
      <c r="U29" s="1007" t="s">
        <v>328</v>
      </c>
      <c r="V29" s="1009" t="s">
        <v>328</v>
      </c>
      <c r="W29" s="957"/>
      <c r="X29" s="1012" t="s">
        <v>328</v>
      </c>
      <c r="Y29" s="1000"/>
      <c r="Z29" s="1011" t="s">
        <v>328</v>
      </c>
      <c r="AA29" s="1009" t="s">
        <v>328</v>
      </c>
      <c r="AB29" s="1002"/>
      <c r="AC29" s="1002"/>
      <c r="AD29" s="1002"/>
      <c r="AE29" s="1002"/>
    </row>
    <row r="30" spans="1:31" s="193" customFormat="1">
      <c r="A30" s="1003" t="s">
        <v>296</v>
      </c>
      <c r="B30" s="957"/>
      <c r="C30" s="1004" t="s">
        <v>328</v>
      </c>
      <c r="D30" s="1005">
        <v>407.3021</v>
      </c>
      <c r="E30" s="1005" t="s">
        <v>328</v>
      </c>
      <c r="F30" s="1006">
        <v>407.3021</v>
      </c>
      <c r="G30" s="1007">
        <v>-14.444700000000012</v>
      </c>
      <c r="H30" s="1008">
        <v>-3.42496967374738E-2</v>
      </c>
      <c r="I30" s="997"/>
      <c r="J30" s="1004" t="s">
        <v>328</v>
      </c>
      <c r="K30" s="1005" t="s">
        <v>328</v>
      </c>
      <c r="L30" s="1005" t="s">
        <v>328</v>
      </c>
      <c r="M30" s="1006" t="s">
        <v>328</v>
      </c>
      <c r="N30" s="1007" t="s">
        <v>328</v>
      </c>
      <c r="O30" s="1009" t="s">
        <v>328</v>
      </c>
      <c r="P30" s="957"/>
      <c r="Q30" s="1004" t="s">
        <v>328</v>
      </c>
      <c r="R30" s="1005">
        <v>274.73009999999999</v>
      </c>
      <c r="S30" s="1005" t="s">
        <v>328</v>
      </c>
      <c r="T30" s="1006">
        <v>274.73009999999999</v>
      </c>
      <c r="U30" s="1007">
        <v>-88.995600000000024</v>
      </c>
      <c r="V30" s="1009">
        <v>-0.24467778878424051</v>
      </c>
      <c r="W30" s="957"/>
      <c r="X30" s="1012">
        <v>379.66829999999999</v>
      </c>
      <c r="Y30" s="1000"/>
      <c r="Z30" s="1011">
        <v>-29.984399999999994</v>
      </c>
      <c r="AA30" s="1009">
        <v>-7.3194684180038383E-2</v>
      </c>
      <c r="AB30" s="1002"/>
      <c r="AC30" s="1002"/>
      <c r="AD30" s="1002"/>
      <c r="AE30" s="1002"/>
    </row>
    <row r="31" spans="1:31" s="193" customFormat="1">
      <c r="A31" s="1003" t="s">
        <v>297</v>
      </c>
      <c r="B31" s="957"/>
      <c r="C31" s="1004" t="s">
        <v>328</v>
      </c>
      <c r="D31" s="1005">
        <v>449.44029999999998</v>
      </c>
      <c r="E31" s="1005">
        <v>465.77010000000001</v>
      </c>
      <c r="F31" s="1006">
        <v>460.80399999999997</v>
      </c>
      <c r="G31" s="1007">
        <v>14.74369999999999</v>
      </c>
      <c r="H31" s="1008">
        <v>3.30531544726127E-2</v>
      </c>
      <c r="I31" s="997"/>
      <c r="J31" s="1004" t="s">
        <v>328</v>
      </c>
      <c r="K31" s="1005" t="s">
        <v>328</v>
      </c>
      <c r="L31" s="1005" t="s">
        <v>328</v>
      </c>
      <c r="M31" s="1006" t="s">
        <v>328</v>
      </c>
      <c r="N31" s="1007" t="s">
        <v>328</v>
      </c>
      <c r="O31" s="1009" t="s">
        <v>328</v>
      </c>
      <c r="P31" s="957"/>
      <c r="Q31" s="1004" t="s">
        <v>328</v>
      </c>
      <c r="R31" s="1005">
        <v>348.72710000000001</v>
      </c>
      <c r="S31" s="1005" t="s">
        <v>328</v>
      </c>
      <c r="T31" s="1006">
        <v>348.72710000000001</v>
      </c>
      <c r="U31" s="1007">
        <v>-21.353000000000009</v>
      </c>
      <c r="V31" s="1009">
        <v>-5.7698319904258555E-2</v>
      </c>
      <c r="W31" s="957"/>
      <c r="X31" s="1012">
        <v>458.14819999999997</v>
      </c>
      <c r="Y31" s="1000"/>
      <c r="Z31" s="1011">
        <v>13.888299999999958</v>
      </c>
      <c r="AA31" s="1009">
        <v>3.1261655620955064E-2</v>
      </c>
      <c r="AB31" s="1002"/>
      <c r="AC31" s="1002"/>
      <c r="AD31" s="1002"/>
      <c r="AE31" s="1002"/>
    </row>
    <row r="32" spans="1:31" s="193" customFormat="1">
      <c r="A32" s="1003" t="s">
        <v>298</v>
      </c>
      <c r="B32" s="957"/>
      <c r="C32" s="1004">
        <v>552.70249999999999</v>
      </c>
      <c r="D32" s="1016">
        <v>544.05820000000006</v>
      </c>
      <c r="E32" s="1016" t="s">
        <v>328</v>
      </c>
      <c r="F32" s="1017">
        <v>549.27959999999996</v>
      </c>
      <c r="G32" s="1007">
        <v>2.1739999999999782</v>
      </c>
      <c r="H32" s="1008">
        <v>3.9736387271487317E-3</v>
      </c>
      <c r="I32" s="997"/>
      <c r="J32" s="1004" t="s">
        <v>328</v>
      </c>
      <c r="K32" s="1016" t="s">
        <v>328</v>
      </c>
      <c r="L32" s="1016" t="s">
        <v>328</v>
      </c>
      <c r="M32" s="1017" t="s">
        <v>328</v>
      </c>
      <c r="N32" s="1007" t="s">
        <v>328</v>
      </c>
      <c r="O32" s="1009" t="s">
        <v>328</v>
      </c>
      <c r="P32" s="957"/>
      <c r="Q32" s="1004" t="s">
        <v>328</v>
      </c>
      <c r="R32" s="1016" t="s">
        <v>328</v>
      </c>
      <c r="S32" s="1016" t="s">
        <v>328</v>
      </c>
      <c r="T32" s="1017" t="s">
        <v>328</v>
      </c>
      <c r="U32" s="1007" t="s">
        <v>328</v>
      </c>
      <c r="V32" s="1009" t="s">
        <v>328</v>
      </c>
      <c r="W32" s="957"/>
      <c r="X32" s="1012">
        <v>549.27959999999996</v>
      </c>
      <c r="Y32" s="1000"/>
      <c r="Z32" s="1011">
        <v>2.1739999999999782</v>
      </c>
      <c r="AA32" s="1009">
        <v>3.9736387271487317E-3</v>
      </c>
      <c r="AB32" s="1002"/>
      <c r="AC32" s="1002"/>
      <c r="AD32" s="1002"/>
      <c r="AE32" s="1002"/>
    </row>
    <row r="33" spans="1:31" s="193" customFormat="1">
      <c r="A33" s="1003" t="s">
        <v>299</v>
      </c>
      <c r="B33" s="957"/>
      <c r="C33" s="1004" t="s">
        <v>328</v>
      </c>
      <c r="D33" s="1016">
        <v>399.2176</v>
      </c>
      <c r="E33" s="1016" t="s">
        <v>328</v>
      </c>
      <c r="F33" s="1017">
        <v>399.2176</v>
      </c>
      <c r="G33" s="1007">
        <v>2.1704000000000292</v>
      </c>
      <c r="H33" s="1008">
        <v>5.4663526150040553E-3</v>
      </c>
      <c r="I33" s="997"/>
      <c r="J33" s="1004" t="s">
        <v>328</v>
      </c>
      <c r="K33" s="1016" t="s">
        <v>328</v>
      </c>
      <c r="L33" s="1016" t="s">
        <v>328</v>
      </c>
      <c r="M33" s="1017" t="s">
        <v>328</v>
      </c>
      <c r="N33" s="1007" t="s">
        <v>328</v>
      </c>
      <c r="O33" s="1009" t="s">
        <v>328</v>
      </c>
      <c r="P33" s="957"/>
      <c r="Q33" s="1004" t="s">
        <v>328</v>
      </c>
      <c r="R33" s="1016" t="s">
        <v>328</v>
      </c>
      <c r="S33" s="1016" t="s">
        <v>328</v>
      </c>
      <c r="T33" s="1017" t="s">
        <v>328</v>
      </c>
      <c r="U33" s="1007" t="s">
        <v>328</v>
      </c>
      <c r="V33" s="1009" t="s">
        <v>328</v>
      </c>
      <c r="W33" s="957"/>
      <c r="X33" s="1012">
        <v>314.56420000000003</v>
      </c>
      <c r="Y33" s="1000"/>
      <c r="Z33" s="1011">
        <v>1.7101000000000113</v>
      </c>
      <c r="AA33" s="1009">
        <v>5.4661262230542018E-3</v>
      </c>
      <c r="AB33" s="1002"/>
      <c r="AC33" s="1002"/>
      <c r="AD33" s="1002"/>
      <c r="AE33" s="1002"/>
    </row>
    <row r="34" spans="1:31" s="193" customFormat="1">
      <c r="A34" s="1003" t="s">
        <v>300</v>
      </c>
      <c r="B34" s="957"/>
      <c r="C34" s="1004" t="s">
        <v>328</v>
      </c>
      <c r="D34" s="1016" t="s">
        <v>328</v>
      </c>
      <c r="E34" s="1016" t="s">
        <v>328</v>
      </c>
      <c r="F34" s="1017" t="s">
        <v>328</v>
      </c>
      <c r="G34" s="1007"/>
      <c r="H34" s="1008" t="s">
        <v>328</v>
      </c>
      <c r="I34" s="997"/>
      <c r="J34" s="1004" t="s">
        <v>328</v>
      </c>
      <c r="K34" s="1016" t="s">
        <v>328</v>
      </c>
      <c r="L34" s="1016" t="s">
        <v>328</v>
      </c>
      <c r="M34" s="1017" t="s">
        <v>328</v>
      </c>
      <c r="N34" s="1007" t="s">
        <v>328</v>
      </c>
      <c r="O34" s="1009" t="s">
        <v>328</v>
      </c>
      <c r="P34" s="957"/>
      <c r="Q34" s="1004" t="s">
        <v>328</v>
      </c>
      <c r="R34" s="1016" t="s">
        <v>328</v>
      </c>
      <c r="S34" s="1016" t="s">
        <v>328</v>
      </c>
      <c r="T34" s="1017" t="s">
        <v>328</v>
      </c>
      <c r="U34" s="1007" t="s">
        <v>328</v>
      </c>
      <c r="V34" s="1009" t="s">
        <v>328</v>
      </c>
      <c r="W34" s="957"/>
      <c r="X34" s="1012" t="s">
        <v>328</v>
      </c>
      <c r="Y34" s="1000"/>
      <c r="Z34" s="1011" t="s">
        <v>328</v>
      </c>
      <c r="AA34" s="1009" t="s">
        <v>328</v>
      </c>
      <c r="AB34" s="1002"/>
      <c r="AC34" s="1002"/>
      <c r="AD34" s="1002"/>
      <c r="AE34" s="1002"/>
    </row>
    <row r="35" spans="1:31" s="193" customFormat="1">
      <c r="A35" s="1003" t="s">
        <v>301</v>
      </c>
      <c r="B35" s="957"/>
      <c r="C35" s="1004" t="s">
        <v>328</v>
      </c>
      <c r="D35" s="1005">
        <v>521.86810000000003</v>
      </c>
      <c r="E35" s="1005">
        <v>593.00480000000005</v>
      </c>
      <c r="F35" s="1006">
        <v>557.24739999999997</v>
      </c>
      <c r="G35" s="1007">
        <v>31.281200000000013</v>
      </c>
      <c r="H35" s="1008">
        <v>5.9473783676593728E-2</v>
      </c>
      <c r="I35" s="997"/>
      <c r="J35" s="1004" t="s">
        <v>328</v>
      </c>
      <c r="K35" s="1005" t="s">
        <v>328</v>
      </c>
      <c r="L35" s="1005" t="s">
        <v>328</v>
      </c>
      <c r="M35" s="1006" t="s">
        <v>328</v>
      </c>
      <c r="N35" s="1007" t="s">
        <v>328</v>
      </c>
      <c r="O35" s="1009" t="s">
        <v>328</v>
      </c>
      <c r="P35" s="957"/>
      <c r="Q35" s="1004" t="s">
        <v>328</v>
      </c>
      <c r="R35" s="1005">
        <v>561.98950000000002</v>
      </c>
      <c r="S35" s="1005">
        <v>539.72479999999996</v>
      </c>
      <c r="T35" s="1006">
        <v>544.1241</v>
      </c>
      <c r="U35" s="1007">
        <v>17.000800000000027</v>
      </c>
      <c r="V35" s="1009">
        <v>3.2252036667701933E-2</v>
      </c>
      <c r="W35" s="957"/>
      <c r="X35" s="1012">
        <v>547.40930000000003</v>
      </c>
      <c r="Y35" s="958"/>
      <c r="Z35" s="1011">
        <v>20.575699999999983</v>
      </c>
      <c r="AA35" s="1009">
        <v>3.9055405729626846E-2</v>
      </c>
      <c r="AB35" s="1002"/>
      <c r="AC35" s="1002"/>
      <c r="AD35" s="1002"/>
      <c r="AE35" s="1002"/>
    </row>
    <row r="36" spans="1:31" s="193" customFormat="1">
      <c r="A36" s="1003" t="s">
        <v>302</v>
      </c>
      <c r="B36" s="957"/>
      <c r="C36" s="1004">
        <v>525.47950000000003</v>
      </c>
      <c r="D36" s="1005">
        <v>537.40899999999999</v>
      </c>
      <c r="E36" s="1005" t="s">
        <v>328</v>
      </c>
      <c r="F36" s="1006">
        <v>529.47739999999999</v>
      </c>
      <c r="G36" s="1007">
        <v>1.4338999999999942</v>
      </c>
      <c r="H36" s="1008">
        <v>2.7154959771307219E-3</v>
      </c>
      <c r="I36" s="997"/>
      <c r="J36" s="1004" t="s">
        <v>328</v>
      </c>
      <c r="K36" s="1005" t="s">
        <v>328</v>
      </c>
      <c r="L36" s="1005" t="s">
        <v>328</v>
      </c>
      <c r="M36" s="1006" t="s">
        <v>328</v>
      </c>
      <c r="N36" s="1007" t="s">
        <v>328</v>
      </c>
      <c r="O36" s="1009" t="s">
        <v>328</v>
      </c>
      <c r="P36" s="957"/>
      <c r="Q36" s="1004">
        <v>570.40909999999997</v>
      </c>
      <c r="R36" s="1005">
        <v>557.76110000000006</v>
      </c>
      <c r="S36" s="1005" t="s">
        <v>328</v>
      </c>
      <c r="T36" s="1006">
        <v>565.06629999999996</v>
      </c>
      <c r="U36" s="1007">
        <v>1.2696999999999434</v>
      </c>
      <c r="V36" s="1009">
        <v>2.2520533114245289E-3</v>
      </c>
      <c r="W36" s="957"/>
      <c r="X36" s="1012">
        <v>532.20230000000004</v>
      </c>
      <c r="Y36" s="958"/>
      <c r="Z36" s="1011">
        <v>1.4214000000000624</v>
      </c>
      <c r="AA36" s="1009">
        <v>2.6779411241060203E-3</v>
      </c>
      <c r="AB36" s="1002"/>
      <c r="AC36" s="1002"/>
      <c r="AD36" s="1002"/>
      <c r="AE36" s="1002"/>
    </row>
    <row r="37" spans="1:31" s="193" customFormat="1">
      <c r="A37" s="1003" t="s">
        <v>303</v>
      </c>
      <c r="B37" s="957"/>
      <c r="C37" s="1004" t="s">
        <v>328</v>
      </c>
      <c r="D37" s="1005">
        <v>529.92780000000005</v>
      </c>
      <c r="E37" s="1005">
        <v>536.87109999999996</v>
      </c>
      <c r="F37" s="1006">
        <v>534.34690000000001</v>
      </c>
      <c r="G37" s="1007">
        <v>6.4592999999999847</v>
      </c>
      <c r="H37" s="1008">
        <v>1.2236127539271502E-2</v>
      </c>
      <c r="I37" s="997"/>
      <c r="J37" s="1004" t="s">
        <v>328</v>
      </c>
      <c r="K37" s="1005" t="s">
        <v>328</v>
      </c>
      <c r="L37" s="1005" t="s">
        <v>328</v>
      </c>
      <c r="M37" s="1006" t="s">
        <v>328</v>
      </c>
      <c r="N37" s="1007" t="s">
        <v>328</v>
      </c>
      <c r="O37" s="1009" t="s">
        <v>328</v>
      </c>
      <c r="P37" s="957"/>
      <c r="Q37" s="1004" t="s">
        <v>328</v>
      </c>
      <c r="R37" s="1005">
        <v>487.64389999999997</v>
      </c>
      <c r="S37" s="1005">
        <v>524.83069999999998</v>
      </c>
      <c r="T37" s="1006">
        <v>517.50139999999999</v>
      </c>
      <c r="U37" s="1007">
        <v>23.911299999999983</v>
      </c>
      <c r="V37" s="1009">
        <v>4.8443637747191515E-2</v>
      </c>
      <c r="W37" s="957"/>
      <c r="X37" s="1012">
        <v>534.20140000000004</v>
      </c>
      <c r="Y37" s="958"/>
      <c r="Z37" s="1011">
        <v>6.6100000000000136</v>
      </c>
      <c r="AA37" s="1009">
        <v>1.2528634848862241E-2</v>
      </c>
      <c r="AB37" s="1002"/>
      <c r="AC37" s="1002"/>
      <c r="AD37" s="1002"/>
      <c r="AE37" s="1002"/>
    </row>
    <row r="38" spans="1:31" s="193" customFormat="1">
      <c r="A38" s="1003" t="s">
        <v>304</v>
      </c>
      <c r="B38" s="957"/>
      <c r="C38" s="1004">
        <v>552.95029999999997</v>
      </c>
      <c r="D38" s="1005">
        <v>540.44200000000001</v>
      </c>
      <c r="E38" s="1005" t="s">
        <v>328</v>
      </c>
      <c r="F38" s="1006">
        <v>547.33720000000005</v>
      </c>
      <c r="G38" s="1007">
        <v>-5.5466999999999871</v>
      </c>
      <c r="H38" s="1008">
        <v>-1.0032305154843546E-2</v>
      </c>
      <c r="I38" s="997"/>
      <c r="J38" s="1004" t="s">
        <v>328</v>
      </c>
      <c r="K38" s="1005" t="s">
        <v>328</v>
      </c>
      <c r="L38" s="1005" t="s">
        <v>328</v>
      </c>
      <c r="M38" s="1006" t="s">
        <v>328</v>
      </c>
      <c r="N38" s="1007" t="s">
        <v>328</v>
      </c>
      <c r="O38" s="1009" t="s">
        <v>328</v>
      </c>
      <c r="P38" s="957"/>
      <c r="Q38" s="1004">
        <v>527.43010000000004</v>
      </c>
      <c r="R38" s="1005">
        <v>491.70049999999998</v>
      </c>
      <c r="S38" s="1005" t="s">
        <v>328</v>
      </c>
      <c r="T38" s="1006">
        <v>497.6037</v>
      </c>
      <c r="U38" s="1007">
        <v>8.4098999999999933</v>
      </c>
      <c r="V38" s="1009">
        <v>1.7191346251730799E-2</v>
      </c>
      <c r="W38" s="957"/>
      <c r="X38" s="1012">
        <v>523.75879999999995</v>
      </c>
      <c r="Y38" s="958"/>
      <c r="Z38" s="1011">
        <v>1.0699999999999363</v>
      </c>
      <c r="AA38" s="1009">
        <v>2.0471071888281678E-3</v>
      </c>
      <c r="AB38" s="956"/>
      <c r="AC38" s="956"/>
      <c r="AD38" s="956"/>
      <c r="AE38" s="956"/>
    </row>
    <row r="39" spans="1:31" s="193" customFormat="1">
      <c r="A39" s="1003" t="s">
        <v>305</v>
      </c>
      <c r="B39" s="957"/>
      <c r="C39" s="1004">
        <v>424.91149999999999</v>
      </c>
      <c r="D39" s="1005">
        <v>447.03710000000001</v>
      </c>
      <c r="E39" s="1005">
        <v>439.15309999999999</v>
      </c>
      <c r="F39" s="1006">
        <v>440.69909999999999</v>
      </c>
      <c r="G39" s="1007">
        <v>-8.3392000000000053</v>
      </c>
      <c r="H39" s="1008">
        <v>-1.857124436824209E-2</v>
      </c>
      <c r="I39" s="997"/>
      <c r="J39" s="1004" t="s">
        <v>328</v>
      </c>
      <c r="K39" s="1005" t="s">
        <v>328</v>
      </c>
      <c r="L39" s="1005" t="s">
        <v>328</v>
      </c>
      <c r="M39" s="1006" t="s">
        <v>328</v>
      </c>
      <c r="N39" s="1007" t="s">
        <v>328</v>
      </c>
      <c r="O39" s="1009" t="s">
        <v>328</v>
      </c>
      <c r="P39" s="957"/>
      <c r="Q39" s="1004">
        <v>425.13080000000002</v>
      </c>
      <c r="R39" s="1005">
        <v>426.18389999999999</v>
      </c>
      <c r="S39" s="1005">
        <v>438.04360000000003</v>
      </c>
      <c r="T39" s="1006">
        <v>436.30549999999999</v>
      </c>
      <c r="U39" s="1007">
        <v>4.765199999999993</v>
      </c>
      <c r="V39" s="1009">
        <v>1.1042305898197657E-2</v>
      </c>
      <c r="W39" s="957"/>
      <c r="X39" s="1012">
        <v>437.45260000000002</v>
      </c>
      <c r="Y39" s="958"/>
      <c r="Z39" s="1011">
        <v>1.3438000000000443</v>
      </c>
      <c r="AA39" s="1009">
        <v>3.0813411699099902E-3</v>
      </c>
      <c r="AB39" s="1002"/>
      <c r="AC39" s="1002"/>
      <c r="AD39" s="1002"/>
      <c r="AE39" s="1002"/>
    </row>
    <row r="40" spans="1:31" s="193" customFormat="1">
      <c r="A40" s="1003" t="s">
        <v>306</v>
      </c>
      <c r="B40" s="957"/>
      <c r="C40" s="1004">
        <v>513.27059999999994</v>
      </c>
      <c r="D40" s="1005">
        <v>526.32010000000002</v>
      </c>
      <c r="E40" s="1005">
        <v>529.25729999999999</v>
      </c>
      <c r="F40" s="1006">
        <v>524.61289999999997</v>
      </c>
      <c r="G40" s="1007">
        <v>10.485599999999977</v>
      </c>
      <c r="H40" s="1008">
        <v>2.0394948877447305E-2</v>
      </c>
      <c r="I40" s="997"/>
      <c r="J40" s="1004" t="s">
        <v>328</v>
      </c>
      <c r="K40" s="1005" t="s">
        <v>328</v>
      </c>
      <c r="L40" s="1005" t="s">
        <v>328</v>
      </c>
      <c r="M40" s="1006" t="s">
        <v>328</v>
      </c>
      <c r="N40" s="1007" t="s">
        <v>328</v>
      </c>
      <c r="O40" s="1009" t="s">
        <v>328</v>
      </c>
      <c r="P40" s="957"/>
      <c r="Q40" s="1004">
        <v>474.22500000000002</v>
      </c>
      <c r="R40" s="1005">
        <v>239.93100000000001</v>
      </c>
      <c r="S40" s="1005">
        <v>484.29919999999998</v>
      </c>
      <c r="T40" s="1006">
        <v>354.00279999999998</v>
      </c>
      <c r="U40" s="1007">
        <v>-126.29450000000003</v>
      </c>
      <c r="V40" s="1009">
        <v>-0.26295067659135296</v>
      </c>
      <c r="W40" s="957"/>
      <c r="X40" s="1012">
        <v>507.95159999999998</v>
      </c>
      <c r="Y40" s="958"/>
      <c r="Z40" s="1011">
        <v>-2.8720000000000141</v>
      </c>
      <c r="AA40" s="1009">
        <v>-5.6222930968733431E-3</v>
      </c>
      <c r="AB40" s="1002"/>
      <c r="AC40" s="1002"/>
      <c r="AD40" s="1002"/>
      <c r="AE40" s="1002"/>
    </row>
    <row r="41" spans="1:31" s="193" customFormat="1">
      <c r="A41" s="1003" t="s">
        <v>307</v>
      </c>
      <c r="B41" s="957"/>
      <c r="C41" s="1004" t="s">
        <v>328</v>
      </c>
      <c r="D41" s="1005">
        <v>464.32229999999998</v>
      </c>
      <c r="E41" s="1005">
        <v>490.32420000000002</v>
      </c>
      <c r="F41" s="1006">
        <v>475.87610000000001</v>
      </c>
      <c r="G41" s="1007">
        <v>2.5681000000000154</v>
      </c>
      <c r="H41" s="1008">
        <v>5.4258537780895733E-3</v>
      </c>
      <c r="I41" s="997"/>
      <c r="J41" s="1004" t="s">
        <v>328</v>
      </c>
      <c r="K41" s="1005" t="s">
        <v>328</v>
      </c>
      <c r="L41" s="1005" t="s">
        <v>328</v>
      </c>
      <c r="M41" s="1006" t="s">
        <v>328</v>
      </c>
      <c r="N41" s="1007" t="s">
        <v>328</v>
      </c>
      <c r="O41" s="1009" t="s">
        <v>328</v>
      </c>
      <c r="P41" s="957"/>
      <c r="Q41" s="1004" t="s">
        <v>328</v>
      </c>
      <c r="R41" s="1005" t="s">
        <v>328</v>
      </c>
      <c r="S41" s="1005">
        <v>198.78800000000001</v>
      </c>
      <c r="T41" s="1006">
        <v>198.88290000000001</v>
      </c>
      <c r="U41" s="1007">
        <v>-89.188600000000008</v>
      </c>
      <c r="V41" s="1009">
        <v>-0.30960577495517605</v>
      </c>
      <c r="W41" s="957"/>
      <c r="X41" s="1012">
        <v>473.15690000000001</v>
      </c>
      <c r="Y41" s="958"/>
      <c r="Z41" s="1011">
        <v>1.6673000000000116</v>
      </c>
      <c r="AA41" s="1009">
        <v>3.5362391874602661E-3</v>
      </c>
      <c r="AB41" s="1002"/>
      <c r="AC41" s="1002"/>
      <c r="AD41" s="1002"/>
      <c r="AE41" s="1002"/>
    </row>
    <row r="42" spans="1:31" s="193" customFormat="1">
      <c r="A42" s="1003" t="s">
        <v>308</v>
      </c>
      <c r="B42" s="957"/>
      <c r="C42" s="1004" t="s">
        <v>328</v>
      </c>
      <c r="D42" s="1005">
        <v>474.14449999999999</v>
      </c>
      <c r="E42" s="1005">
        <v>472.30079999999998</v>
      </c>
      <c r="F42" s="1006">
        <v>472.72919999999999</v>
      </c>
      <c r="G42" s="1007">
        <v>1.6895999999999844</v>
      </c>
      <c r="H42" s="1008">
        <v>3.5869595677304744E-3</v>
      </c>
      <c r="I42" s="997"/>
      <c r="J42" s="1004" t="s">
        <v>328</v>
      </c>
      <c r="K42" s="1005" t="s">
        <v>328</v>
      </c>
      <c r="L42" s="1005" t="s">
        <v>328</v>
      </c>
      <c r="M42" s="1006" t="s">
        <v>328</v>
      </c>
      <c r="N42" s="1007" t="s">
        <v>328</v>
      </c>
      <c r="O42" s="1009" t="s">
        <v>328</v>
      </c>
      <c r="P42" s="957"/>
      <c r="Q42" s="1004" t="s">
        <v>328</v>
      </c>
      <c r="R42" s="1005" t="s">
        <v>328</v>
      </c>
      <c r="S42" s="1005" t="s">
        <v>328</v>
      </c>
      <c r="T42" s="1006" t="s">
        <v>328</v>
      </c>
      <c r="U42" s="1007" t="s">
        <v>328</v>
      </c>
      <c r="V42" s="1009" t="s">
        <v>328</v>
      </c>
      <c r="W42" s="957"/>
      <c r="X42" s="1012">
        <v>468.851</v>
      </c>
      <c r="Y42" s="958"/>
      <c r="Z42" s="1011">
        <v>1.6757999999999811</v>
      </c>
      <c r="AA42" s="1009">
        <v>3.5870910955888569E-3</v>
      </c>
      <c r="AB42" s="1002"/>
      <c r="AC42" s="1002"/>
      <c r="AD42" s="1002"/>
      <c r="AE42" s="1002"/>
    </row>
    <row r="43" spans="1:31" s="193" customFormat="1" ht="13.5" thickBot="1">
      <c r="A43" s="1020" t="s">
        <v>309</v>
      </c>
      <c r="B43" s="957"/>
      <c r="C43" s="1021" t="s">
        <v>328</v>
      </c>
      <c r="D43" s="1022">
        <v>527.17489999999998</v>
      </c>
      <c r="E43" s="1022">
        <v>547.47630000000004</v>
      </c>
      <c r="F43" s="1023">
        <v>538.71990000000005</v>
      </c>
      <c r="G43" s="1024">
        <v>2.1172000000000253</v>
      </c>
      <c r="H43" s="1025">
        <v>3.945563449457179E-3</v>
      </c>
      <c r="I43" s="997"/>
      <c r="J43" s="1021" t="s">
        <v>328</v>
      </c>
      <c r="K43" s="1022" t="s">
        <v>328</v>
      </c>
      <c r="L43" s="1022" t="s">
        <v>328</v>
      </c>
      <c r="M43" s="1023" t="s">
        <v>328</v>
      </c>
      <c r="N43" s="1024" t="s">
        <v>328</v>
      </c>
      <c r="O43" s="1026" t="s">
        <v>328</v>
      </c>
      <c r="P43" s="957"/>
      <c r="Q43" s="1021" t="s">
        <v>328</v>
      </c>
      <c r="R43" s="1022">
        <v>531.66189999999995</v>
      </c>
      <c r="S43" s="1022" t="s">
        <v>328</v>
      </c>
      <c r="T43" s="1023">
        <v>531.66189999999995</v>
      </c>
      <c r="U43" s="1024">
        <v>-1.3599000000000387</v>
      </c>
      <c r="V43" s="1026">
        <v>-2.5513027797362531E-3</v>
      </c>
      <c r="W43" s="957"/>
      <c r="X43" s="1027">
        <v>538.32500000000005</v>
      </c>
      <c r="Y43" s="958"/>
      <c r="Z43" s="1028">
        <v>1.9227000000000771</v>
      </c>
      <c r="AA43" s="1026">
        <v>3.5844365320583105E-3</v>
      </c>
      <c r="AB43" s="956"/>
      <c r="AC43" s="956"/>
      <c r="AD43" s="956"/>
      <c r="AE43" s="956"/>
    </row>
    <row r="44" spans="1:31">
      <c r="A44" s="1029" t="s">
        <v>357</v>
      </c>
    </row>
    <row r="55" spans="3:5" ht="15">
      <c r="D55" s="956"/>
      <c r="E55" s="977"/>
    </row>
    <row r="59" spans="3:5" ht="20.85" customHeight="1">
      <c r="C59" s="190"/>
      <c r="D59" s="1030" t="s">
        <v>381</v>
      </c>
    </row>
    <row r="60" spans="3:5">
      <c r="C60" s="191"/>
      <c r="D60" s="943"/>
    </row>
  </sheetData>
  <mergeCells count="20">
    <mergeCell ref="K11:K12"/>
    <mergeCell ref="X11:X12"/>
    <mergeCell ref="L11:L12"/>
    <mergeCell ref="M11:M12"/>
    <mergeCell ref="Q11:Q12"/>
    <mergeCell ref="R11:R12"/>
    <mergeCell ref="S11:S12"/>
    <mergeCell ref="T11:T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K22" sqref="K22"/>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20.8554687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t="s">
        <v>211</v>
      </c>
    </row>
    <row r="2" spans="1:20" ht="26.25" customHeight="1">
      <c r="A2" s="328" t="s">
        <v>212</v>
      </c>
      <c r="H2"/>
      <c r="I2"/>
      <c r="J2"/>
    </row>
    <row r="5" spans="1:20" ht="38.25" customHeight="1" thickBot="1">
      <c r="A5" s="1143" t="s">
        <v>512</v>
      </c>
      <c r="B5" s="1143"/>
      <c r="C5" s="1143"/>
      <c r="D5" s="1143"/>
      <c r="E5" s="1143"/>
      <c r="F5" s="1143"/>
      <c r="H5" s="329" t="s">
        <v>227</v>
      </c>
      <c r="J5"/>
      <c r="K5"/>
      <c r="L5"/>
      <c r="M5"/>
      <c r="N5"/>
      <c r="O5"/>
      <c r="P5"/>
    </row>
    <row r="6" spans="1:20" ht="15.75" customHeight="1" thickBot="1">
      <c r="A6" s="1144" t="s">
        <v>114</v>
      </c>
      <c r="B6" s="1146" t="s">
        <v>513</v>
      </c>
      <c r="C6" s="1147"/>
      <c r="D6" s="1148"/>
      <c r="E6" s="1149" t="s">
        <v>518</v>
      </c>
      <c r="F6" s="1151" t="s">
        <v>519</v>
      </c>
      <c r="J6"/>
      <c r="K6"/>
      <c r="L6"/>
      <c r="M6"/>
      <c r="N6"/>
      <c r="O6"/>
      <c r="P6"/>
    </row>
    <row r="7" spans="1:20" ht="21" customHeight="1" thickBot="1">
      <c r="A7" s="1145"/>
      <c r="B7" s="671" t="s">
        <v>217</v>
      </c>
      <c r="C7" s="672" t="s">
        <v>219</v>
      </c>
      <c r="D7" s="330" t="s">
        <v>220</v>
      </c>
      <c r="E7" s="1150"/>
      <c r="F7" s="1152"/>
      <c r="I7"/>
      <c r="J7"/>
      <c r="K7"/>
      <c r="L7"/>
      <c r="M7"/>
      <c r="N7"/>
      <c r="O7"/>
      <c r="P7"/>
    </row>
    <row r="8" spans="1:20" ht="17.25" customHeight="1" thickBot="1">
      <c r="A8" s="331" t="s">
        <v>115</v>
      </c>
      <c r="B8" s="336">
        <v>8357.0550000000003</v>
      </c>
      <c r="C8" s="345">
        <v>3236.96</v>
      </c>
      <c r="D8" s="334">
        <f t="shared" ref="D8:D13" si="0">(C8/B8)*100</f>
        <v>38.733261896684894</v>
      </c>
      <c r="E8" s="333">
        <v>9723.8230000000003</v>
      </c>
      <c r="F8" s="334">
        <f t="shared" ref="F8:F13" si="1">((B8-E8)/E8)*100</f>
        <v>-14.055870823646213</v>
      </c>
      <c r="H8" s="335" t="s">
        <v>116</v>
      </c>
      <c r="I8"/>
      <c r="J8"/>
      <c r="K8"/>
      <c r="L8"/>
      <c r="M8"/>
      <c r="N8"/>
      <c r="O8"/>
      <c r="P8"/>
    </row>
    <row r="9" spans="1:20" ht="18" customHeight="1" thickBot="1">
      <c r="A9" s="331" t="s">
        <v>117</v>
      </c>
      <c r="B9" s="336">
        <v>36095</v>
      </c>
      <c r="C9" s="345">
        <v>6530</v>
      </c>
      <c r="D9" s="334">
        <f t="shared" si="0"/>
        <v>18.091148358498408</v>
      </c>
      <c r="E9" s="337">
        <v>40115</v>
      </c>
      <c r="F9" s="334">
        <f t="shared" si="1"/>
        <v>-10.021189081391</v>
      </c>
      <c r="H9" s="338">
        <f>B9-E9</f>
        <v>-4020</v>
      </c>
      <c r="J9"/>
      <c r="K9"/>
      <c r="L9"/>
      <c r="M9"/>
      <c r="N9"/>
      <c r="O9"/>
      <c r="P9"/>
      <c r="Q9" s="314"/>
      <c r="R9" s="314"/>
      <c r="S9" s="314"/>
      <c r="T9" s="314"/>
    </row>
    <row r="10" spans="1:20" ht="15" customHeight="1" thickBot="1">
      <c r="A10" s="339" t="s">
        <v>213</v>
      </c>
      <c r="B10" s="336">
        <v>18495</v>
      </c>
      <c r="C10" s="345">
        <v>0</v>
      </c>
      <c r="D10" s="341">
        <f t="shared" si="0"/>
        <v>0</v>
      </c>
      <c r="E10" s="340">
        <v>19673</v>
      </c>
      <c r="F10" s="341">
        <f t="shared" si="1"/>
        <v>-5.9879022009861238</v>
      </c>
      <c r="J10"/>
      <c r="K10"/>
      <c r="L10"/>
      <c r="M10"/>
      <c r="N10"/>
      <c r="O10"/>
      <c r="P10"/>
      <c r="Q10" s="314"/>
      <c r="R10" s="314"/>
      <c r="S10" s="314"/>
      <c r="T10" s="314"/>
    </row>
    <row r="11" spans="1:20" ht="17.25" customHeight="1" thickBot="1">
      <c r="A11" s="331" t="s">
        <v>118</v>
      </c>
      <c r="B11" s="336">
        <v>240487.33499999999</v>
      </c>
      <c r="C11" s="342">
        <v>52155.713000000003</v>
      </c>
      <c r="D11" s="334">
        <f t="shared" si="0"/>
        <v>21.687509240351474</v>
      </c>
      <c r="E11" s="342">
        <v>225828.42199999999</v>
      </c>
      <c r="F11" s="334">
        <f t="shared" si="1"/>
        <v>6.4911727541540367</v>
      </c>
      <c r="J11"/>
      <c r="K11"/>
      <c r="L11"/>
      <c r="M11"/>
      <c r="N11"/>
      <c r="O11"/>
      <c r="P11"/>
      <c r="Q11" s="314"/>
      <c r="R11" s="314"/>
      <c r="S11" s="314"/>
      <c r="T11" s="314"/>
    </row>
    <row r="12" spans="1:20" ht="15" customHeight="1" thickBot="1">
      <c r="A12" s="344" t="s">
        <v>119</v>
      </c>
      <c r="B12" s="336">
        <v>72237.221999999994</v>
      </c>
      <c r="C12" s="345">
        <v>12550.594999999999</v>
      </c>
      <c r="D12" s="334">
        <f t="shared" si="0"/>
        <v>17.374138501616248</v>
      </c>
      <c r="E12" s="345">
        <v>78987.634999999995</v>
      </c>
      <c r="F12" s="334">
        <f t="shared" si="1"/>
        <v>-8.5461642192477356</v>
      </c>
      <c r="J12"/>
      <c r="K12"/>
      <c r="L12"/>
      <c r="M12"/>
      <c r="N12"/>
      <c r="O12"/>
      <c r="P12"/>
      <c r="Q12" s="314"/>
      <c r="R12" s="314"/>
      <c r="S12" s="314"/>
      <c r="T12" s="314"/>
    </row>
    <row r="13" spans="1:20" ht="15" customHeight="1" thickBot="1">
      <c r="A13" s="344" t="s">
        <v>120</v>
      </c>
      <c r="B13" s="336">
        <f>B11+B12</f>
        <v>312724.55699999997</v>
      </c>
      <c r="C13" s="345">
        <f>C11+C12</f>
        <v>64706.308000000005</v>
      </c>
      <c r="D13" s="346">
        <f t="shared" si="0"/>
        <v>20.691150263584838</v>
      </c>
      <c r="E13" s="345">
        <f>E11+E12</f>
        <v>304816.05699999997</v>
      </c>
      <c r="F13" s="346">
        <f t="shared" si="1"/>
        <v>2.5945155507342581</v>
      </c>
      <c r="H13"/>
      <c r="I13"/>
      <c r="J13"/>
      <c r="K13"/>
      <c r="L13"/>
      <c r="M13"/>
      <c r="N13"/>
      <c r="O13"/>
      <c r="P13" s="314"/>
      <c r="Q13" s="314"/>
      <c r="R13" s="314"/>
      <c r="S13" s="314"/>
      <c r="T13" s="314"/>
    </row>
    <row r="14" spans="1:20">
      <c r="E14" s="347"/>
      <c r="H14"/>
      <c r="I14"/>
      <c r="J14"/>
      <c r="K14"/>
      <c r="L14"/>
      <c r="M14"/>
      <c r="N14"/>
      <c r="O14"/>
      <c r="P14" s="314"/>
      <c r="Q14" s="314"/>
      <c r="R14" s="314"/>
      <c r="S14" s="314"/>
      <c r="T14" s="314"/>
    </row>
    <row r="15" spans="1:20">
      <c r="H15"/>
      <c r="I15"/>
      <c r="J15"/>
      <c r="K15"/>
      <c r="L15"/>
      <c r="M15"/>
      <c r="N15"/>
      <c r="O15"/>
      <c r="P15" s="314"/>
      <c r="Q15" s="314"/>
      <c r="R15" s="314"/>
      <c r="S15" s="314"/>
      <c r="T15" s="314"/>
    </row>
    <row r="16" spans="1:20" ht="15.75">
      <c r="A16" s="348" t="s">
        <v>214</v>
      </c>
      <c r="H16"/>
      <c r="I16"/>
      <c r="J16"/>
      <c r="K16"/>
      <c r="L16"/>
      <c r="M16"/>
      <c r="N16"/>
      <c r="O16"/>
      <c r="P16" s="314"/>
      <c r="Q16" s="314"/>
      <c r="R16" s="314"/>
      <c r="S16" s="314"/>
      <c r="T16" s="314"/>
    </row>
    <row r="17" spans="1:20">
      <c r="H17"/>
      <c r="I17"/>
      <c r="J17"/>
      <c r="K17"/>
      <c r="L17"/>
      <c r="M17"/>
      <c r="N17"/>
      <c r="O17" s="314"/>
      <c r="P17" s="314"/>
      <c r="Q17" s="314"/>
      <c r="R17" s="314"/>
      <c r="S17" s="314"/>
      <c r="T17" s="314"/>
    </row>
    <row r="18" spans="1:20" ht="33" customHeight="1" thickBot="1">
      <c r="A18" s="1143" t="s">
        <v>515</v>
      </c>
      <c r="B18" s="1143"/>
      <c r="C18" s="1143"/>
      <c r="D18" s="1143"/>
      <c r="E18" s="1143"/>
      <c r="F18" s="1143"/>
      <c r="H18"/>
      <c r="I18"/>
      <c r="J18"/>
      <c r="K18"/>
      <c r="L18"/>
      <c r="M18"/>
      <c r="N18"/>
      <c r="O18" s="314"/>
      <c r="P18" s="314"/>
      <c r="Q18" s="314"/>
      <c r="R18" s="314"/>
      <c r="S18" s="314"/>
      <c r="T18" s="314"/>
    </row>
    <row r="19" spans="1:20" ht="16.5" customHeight="1" thickBot="1">
      <c r="A19" s="1153" t="s">
        <v>448</v>
      </c>
      <c r="B19" s="1146" t="s">
        <v>516</v>
      </c>
      <c r="C19" s="1147"/>
      <c r="D19" s="1148"/>
      <c r="E19" s="1149" t="s">
        <v>518</v>
      </c>
      <c r="F19" s="1151" t="s">
        <v>520</v>
      </c>
      <c r="H19"/>
      <c r="I19"/>
      <c r="J19"/>
      <c r="K19"/>
      <c r="L19"/>
      <c r="M19"/>
      <c r="N19"/>
      <c r="O19" s="314"/>
      <c r="P19" s="314"/>
      <c r="Q19" s="314"/>
      <c r="R19" s="314"/>
      <c r="S19" s="314"/>
      <c r="T19" s="314"/>
    </row>
    <row r="20" spans="1:20" ht="21" customHeight="1" thickBot="1">
      <c r="A20" s="1154"/>
      <c r="B20" s="349" t="s">
        <v>217</v>
      </c>
      <c r="C20" s="349" t="s">
        <v>322</v>
      </c>
      <c r="D20" s="349" t="s">
        <v>323</v>
      </c>
      <c r="E20" s="1155"/>
      <c r="F20" s="1156"/>
      <c r="H20"/>
      <c r="I20"/>
      <c r="J20"/>
      <c r="K20"/>
      <c r="L20"/>
      <c r="M20"/>
      <c r="N20"/>
      <c r="O20" s="314"/>
      <c r="P20" s="314"/>
      <c r="Q20" s="314"/>
      <c r="R20" s="314"/>
      <c r="S20" s="314"/>
      <c r="T20" s="314"/>
    </row>
    <row r="21" spans="1:20" ht="15.75" thickBot="1">
      <c r="A21" s="350" t="s">
        <v>115</v>
      </c>
      <c r="B21" s="336">
        <v>48135.423999999999</v>
      </c>
      <c r="C21" s="351">
        <v>47.548000000000002</v>
      </c>
      <c r="D21" s="352">
        <f t="shared" ref="D21:D26" si="2">(C21/B21)*100</f>
        <v>9.8779643033787334E-2</v>
      </c>
      <c r="E21" s="345">
        <v>45625.974000000002</v>
      </c>
      <c r="F21" s="352">
        <f t="shared" ref="F21:F26" si="3">((B21-E21)/E21)*100</f>
        <v>5.5000469688603184</v>
      </c>
      <c r="H21" s="335" t="s">
        <v>122</v>
      </c>
      <c r="K21"/>
      <c r="L21"/>
      <c r="M21"/>
      <c r="N21"/>
      <c r="O21" s="314"/>
      <c r="P21" s="314"/>
      <c r="Q21" s="314"/>
      <c r="R21" s="314"/>
      <c r="S21" s="314"/>
      <c r="T21" s="314"/>
    </row>
    <row r="22" spans="1:20" ht="15.75" thickBot="1">
      <c r="A22" s="350" t="s">
        <v>117</v>
      </c>
      <c r="B22" s="336">
        <v>192908</v>
      </c>
      <c r="C22" s="351">
        <v>535</v>
      </c>
      <c r="D22" s="334">
        <f t="shared" si="2"/>
        <v>0.27733427333236571</v>
      </c>
      <c r="E22" s="345">
        <v>186486</v>
      </c>
      <c r="F22" s="334">
        <f t="shared" si="3"/>
        <v>3.4436901429597935</v>
      </c>
      <c r="H22" s="338">
        <f>B22-E22</f>
        <v>6422</v>
      </c>
      <c r="K22" s="314"/>
      <c r="L22" s="314"/>
      <c r="M22" s="314"/>
      <c r="O22" s="314"/>
      <c r="P22" s="314"/>
      <c r="Q22" s="314"/>
      <c r="R22" s="314"/>
      <c r="S22" s="314"/>
      <c r="T22" s="314"/>
    </row>
    <row r="23" spans="1:20" ht="15.75" thickBot="1">
      <c r="A23" s="353" t="s">
        <v>213</v>
      </c>
      <c r="B23" s="336">
        <v>71239</v>
      </c>
      <c r="C23" s="354">
        <v>399</v>
      </c>
      <c r="D23" s="334">
        <f t="shared" si="2"/>
        <v>0.5600864694900265</v>
      </c>
      <c r="E23" s="340">
        <v>61821</v>
      </c>
      <c r="F23" s="334">
        <f t="shared" si="3"/>
        <v>15.234305494896555</v>
      </c>
      <c r="N23" s="314"/>
      <c r="O23" s="314"/>
      <c r="P23" s="314"/>
      <c r="Q23" s="314"/>
      <c r="R23" s="314"/>
      <c r="S23" s="314"/>
      <c r="T23" s="314"/>
    </row>
    <row r="24" spans="1:20" ht="15.75" thickBot="1">
      <c r="A24" s="350" t="s">
        <v>118</v>
      </c>
      <c r="B24" s="336">
        <v>20165.866000000002</v>
      </c>
      <c r="C24" s="355">
        <v>938.87800000000004</v>
      </c>
      <c r="D24" s="341">
        <f t="shared" si="2"/>
        <v>4.655778234368908</v>
      </c>
      <c r="E24" s="345">
        <v>15953.941000000001</v>
      </c>
      <c r="F24" s="341">
        <f t="shared" si="3"/>
        <v>26.400530126067288</v>
      </c>
      <c r="N24" s="314"/>
      <c r="O24" s="314"/>
      <c r="P24" s="314"/>
      <c r="Q24" s="314"/>
      <c r="R24" s="314"/>
      <c r="S24" s="314"/>
      <c r="T24" s="314"/>
    </row>
    <row r="25" spans="1:20" ht="15.75" thickBot="1">
      <c r="A25" s="350" t="s">
        <v>119</v>
      </c>
      <c r="B25" s="336">
        <v>4070.5279999999998</v>
      </c>
      <c r="C25" s="355">
        <v>436.96499999999997</v>
      </c>
      <c r="D25" s="334">
        <f t="shared" si="2"/>
        <v>10.734848157290651</v>
      </c>
      <c r="E25" s="345">
        <v>5058.88</v>
      </c>
      <c r="F25" s="334">
        <f t="shared" si="3"/>
        <v>-19.536972610538307</v>
      </c>
      <c r="N25" s="314"/>
      <c r="O25" s="314"/>
      <c r="P25" s="314"/>
      <c r="Q25" s="314"/>
      <c r="R25" s="314"/>
      <c r="S25" s="314"/>
      <c r="T25" s="314"/>
    </row>
    <row r="26" spans="1:20" ht="15.75" thickBot="1">
      <c r="A26" s="350" t="s">
        <v>120</v>
      </c>
      <c r="B26" s="336">
        <f>B24+B25</f>
        <v>24236.394</v>
      </c>
      <c r="C26" s="345">
        <f>C24+C25</f>
        <v>1375.8430000000001</v>
      </c>
      <c r="D26" s="346">
        <f t="shared" si="2"/>
        <v>5.6767644559665102</v>
      </c>
      <c r="E26" s="345">
        <f>E24+E25</f>
        <v>21012.821</v>
      </c>
      <c r="F26" s="346">
        <f t="shared" si="3"/>
        <v>15.340981584528798</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142"/>
      <c r="D30" s="1142"/>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142"/>
      <c r="C41" s="1142"/>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P30" sqref="P30"/>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12.28515625" style="327" customWidth="1"/>
    <col min="7" max="7" width="10.5703125" style="327" customWidth="1"/>
    <col min="8" max="8" width="10.7109375" style="343"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30" style="327" customWidth="1"/>
    <col min="17" max="17" width="14"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157" t="s">
        <v>517</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5.75" customHeight="1">
      <c r="A3" s="1158" t="s">
        <v>511</v>
      </c>
      <c r="B3" s="1158"/>
      <c r="C3" s="1158"/>
      <c r="D3" s="1158"/>
      <c r="E3" s="1158"/>
      <c r="F3" s="1158"/>
      <c r="G3" s="1158"/>
      <c r="H3" s="397"/>
      <c r="I3" s="397"/>
      <c r="J3" s="397"/>
      <c r="K3" s="397"/>
      <c r="L3" s="397"/>
      <c r="M3" s="397"/>
      <c r="N3" s="397"/>
      <c r="O3" s="397"/>
      <c r="P3" s="397"/>
      <c r="Q3" s="397"/>
      <c r="R3" s="397"/>
      <c r="S3" s="397"/>
      <c r="T3" s="397"/>
      <c r="U3" s="397"/>
      <c r="V3" s="397"/>
      <c r="W3" s="397"/>
      <c r="X3" s="397"/>
      <c r="Y3" s="397"/>
      <c r="Z3" s="397"/>
      <c r="AA3" s="397"/>
    </row>
    <row r="4" spans="1:27" ht="10.5" customHeight="1">
      <c r="H4" s="327"/>
    </row>
    <row r="5" spans="1:27" ht="37.5" customHeight="1" thickBot="1">
      <c r="A5" s="663" t="s">
        <v>123</v>
      </c>
      <c r="B5" s="1159" t="s">
        <v>124</v>
      </c>
      <c r="C5" s="1159"/>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75">
      <c r="A7" s="389" t="s">
        <v>358</v>
      </c>
      <c r="B7" s="390">
        <v>6563.37</v>
      </c>
      <c r="C7" s="390">
        <v>2616</v>
      </c>
      <c r="D7" s="391">
        <v>5.0265365952284675</v>
      </c>
      <c r="E7" s="446"/>
      <c r="F7" s="386" t="s">
        <v>136</v>
      </c>
      <c r="G7" s="387">
        <v>3685.34</v>
      </c>
      <c r="H7" s="387">
        <v>18455</v>
      </c>
      <c r="I7" s="388">
        <v>3.3074713236831688</v>
      </c>
      <c r="J7" s="446"/>
      <c r="K7" s="386" t="s">
        <v>136</v>
      </c>
      <c r="L7" s="387">
        <v>329805.35800000001</v>
      </c>
      <c r="M7" s="387">
        <v>56699.493999999999</v>
      </c>
      <c r="N7" s="388">
        <v>5.8167248899963733</v>
      </c>
      <c r="O7" s="314"/>
      <c r="P7" s="386" t="s">
        <v>137</v>
      </c>
      <c r="Q7" s="387">
        <v>74699.157000000007</v>
      </c>
      <c r="R7" s="387">
        <v>12881.057000000001</v>
      </c>
      <c r="S7" s="388">
        <v>5.7991480823351687</v>
      </c>
    </row>
    <row r="8" spans="1:27" ht="16.5" thickBot="1">
      <c r="A8" s="386" t="s">
        <v>149</v>
      </c>
      <c r="B8" s="387">
        <v>6336.3019999999997</v>
      </c>
      <c r="C8" s="387">
        <v>3130</v>
      </c>
      <c r="D8" s="388">
        <v>3.5718404022638612</v>
      </c>
      <c r="E8" s="446"/>
      <c r="F8" s="386" t="s">
        <v>154</v>
      </c>
      <c r="G8" s="387">
        <v>10.858000000000001</v>
      </c>
      <c r="H8" s="387">
        <v>39</v>
      </c>
      <c r="I8" s="388">
        <v>4.7311546840958609</v>
      </c>
      <c r="J8" s="446"/>
      <c r="K8" s="386" t="s">
        <v>139</v>
      </c>
      <c r="L8" s="387">
        <v>217392.02799999999</v>
      </c>
      <c r="M8" s="387">
        <v>39137.040000000001</v>
      </c>
      <c r="N8" s="388">
        <v>5.554636426260136</v>
      </c>
      <c r="O8" s="314"/>
      <c r="P8" s="386" t="s">
        <v>139</v>
      </c>
      <c r="Q8" s="387">
        <v>48534.942999999999</v>
      </c>
      <c r="R8" s="387">
        <v>9958.2819999999992</v>
      </c>
      <c r="S8" s="388">
        <v>4.8738269311915454</v>
      </c>
    </row>
    <row r="9" spans="1:27" ht="16.5" thickBot="1">
      <c r="A9" s="386" t="s">
        <v>136</v>
      </c>
      <c r="B9" s="387">
        <v>5571.1629999999996</v>
      </c>
      <c r="C9" s="387">
        <v>21844</v>
      </c>
      <c r="D9" s="388">
        <v>3.7166334996907895</v>
      </c>
      <c r="E9" s="446"/>
      <c r="F9" s="392" t="s">
        <v>221</v>
      </c>
      <c r="G9" s="393">
        <v>3696.2</v>
      </c>
      <c r="H9" s="393">
        <v>18495</v>
      </c>
      <c r="I9" s="394">
        <v>3.3103994296676706</v>
      </c>
      <c r="J9" s="446"/>
      <c r="K9" s="386" t="s">
        <v>458</v>
      </c>
      <c r="L9" s="387">
        <v>206950.93299999999</v>
      </c>
      <c r="M9" s="387">
        <v>37263.099000000002</v>
      </c>
      <c r="N9" s="388">
        <v>5.5537767537799256</v>
      </c>
      <c r="O9"/>
      <c r="P9" s="386" t="s">
        <v>136</v>
      </c>
      <c r="Q9" s="387">
        <v>25569.936000000002</v>
      </c>
      <c r="R9" s="387">
        <v>5008.3980000000001</v>
      </c>
      <c r="S9" s="388">
        <v>5.105412149753275</v>
      </c>
    </row>
    <row r="10" spans="1:27" ht="15.75">
      <c r="A10" s="386" t="s">
        <v>144</v>
      </c>
      <c r="B10" s="387">
        <v>1989.739</v>
      </c>
      <c r="C10" s="387">
        <v>1953</v>
      </c>
      <c r="D10" s="388">
        <v>3.5092955620106845</v>
      </c>
      <c r="E10" s="446"/>
      <c r="J10" s="446"/>
      <c r="K10" s="386" t="s">
        <v>138</v>
      </c>
      <c r="L10" s="387">
        <v>101828.75</v>
      </c>
      <c r="M10" s="387">
        <v>16861.013999999999</v>
      </c>
      <c r="N10" s="388">
        <v>6.039301669519995</v>
      </c>
      <c r="O10"/>
      <c r="P10" s="386" t="s">
        <v>143</v>
      </c>
      <c r="Q10" s="387">
        <v>23969.508000000002</v>
      </c>
      <c r="R10" s="387">
        <v>3174.9389999999999</v>
      </c>
      <c r="S10" s="388">
        <v>7.5495963859463133</v>
      </c>
    </row>
    <row r="11" spans="1:27" ht="15.75">
      <c r="A11" s="386" t="s">
        <v>146</v>
      </c>
      <c r="B11" s="387">
        <v>1822.7</v>
      </c>
      <c r="C11" s="387">
        <v>956</v>
      </c>
      <c r="D11" s="388">
        <v>3.2474682326446547</v>
      </c>
      <c r="E11" s="446"/>
      <c r="J11" s="446"/>
      <c r="K11" s="386" t="s">
        <v>327</v>
      </c>
      <c r="L11" s="387">
        <v>97959.688999999998</v>
      </c>
      <c r="M11" s="387">
        <v>20654.507000000001</v>
      </c>
      <c r="N11" s="388">
        <v>4.7427754630018519</v>
      </c>
      <c r="O11"/>
      <c r="P11" s="386" t="s">
        <v>138</v>
      </c>
      <c r="Q11" s="387">
        <v>23912.308000000001</v>
      </c>
      <c r="R11" s="387">
        <v>4409.46</v>
      </c>
      <c r="S11" s="388">
        <v>5.4229560989327492</v>
      </c>
    </row>
    <row r="12" spans="1:27" ht="15.75">
      <c r="A12" s="386" t="s">
        <v>139</v>
      </c>
      <c r="B12" s="387">
        <v>1799.646</v>
      </c>
      <c r="C12" s="387">
        <v>879</v>
      </c>
      <c r="D12" s="388">
        <v>4.1748347136195978</v>
      </c>
      <c r="E12" s="446"/>
      <c r="F12"/>
      <c r="G12"/>
      <c r="H12"/>
      <c r="I12"/>
      <c r="J12" s="446"/>
      <c r="K12" s="386" t="s">
        <v>145</v>
      </c>
      <c r="L12" s="387">
        <v>57130.826000000001</v>
      </c>
      <c r="M12" s="387">
        <v>8056.7259999999997</v>
      </c>
      <c r="N12" s="388">
        <v>7.0910722295880486</v>
      </c>
      <c r="O12" s="314"/>
      <c r="P12" s="386" t="s">
        <v>140</v>
      </c>
      <c r="Q12" s="387">
        <v>23890.031999999999</v>
      </c>
      <c r="R12" s="387">
        <v>3837.1379999999999</v>
      </c>
      <c r="S12" s="388">
        <v>6.2260028177250852</v>
      </c>
    </row>
    <row r="13" spans="1:27" ht="15.75">
      <c r="A13" s="386" t="s">
        <v>504</v>
      </c>
      <c r="B13" s="387">
        <v>1713.0050000000001</v>
      </c>
      <c r="C13" s="387">
        <v>665</v>
      </c>
      <c r="D13" s="388">
        <v>3.8091579628513679</v>
      </c>
      <c r="E13" s="446"/>
      <c r="F13"/>
      <c r="G13"/>
      <c r="H13"/>
      <c r="I13"/>
      <c r="J13" s="446"/>
      <c r="K13" s="386" t="s">
        <v>141</v>
      </c>
      <c r="L13" s="387">
        <v>44545.321000000004</v>
      </c>
      <c r="M13" s="387">
        <v>8123.4440000000004</v>
      </c>
      <c r="N13" s="388">
        <v>5.4835511883875858</v>
      </c>
      <c r="O13"/>
      <c r="P13" s="386" t="s">
        <v>327</v>
      </c>
      <c r="Q13" s="387">
        <v>21246.766</v>
      </c>
      <c r="R13" s="387">
        <v>4757.76</v>
      </c>
      <c r="S13" s="388">
        <v>4.4657078120796339</v>
      </c>
    </row>
    <row r="14" spans="1:27" ht="15.75">
      <c r="A14" s="386" t="s">
        <v>326</v>
      </c>
      <c r="B14" s="387">
        <v>1641.826</v>
      </c>
      <c r="C14" s="387">
        <v>649</v>
      </c>
      <c r="D14" s="388">
        <v>4.8726824852720769</v>
      </c>
      <c r="E14" s="446"/>
      <c r="F14"/>
      <c r="G14"/>
      <c r="H14"/>
      <c r="I14"/>
      <c r="J14" s="446"/>
      <c r="K14" s="386" t="s">
        <v>137</v>
      </c>
      <c r="L14" s="387">
        <v>42369.237999999998</v>
      </c>
      <c r="M14" s="387">
        <v>6045.933</v>
      </c>
      <c r="N14" s="388">
        <v>7.0078907589614374</v>
      </c>
      <c r="O14"/>
      <c r="P14" s="386" t="s">
        <v>145</v>
      </c>
      <c r="Q14" s="387">
        <v>17937.405999999999</v>
      </c>
      <c r="R14" s="387">
        <v>3720.2730000000001</v>
      </c>
      <c r="S14" s="388">
        <v>4.8215294952816627</v>
      </c>
    </row>
    <row r="15" spans="1:27" ht="15.75">
      <c r="A15" s="386" t="s">
        <v>451</v>
      </c>
      <c r="B15" s="387">
        <v>1221</v>
      </c>
      <c r="C15" s="387">
        <v>408</v>
      </c>
      <c r="D15" s="388">
        <v>5.9852941176470589</v>
      </c>
      <c r="E15" s="395"/>
      <c r="J15" s="446"/>
      <c r="K15" s="386" t="s">
        <v>143</v>
      </c>
      <c r="L15" s="387">
        <v>38585.057000000001</v>
      </c>
      <c r="M15" s="387">
        <v>4580.8180000000002</v>
      </c>
      <c r="N15" s="388">
        <v>8.4231805323852633</v>
      </c>
      <c r="O15"/>
      <c r="P15" s="386" t="s">
        <v>234</v>
      </c>
      <c r="Q15" s="387">
        <v>12899.323</v>
      </c>
      <c r="R15" s="387">
        <v>2359.1489999999999</v>
      </c>
      <c r="S15" s="388">
        <v>5.4677864772424298</v>
      </c>
    </row>
    <row r="16" spans="1:27" ht="15.75">
      <c r="A16" s="386" t="s">
        <v>145</v>
      </c>
      <c r="B16" s="387">
        <v>1157.44</v>
      </c>
      <c r="C16" s="387">
        <v>584</v>
      </c>
      <c r="D16" s="388">
        <v>3.8256156007271525</v>
      </c>
      <c r="E16" s="446"/>
      <c r="J16" s="446"/>
      <c r="K16" s="386" t="s">
        <v>153</v>
      </c>
      <c r="L16" s="387">
        <v>36422.919000000002</v>
      </c>
      <c r="M16" s="387">
        <v>7047.2709999999997</v>
      </c>
      <c r="N16" s="388">
        <v>5.1683721258910014</v>
      </c>
      <c r="O16"/>
      <c r="P16" s="386" t="s">
        <v>146</v>
      </c>
      <c r="Q16" s="387">
        <v>11856.982</v>
      </c>
      <c r="R16" s="387">
        <v>2199.0189999999998</v>
      </c>
      <c r="S16" s="388">
        <v>5.3919415884992361</v>
      </c>
    </row>
    <row r="17" spans="1:19" ht="15.75">
      <c r="A17" s="386" t="s">
        <v>265</v>
      </c>
      <c r="B17" s="387">
        <v>1082.6500000000001</v>
      </c>
      <c r="C17" s="387">
        <v>454</v>
      </c>
      <c r="D17" s="388">
        <v>4.4913918274216966</v>
      </c>
      <c r="E17" s="446"/>
      <c r="F17" s="446"/>
      <c r="G17" s="446"/>
      <c r="H17" s="448"/>
      <c r="I17" s="446"/>
      <c r="J17" s="446"/>
      <c r="K17" s="386" t="s">
        <v>146</v>
      </c>
      <c r="L17" s="387">
        <v>35701.608</v>
      </c>
      <c r="M17" s="387">
        <v>5627.4549999999999</v>
      </c>
      <c r="N17" s="388">
        <v>6.3441836496249193</v>
      </c>
      <c r="O17"/>
      <c r="P17" s="386" t="s">
        <v>152</v>
      </c>
      <c r="Q17" s="387">
        <v>10488.769</v>
      </c>
      <c r="R17" s="387">
        <v>2478.7240000000002</v>
      </c>
      <c r="S17" s="388">
        <v>4.2315195237549643</v>
      </c>
    </row>
    <row r="18" spans="1:19" ht="15.75">
      <c r="A18" s="386" t="s">
        <v>458</v>
      </c>
      <c r="B18" s="387">
        <v>529.9</v>
      </c>
      <c r="C18" s="387">
        <v>222</v>
      </c>
      <c r="D18" s="388">
        <v>4.7524663677130041</v>
      </c>
      <c r="E18" s="446"/>
      <c r="F18" s="446"/>
      <c r="G18" s="446"/>
      <c r="H18" s="448"/>
      <c r="I18" s="446"/>
      <c r="J18" s="446"/>
      <c r="K18" s="386" t="s">
        <v>245</v>
      </c>
      <c r="L18" s="387">
        <v>35662.749000000003</v>
      </c>
      <c r="M18" s="387">
        <v>4317.3429999999998</v>
      </c>
      <c r="N18" s="388">
        <v>8.2603464677233216</v>
      </c>
      <c r="O18"/>
      <c r="P18" s="386" t="s">
        <v>368</v>
      </c>
      <c r="Q18" s="387">
        <v>9589.8829999999998</v>
      </c>
      <c r="R18" s="387">
        <v>1856.7729999999999</v>
      </c>
      <c r="S18" s="388">
        <v>5.1648117459700247</v>
      </c>
    </row>
    <row r="19" spans="1:19" ht="15.75">
      <c r="A19" s="386" t="s">
        <v>154</v>
      </c>
      <c r="B19" s="387">
        <v>365.98200000000003</v>
      </c>
      <c r="C19" s="387">
        <v>252</v>
      </c>
      <c r="D19" s="388">
        <v>4.6270607868918781</v>
      </c>
      <c r="E19" s="194"/>
      <c r="F19" s="446"/>
      <c r="G19" s="446"/>
      <c r="H19" s="448"/>
      <c r="I19" s="446"/>
      <c r="J19" s="446"/>
      <c r="K19" s="386" t="s">
        <v>144</v>
      </c>
      <c r="L19" s="387">
        <v>23886.519</v>
      </c>
      <c r="M19" s="387">
        <v>4801.7349999999997</v>
      </c>
      <c r="N19" s="388">
        <v>4.974560028822915</v>
      </c>
      <c r="O19"/>
      <c r="P19" s="386" t="s">
        <v>150</v>
      </c>
      <c r="Q19" s="387">
        <v>9195.8539999999994</v>
      </c>
      <c r="R19" s="387">
        <v>1708.09</v>
      </c>
      <c r="S19" s="388">
        <v>5.3837057766276954</v>
      </c>
    </row>
    <row r="20" spans="1:19" ht="15.75">
      <c r="A20" s="386" t="s">
        <v>153</v>
      </c>
      <c r="B20" s="387">
        <v>364.05700000000002</v>
      </c>
      <c r="C20" s="387">
        <v>223</v>
      </c>
      <c r="D20" s="388">
        <v>4.0531841460699178</v>
      </c>
      <c r="E20" s="194"/>
      <c r="F20" s="446"/>
      <c r="G20" s="446"/>
      <c r="H20" s="448"/>
      <c r="I20" s="446"/>
      <c r="J20" s="446"/>
      <c r="K20" s="386" t="s">
        <v>151</v>
      </c>
      <c r="L20" s="387">
        <v>19213.723999999998</v>
      </c>
      <c r="M20" s="387">
        <v>3219.7910000000002</v>
      </c>
      <c r="N20" s="388">
        <v>5.9673823549416705</v>
      </c>
      <c r="O20"/>
      <c r="P20" s="386" t="s">
        <v>141</v>
      </c>
      <c r="Q20" s="387">
        <v>5966.442</v>
      </c>
      <c r="R20" s="387">
        <v>1272.7360000000001</v>
      </c>
      <c r="S20" s="388">
        <v>4.687886568777814</v>
      </c>
    </row>
    <row r="21" spans="1:19" ht="15.75">
      <c r="A21" s="386" t="s">
        <v>142</v>
      </c>
      <c r="B21" s="387">
        <v>357.24599999999998</v>
      </c>
      <c r="C21" s="387">
        <v>524</v>
      </c>
      <c r="D21" s="388">
        <v>3.3517474316273397</v>
      </c>
      <c r="E21" s="194"/>
      <c r="F21" s="446"/>
      <c r="G21" s="446"/>
      <c r="H21" s="448"/>
      <c r="I21" s="446"/>
      <c r="J21" s="446"/>
      <c r="K21" s="386" t="s">
        <v>244</v>
      </c>
      <c r="L21" s="387">
        <v>18225.686000000002</v>
      </c>
      <c r="M21" s="387">
        <v>3209.2069999999999</v>
      </c>
      <c r="N21" s="388">
        <v>5.6791867897583428</v>
      </c>
      <c r="O21"/>
      <c r="P21" s="386" t="s">
        <v>154</v>
      </c>
      <c r="Q21" s="387">
        <v>5446.8329999999996</v>
      </c>
      <c r="R21" s="387">
        <v>1142.9390000000001</v>
      </c>
      <c r="S21" s="388">
        <v>4.765637536211468</v>
      </c>
    </row>
    <row r="22" spans="1:19" ht="15.75">
      <c r="A22" s="386" t="s">
        <v>508</v>
      </c>
      <c r="B22" s="387">
        <v>303.12</v>
      </c>
      <c r="C22" s="387">
        <v>96</v>
      </c>
      <c r="D22" s="388">
        <v>6.0490919976052684</v>
      </c>
      <c r="E22" s="194"/>
      <c r="F22" s="446"/>
      <c r="G22" s="446"/>
      <c r="H22" s="446"/>
      <c r="I22" s="446"/>
      <c r="J22" s="446"/>
      <c r="K22" s="386" t="s">
        <v>246</v>
      </c>
      <c r="L22" s="387">
        <v>15657.642</v>
      </c>
      <c r="M22" s="387">
        <v>2884.616</v>
      </c>
      <c r="N22" s="388">
        <v>5.4279814020306345</v>
      </c>
      <c r="O22"/>
      <c r="P22" s="386" t="s">
        <v>244</v>
      </c>
      <c r="Q22" s="387">
        <v>5442.4589999999998</v>
      </c>
      <c r="R22" s="387">
        <v>1099.2919999999999</v>
      </c>
      <c r="S22" s="388">
        <v>4.9508765641885875</v>
      </c>
    </row>
    <row r="23" spans="1:19" ht="15.75">
      <c r="A23" s="386" t="s">
        <v>443</v>
      </c>
      <c r="B23" s="387">
        <v>265.14499999999998</v>
      </c>
      <c r="C23" s="387">
        <v>105</v>
      </c>
      <c r="D23" s="388">
        <v>4.9551477321572071</v>
      </c>
      <c r="E23" s="194"/>
      <c r="F23" s="446"/>
      <c r="G23" s="446"/>
      <c r="H23" s="446"/>
      <c r="I23" s="446"/>
      <c r="J23" s="446"/>
      <c r="K23" s="386" t="s">
        <v>140</v>
      </c>
      <c r="L23" s="387">
        <v>12013.695</v>
      </c>
      <c r="M23" s="387">
        <v>2012.097</v>
      </c>
      <c r="N23" s="388">
        <v>5.970733518314475</v>
      </c>
      <c r="O23" s="277"/>
      <c r="P23" s="386" t="s">
        <v>157</v>
      </c>
      <c r="Q23" s="387">
        <v>5123.8459999999995</v>
      </c>
      <c r="R23" s="387">
        <v>1268.4839999999999</v>
      </c>
      <c r="S23" s="388">
        <v>4.0393461801646691</v>
      </c>
    </row>
    <row r="24" spans="1:19" ht="15.75">
      <c r="A24" s="386" t="s">
        <v>507</v>
      </c>
      <c r="B24" s="387">
        <v>246.98</v>
      </c>
      <c r="C24" s="387">
        <v>76</v>
      </c>
      <c r="D24" s="388">
        <v>6.3753226639132672</v>
      </c>
      <c r="E24" s="194"/>
      <c r="F24" s="446"/>
      <c r="G24" s="446"/>
      <c r="H24" s="446"/>
      <c r="I24" s="446"/>
      <c r="J24" s="446"/>
      <c r="K24" s="386" t="s">
        <v>150</v>
      </c>
      <c r="L24" s="387">
        <v>10677.843999999999</v>
      </c>
      <c r="M24" s="387">
        <v>1436.71</v>
      </c>
      <c r="N24" s="388">
        <v>7.4321498423481422</v>
      </c>
      <c r="O24"/>
      <c r="P24" s="386" t="s">
        <v>153</v>
      </c>
      <c r="Q24" s="387">
        <v>4949.3090000000002</v>
      </c>
      <c r="R24" s="387">
        <v>1062.2860000000001</v>
      </c>
      <c r="S24" s="388">
        <v>4.6591115763551434</v>
      </c>
    </row>
    <row r="25" spans="1:19" ht="16.5" thickBot="1">
      <c r="A25" s="386" t="s">
        <v>141</v>
      </c>
      <c r="B25" s="387">
        <v>236.59100000000001</v>
      </c>
      <c r="C25" s="387">
        <v>144</v>
      </c>
      <c r="D25" s="388">
        <v>3.8787317409052906</v>
      </c>
      <c r="E25" s="194"/>
      <c r="F25" s="446"/>
      <c r="G25" s="446"/>
      <c r="H25" s="446"/>
      <c r="I25" s="446"/>
      <c r="J25" s="446"/>
      <c r="K25" s="386" t="s">
        <v>154</v>
      </c>
      <c r="L25" s="387">
        <v>9803.9680000000008</v>
      </c>
      <c r="M25" s="387">
        <v>2522.7440000000001</v>
      </c>
      <c r="N25" s="388">
        <v>3.8862318174178592</v>
      </c>
      <c r="O25"/>
      <c r="P25" s="386" t="s">
        <v>245</v>
      </c>
      <c r="Q25" s="387">
        <v>4360.0249999999996</v>
      </c>
      <c r="R25" s="387">
        <v>567.63099999999997</v>
      </c>
      <c r="S25" s="388">
        <v>7.6810903562349484</v>
      </c>
    </row>
    <row r="26" spans="1:19" ht="16.5" thickBot="1">
      <c r="A26" s="392" t="s">
        <v>221</v>
      </c>
      <c r="B26" s="393">
        <v>33966.019999999997</v>
      </c>
      <c r="C26" s="393">
        <v>36095</v>
      </c>
      <c r="D26" s="394">
        <v>4.0643528132817117</v>
      </c>
      <c r="E26" s="194"/>
      <c r="F26" s="446"/>
      <c r="G26" s="446"/>
      <c r="H26" s="446"/>
      <c r="I26" s="446"/>
      <c r="J26" s="446"/>
      <c r="K26" s="392" t="s">
        <v>221</v>
      </c>
      <c r="L26" s="393">
        <v>1385344.2620000001</v>
      </c>
      <c r="M26" s="393">
        <v>240487.33499999999</v>
      </c>
      <c r="N26" s="394">
        <v>5.760570559776049</v>
      </c>
      <c r="O26"/>
      <c r="P26" s="392" t="s">
        <v>221</v>
      </c>
      <c r="Q26" s="393">
        <v>379779.32900000003</v>
      </c>
      <c r="R26" s="393">
        <v>72237.221999999994</v>
      </c>
      <c r="S26" s="394">
        <v>5.2573911134068814</v>
      </c>
    </row>
    <row r="27" spans="1:19" ht="15.75">
      <c r="A27"/>
      <c r="B27"/>
      <c r="C27"/>
      <c r="D27"/>
      <c r="E27" s="194"/>
      <c r="F27" s="446"/>
      <c r="G27" s="446"/>
      <c r="H27" s="446"/>
      <c r="I27" s="446"/>
      <c r="J27" s="446"/>
      <c r="K27"/>
      <c r="L27"/>
      <c r="M27"/>
      <c r="N27"/>
      <c r="O27"/>
      <c r="P27"/>
      <c r="Q27"/>
      <c r="R27"/>
      <c r="S27"/>
    </row>
    <row r="28" spans="1:19" ht="15.75">
      <c r="A28" s="132"/>
      <c r="B28" s="132"/>
      <c r="C28" s="132"/>
      <c r="D28" s="132"/>
      <c r="E28" s="132"/>
      <c r="F28" s="132"/>
      <c r="G28" s="132"/>
      <c r="H28" s="132"/>
      <c r="I28" s="132"/>
      <c r="J28" s="446"/>
      <c r="K28"/>
      <c r="L28"/>
      <c r="M28"/>
      <c r="N28"/>
      <c r="O28" s="314"/>
      <c r="P28"/>
      <c r="Q28"/>
      <c r="R28"/>
      <c r="S28"/>
    </row>
    <row r="29" spans="1:19" ht="15.75">
      <c r="A29" s="132"/>
      <c r="B29" s="132"/>
      <c r="C29" s="132"/>
      <c r="D29" s="132"/>
      <c r="E29" s="132"/>
      <c r="F29" s="132"/>
      <c r="G29" s="132"/>
      <c r="H29" s="132"/>
      <c r="I29" s="132"/>
      <c r="J29" s="446"/>
      <c r="K29"/>
      <c r="L29"/>
      <c r="M29"/>
      <c r="N29"/>
      <c r="O29"/>
      <c r="P29"/>
      <c r="Q29"/>
      <c r="R29"/>
      <c r="S29"/>
    </row>
    <row r="30" spans="1:19" ht="15.75">
      <c r="A30"/>
      <c r="B30"/>
      <c r="C30"/>
      <c r="D30"/>
      <c r="E30"/>
      <c r="F30"/>
      <c r="G30"/>
      <c r="H30"/>
      <c r="I30"/>
      <c r="J30" s="277"/>
      <c r="K30"/>
      <c r="L30"/>
      <c r="M30"/>
      <c r="N30"/>
      <c r="O30" s="277"/>
      <c r="P30"/>
      <c r="Q30"/>
      <c r="R30"/>
      <c r="S30"/>
    </row>
    <row r="31" spans="1:19" ht="15.75">
      <c r="A31"/>
      <c r="B31"/>
      <c r="C31"/>
      <c r="D31"/>
      <c r="E31"/>
      <c r="F31"/>
      <c r="G31"/>
      <c r="H31"/>
      <c r="I31"/>
      <c r="J31" s="277"/>
      <c r="K31"/>
      <c r="L31"/>
      <c r="M31"/>
      <c r="N31"/>
      <c r="O31"/>
      <c r="P31"/>
      <c r="Q31"/>
      <c r="R31"/>
      <c r="S31"/>
    </row>
    <row r="32" spans="1:19" ht="15.75">
      <c r="E32"/>
      <c r="F32"/>
      <c r="G32"/>
      <c r="H32"/>
      <c r="I32"/>
      <c r="J32" s="277"/>
      <c r="K32"/>
      <c r="L32"/>
      <c r="M32"/>
      <c r="N32"/>
      <c r="O32"/>
      <c r="P32"/>
      <c r="Q32"/>
      <c r="R32"/>
      <c r="S32"/>
    </row>
    <row r="33" spans="1:19">
      <c r="A33"/>
      <c r="B33"/>
      <c r="C33"/>
      <c r="D33"/>
      <c r="E33"/>
      <c r="F33"/>
      <c r="G33"/>
      <c r="H33"/>
      <c r="I33"/>
      <c r="J33" s="314"/>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O41"/>
      <c r="P41"/>
      <c r="Q41"/>
      <c r="R41"/>
      <c r="S41"/>
    </row>
    <row r="42" spans="1:19" ht="14.25" customHeight="1">
      <c r="A42"/>
      <c r="B42"/>
      <c r="C42"/>
      <c r="D42"/>
      <c r="E42"/>
      <c r="F42"/>
      <c r="G42"/>
      <c r="H42"/>
      <c r="I42"/>
      <c r="J42"/>
      <c r="K42"/>
      <c r="L42"/>
      <c r="O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75">
      <c r="A83"/>
      <c r="B83"/>
      <c r="C83"/>
      <c r="D83"/>
      <c r="E83"/>
      <c r="F83"/>
      <c r="G83"/>
      <c r="H83"/>
      <c r="I83"/>
      <c r="J83"/>
      <c r="K83"/>
      <c r="L83"/>
      <c r="M83" s="448"/>
      <c r="N83" s="402"/>
      <c r="O83"/>
      <c r="P83"/>
      <c r="Q83" s="314"/>
      <c r="R83" s="314"/>
    </row>
    <row r="84" spans="1:18" ht="15.75">
      <c r="A84"/>
      <c r="B84"/>
      <c r="C84"/>
      <c r="D84"/>
      <c r="E84"/>
      <c r="F84"/>
      <c r="G84"/>
      <c r="H84"/>
      <c r="I84"/>
      <c r="J84"/>
      <c r="K84"/>
      <c r="L84"/>
      <c r="M84" s="448"/>
      <c r="N84" s="402"/>
      <c r="O84"/>
      <c r="P84"/>
      <c r="Q84" s="314"/>
      <c r="R84" s="314"/>
    </row>
    <row r="85" spans="1:18" ht="15.75">
      <c r="A85"/>
      <c r="B85"/>
      <c r="C85"/>
      <c r="D85"/>
      <c r="E85"/>
      <c r="F85"/>
      <c r="G85"/>
      <c r="H85"/>
      <c r="I85"/>
      <c r="J85"/>
      <c r="K85"/>
      <c r="L85"/>
      <c r="M85" s="448"/>
      <c r="N85" s="402"/>
      <c r="O85"/>
      <c r="P85"/>
      <c r="Q85" s="314"/>
      <c r="R85" s="314"/>
    </row>
    <row r="86" spans="1:18" ht="15.75">
      <c r="A86"/>
      <c r="B86"/>
      <c r="C86"/>
      <c r="D86"/>
      <c r="E86"/>
      <c r="F86"/>
      <c r="G86"/>
      <c r="H86"/>
      <c r="I86"/>
      <c r="J86"/>
      <c r="K86"/>
      <c r="L86"/>
      <c r="M86" s="448"/>
      <c r="N86" s="402"/>
      <c r="O86"/>
      <c r="P86"/>
      <c r="Q86" s="314"/>
      <c r="R86" s="314"/>
    </row>
    <row r="87" spans="1:18" ht="15.75">
      <c r="A87"/>
      <c r="B87"/>
      <c r="C87"/>
      <c r="D87"/>
      <c r="E87"/>
      <c r="F87"/>
      <c r="G87"/>
      <c r="H87"/>
      <c r="I87"/>
      <c r="J87"/>
      <c r="K87"/>
      <c r="L87"/>
      <c r="M87" s="448"/>
      <c r="N87" s="402"/>
      <c r="O87"/>
      <c r="P87"/>
      <c r="Q87" s="314"/>
      <c r="R87" s="314"/>
    </row>
    <row r="88" spans="1:18" ht="15.75">
      <c r="A88"/>
      <c r="B88"/>
      <c r="C88"/>
      <c r="D88"/>
      <c r="E88"/>
      <c r="F88"/>
      <c r="G88"/>
      <c r="H88"/>
      <c r="I88"/>
      <c r="J88"/>
      <c r="K88"/>
      <c r="L88"/>
      <c r="M88" s="448"/>
      <c r="N88" s="402"/>
      <c r="O88"/>
      <c r="P88"/>
      <c r="Q88" s="314"/>
      <c r="R88" s="314"/>
    </row>
    <row r="89" spans="1:18" ht="15.75">
      <c r="A89"/>
      <c r="B89"/>
      <c r="C89"/>
      <c r="D89"/>
      <c r="E89"/>
      <c r="F89"/>
      <c r="G89"/>
      <c r="H89"/>
      <c r="I89"/>
      <c r="J89"/>
      <c r="K89"/>
      <c r="L89"/>
      <c r="M89" s="448"/>
      <c r="N89" s="402"/>
      <c r="O89"/>
      <c r="P89"/>
      <c r="Q89" s="314"/>
      <c r="R89" s="314"/>
    </row>
    <row r="90" spans="1:18" ht="15.7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O35" sqref="O35"/>
    </sheetView>
  </sheetViews>
  <sheetFormatPr defaultRowHeight="12.75"/>
  <cols>
    <col min="1" max="1" width="16.85546875" style="327" customWidth="1"/>
    <col min="2" max="2" width="12.28515625" style="327" bestFit="1" customWidth="1"/>
    <col min="3" max="3" width="10.140625" style="327" customWidth="1"/>
    <col min="4" max="4" width="8.7109375" style="327"/>
    <col min="5" max="5" width="9.5703125" style="327" customWidth="1"/>
    <col min="6" max="6" width="16.85546875" style="327" customWidth="1"/>
    <col min="7" max="7" width="11.28515625" style="327" customWidth="1"/>
    <col min="8" max="8" width="10.42578125" style="327" customWidth="1"/>
    <col min="9" max="9" width="8.7109375" style="327"/>
    <col min="10" max="10" width="3.5703125" style="327" customWidth="1"/>
    <col min="11" max="11" width="27.85546875" style="327" customWidth="1"/>
    <col min="12" max="12" width="11.7109375" style="327" customWidth="1"/>
    <col min="13" max="13" width="12.28515625" style="327" customWidth="1"/>
    <col min="14" max="14" width="10.42578125" style="327" customWidth="1"/>
    <col min="15" max="15" width="3.85546875" style="327" customWidth="1"/>
    <col min="16" max="16" width="18.28515625" style="327" customWidth="1"/>
    <col min="17" max="17" width="11.28515625" style="327" customWidth="1"/>
    <col min="18" max="18" width="10.28515625" style="327" customWidth="1"/>
    <col min="19" max="19" width="10" style="327" customWidth="1"/>
    <col min="20" max="255" width="8.7109375" style="327"/>
    <col min="256" max="256" width="4" style="327" customWidth="1"/>
    <col min="257" max="257" width="15.140625" style="327" customWidth="1"/>
    <col min="258" max="258" width="13.85546875" style="327" customWidth="1"/>
    <col min="259" max="259" width="10.140625" style="327" customWidth="1"/>
    <col min="260" max="260" width="8.7109375" style="327"/>
    <col min="261" max="261" width="3.42578125" style="327" customWidth="1"/>
    <col min="262" max="262" width="19.5703125" style="327" customWidth="1"/>
    <col min="263" max="263" width="12.28515625" style="327" customWidth="1"/>
    <col min="264" max="264" width="10.42578125" style="327" customWidth="1"/>
    <col min="265" max="265" width="8.710937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8.7109375" style="327"/>
    <col min="512" max="512" width="4" style="327" customWidth="1"/>
    <col min="513" max="513" width="15.140625" style="327" customWidth="1"/>
    <col min="514" max="514" width="13.85546875" style="327" customWidth="1"/>
    <col min="515" max="515" width="10.140625" style="327" customWidth="1"/>
    <col min="516" max="516" width="8.7109375" style="327"/>
    <col min="517" max="517" width="3.42578125" style="327" customWidth="1"/>
    <col min="518" max="518" width="19.5703125" style="327" customWidth="1"/>
    <col min="519" max="519" width="12.28515625" style="327" customWidth="1"/>
    <col min="520" max="520" width="10.42578125" style="327" customWidth="1"/>
    <col min="521" max="521" width="8.710937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8.7109375" style="327"/>
    <col min="768" max="768" width="4" style="327" customWidth="1"/>
    <col min="769" max="769" width="15.140625" style="327" customWidth="1"/>
    <col min="770" max="770" width="13.85546875" style="327" customWidth="1"/>
    <col min="771" max="771" width="10.140625" style="327" customWidth="1"/>
    <col min="772" max="772" width="8.7109375" style="327"/>
    <col min="773" max="773" width="3.42578125" style="327" customWidth="1"/>
    <col min="774" max="774" width="19.5703125" style="327" customWidth="1"/>
    <col min="775" max="775" width="12.28515625" style="327" customWidth="1"/>
    <col min="776" max="776" width="10.42578125" style="327" customWidth="1"/>
    <col min="777" max="777" width="8.710937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8.7109375" style="327"/>
    <col min="1024" max="1024" width="4" style="327" customWidth="1"/>
    <col min="1025" max="1025" width="15.140625" style="327" customWidth="1"/>
    <col min="1026" max="1026" width="13.85546875" style="327" customWidth="1"/>
    <col min="1027" max="1027" width="10.140625" style="327" customWidth="1"/>
    <col min="1028" max="1028" width="8.7109375" style="327"/>
    <col min="1029" max="1029" width="3.42578125" style="327" customWidth="1"/>
    <col min="1030" max="1030" width="19.5703125" style="327" customWidth="1"/>
    <col min="1031" max="1031" width="12.28515625" style="327" customWidth="1"/>
    <col min="1032" max="1032" width="10.42578125" style="327" customWidth="1"/>
    <col min="1033" max="1033" width="8.710937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8.7109375" style="327"/>
    <col min="1280" max="1280" width="4" style="327" customWidth="1"/>
    <col min="1281" max="1281" width="15.140625" style="327" customWidth="1"/>
    <col min="1282" max="1282" width="13.85546875" style="327" customWidth="1"/>
    <col min="1283" max="1283" width="10.140625" style="327" customWidth="1"/>
    <col min="1284" max="1284" width="8.7109375" style="327"/>
    <col min="1285" max="1285" width="3.42578125" style="327" customWidth="1"/>
    <col min="1286" max="1286" width="19.5703125" style="327" customWidth="1"/>
    <col min="1287" max="1287" width="12.28515625" style="327" customWidth="1"/>
    <col min="1288" max="1288" width="10.42578125" style="327" customWidth="1"/>
    <col min="1289" max="1289" width="8.710937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8.7109375" style="327"/>
    <col min="1536" max="1536" width="4" style="327" customWidth="1"/>
    <col min="1537" max="1537" width="15.140625" style="327" customWidth="1"/>
    <col min="1538" max="1538" width="13.85546875" style="327" customWidth="1"/>
    <col min="1539" max="1539" width="10.140625" style="327" customWidth="1"/>
    <col min="1540" max="1540" width="8.7109375" style="327"/>
    <col min="1541" max="1541" width="3.42578125" style="327" customWidth="1"/>
    <col min="1542" max="1542" width="19.5703125" style="327" customWidth="1"/>
    <col min="1543" max="1543" width="12.28515625" style="327" customWidth="1"/>
    <col min="1544" max="1544" width="10.42578125" style="327" customWidth="1"/>
    <col min="1545" max="1545" width="8.710937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8.7109375" style="327"/>
    <col min="1792" max="1792" width="4" style="327" customWidth="1"/>
    <col min="1793" max="1793" width="15.140625" style="327" customWidth="1"/>
    <col min="1794" max="1794" width="13.85546875" style="327" customWidth="1"/>
    <col min="1795" max="1795" width="10.140625" style="327" customWidth="1"/>
    <col min="1796" max="1796" width="8.7109375" style="327"/>
    <col min="1797" max="1797" width="3.42578125" style="327" customWidth="1"/>
    <col min="1798" max="1798" width="19.5703125" style="327" customWidth="1"/>
    <col min="1799" max="1799" width="12.28515625" style="327" customWidth="1"/>
    <col min="1800" max="1800" width="10.42578125" style="327" customWidth="1"/>
    <col min="1801" max="1801" width="8.710937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8.7109375" style="327"/>
    <col min="2048" max="2048" width="4" style="327" customWidth="1"/>
    <col min="2049" max="2049" width="15.140625" style="327" customWidth="1"/>
    <col min="2050" max="2050" width="13.85546875" style="327" customWidth="1"/>
    <col min="2051" max="2051" width="10.140625" style="327" customWidth="1"/>
    <col min="2052" max="2052" width="8.7109375" style="327"/>
    <col min="2053" max="2053" width="3.42578125" style="327" customWidth="1"/>
    <col min="2054" max="2054" width="19.5703125" style="327" customWidth="1"/>
    <col min="2055" max="2055" width="12.28515625" style="327" customWidth="1"/>
    <col min="2056" max="2056" width="10.42578125" style="327" customWidth="1"/>
    <col min="2057" max="2057" width="8.710937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8.7109375" style="327"/>
    <col min="2304" max="2304" width="4" style="327" customWidth="1"/>
    <col min="2305" max="2305" width="15.140625" style="327" customWidth="1"/>
    <col min="2306" max="2306" width="13.85546875" style="327" customWidth="1"/>
    <col min="2307" max="2307" width="10.140625" style="327" customWidth="1"/>
    <col min="2308" max="2308" width="8.7109375" style="327"/>
    <col min="2309" max="2309" width="3.42578125" style="327" customWidth="1"/>
    <col min="2310" max="2310" width="19.5703125" style="327" customWidth="1"/>
    <col min="2311" max="2311" width="12.28515625" style="327" customWidth="1"/>
    <col min="2312" max="2312" width="10.42578125" style="327" customWidth="1"/>
    <col min="2313" max="2313" width="8.710937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8.7109375" style="327"/>
    <col min="2560" max="2560" width="4" style="327" customWidth="1"/>
    <col min="2561" max="2561" width="15.140625" style="327" customWidth="1"/>
    <col min="2562" max="2562" width="13.85546875" style="327" customWidth="1"/>
    <col min="2563" max="2563" width="10.140625" style="327" customWidth="1"/>
    <col min="2564" max="2564" width="8.7109375" style="327"/>
    <col min="2565" max="2565" width="3.42578125" style="327" customWidth="1"/>
    <col min="2566" max="2566" width="19.5703125" style="327" customWidth="1"/>
    <col min="2567" max="2567" width="12.28515625" style="327" customWidth="1"/>
    <col min="2568" max="2568" width="10.42578125" style="327" customWidth="1"/>
    <col min="2569" max="2569" width="8.710937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8.7109375" style="327"/>
    <col min="2816" max="2816" width="4" style="327" customWidth="1"/>
    <col min="2817" max="2817" width="15.140625" style="327" customWidth="1"/>
    <col min="2818" max="2818" width="13.85546875" style="327" customWidth="1"/>
    <col min="2819" max="2819" width="10.140625" style="327" customWidth="1"/>
    <col min="2820" max="2820" width="8.7109375" style="327"/>
    <col min="2821" max="2821" width="3.42578125" style="327" customWidth="1"/>
    <col min="2822" max="2822" width="19.5703125" style="327" customWidth="1"/>
    <col min="2823" max="2823" width="12.28515625" style="327" customWidth="1"/>
    <col min="2824" max="2824" width="10.42578125" style="327" customWidth="1"/>
    <col min="2825" max="2825" width="8.710937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8.7109375" style="327"/>
    <col min="3072" max="3072" width="4" style="327" customWidth="1"/>
    <col min="3073" max="3073" width="15.140625" style="327" customWidth="1"/>
    <col min="3074" max="3074" width="13.85546875" style="327" customWidth="1"/>
    <col min="3075" max="3075" width="10.140625" style="327" customWidth="1"/>
    <col min="3076" max="3076" width="8.7109375" style="327"/>
    <col min="3077" max="3077" width="3.42578125" style="327" customWidth="1"/>
    <col min="3078" max="3078" width="19.5703125" style="327" customWidth="1"/>
    <col min="3079" max="3079" width="12.28515625" style="327" customWidth="1"/>
    <col min="3080" max="3080" width="10.42578125" style="327" customWidth="1"/>
    <col min="3081" max="3081" width="8.710937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8.7109375" style="327"/>
    <col min="3328" max="3328" width="4" style="327" customWidth="1"/>
    <col min="3329" max="3329" width="15.140625" style="327" customWidth="1"/>
    <col min="3330" max="3330" width="13.85546875" style="327" customWidth="1"/>
    <col min="3331" max="3331" width="10.140625" style="327" customWidth="1"/>
    <col min="3332" max="3332" width="8.7109375" style="327"/>
    <col min="3333" max="3333" width="3.42578125" style="327" customWidth="1"/>
    <col min="3334" max="3334" width="19.5703125" style="327" customWidth="1"/>
    <col min="3335" max="3335" width="12.28515625" style="327" customWidth="1"/>
    <col min="3336" max="3336" width="10.42578125" style="327" customWidth="1"/>
    <col min="3337" max="3337" width="8.710937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8.7109375" style="327"/>
    <col min="3584" max="3584" width="4" style="327" customWidth="1"/>
    <col min="3585" max="3585" width="15.140625" style="327" customWidth="1"/>
    <col min="3586" max="3586" width="13.85546875" style="327" customWidth="1"/>
    <col min="3587" max="3587" width="10.140625" style="327" customWidth="1"/>
    <col min="3588" max="3588" width="8.7109375" style="327"/>
    <col min="3589" max="3589" width="3.42578125" style="327" customWidth="1"/>
    <col min="3590" max="3590" width="19.5703125" style="327" customWidth="1"/>
    <col min="3591" max="3591" width="12.28515625" style="327" customWidth="1"/>
    <col min="3592" max="3592" width="10.42578125" style="327" customWidth="1"/>
    <col min="3593" max="3593" width="8.710937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8.7109375" style="327"/>
    <col min="3840" max="3840" width="4" style="327" customWidth="1"/>
    <col min="3841" max="3841" width="15.140625" style="327" customWidth="1"/>
    <col min="3842" max="3842" width="13.85546875" style="327" customWidth="1"/>
    <col min="3843" max="3843" width="10.140625" style="327" customWidth="1"/>
    <col min="3844" max="3844" width="8.7109375" style="327"/>
    <col min="3845" max="3845" width="3.42578125" style="327" customWidth="1"/>
    <col min="3846" max="3846" width="19.5703125" style="327" customWidth="1"/>
    <col min="3847" max="3847" width="12.28515625" style="327" customWidth="1"/>
    <col min="3848" max="3848" width="10.42578125" style="327" customWidth="1"/>
    <col min="3849" max="3849" width="8.710937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8.7109375" style="327"/>
    <col min="4096" max="4096" width="4" style="327" customWidth="1"/>
    <col min="4097" max="4097" width="15.140625" style="327" customWidth="1"/>
    <col min="4098" max="4098" width="13.85546875" style="327" customWidth="1"/>
    <col min="4099" max="4099" width="10.140625" style="327" customWidth="1"/>
    <col min="4100" max="4100" width="8.7109375" style="327"/>
    <col min="4101" max="4101" width="3.42578125" style="327" customWidth="1"/>
    <col min="4102" max="4102" width="19.5703125" style="327" customWidth="1"/>
    <col min="4103" max="4103" width="12.28515625" style="327" customWidth="1"/>
    <col min="4104" max="4104" width="10.42578125" style="327" customWidth="1"/>
    <col min="4105" max="4105" width="8.710937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8.7109375" style="327"/>
    <col min="4352" max="4352" width="4" style="327" customWidth="1"/>
    <col min="4353" max="4353" width="15.140625" style="327" customWidth="1"/>
    <col min="4354" max="4354" width="13.85546875" style="327" customWidth="1"/>
    <col min="4355" max="4355" width="10.140625" style="327" customWidth="1"/>
    <col min="4356" max="4356" width="8.7109375" style="327"/>
    <col min="4357" max="4357" width="3.42578125" style="327" customWidth="1"/>
    <col min="4358" max="4358" width="19.5703125" style="327" customWidth="1"/>
    <col min="4359" max="4359" width="12.28515625" style="327" customWidth="1"/>
    <col min="4360" max="4360" width="10.42578125" style="327" customWidth="1"/>
    <col min="4361" max="4361" width="8.710937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8.7109375" style="327"/>
    <col min="4608" max="4608" width="4" style="327" customWidth="1"/>
    <col min="4609" max="4609" width="15.140625" style="327" customWidth="1"/>
    <col min="4610" max="4610" width="13.85546875" style="327" customWidth="1"/>
    <col min="4611" max="4611" width="10.140625" style="327" customWidth="1"/>
    <col min="4612" max="4612" width="8.7109375" style="327"/>
    <col min="4613" max="4613" width="3.42578125" style="327" customWidth="1"/>
    <col min="4614" max="4614" width="19.5703125" style="327" customWidth="1"/>
    <col min="4615" max="4615" width="12.28515625" style="327" customWidth="1"/>
    <col min="4616" max="4616" width="10.42578125" style="327" customWidth="1"/>
    <col min="4617" max="4617" width="8.710937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8.7109375" style="327"/>
    <col min="4864" max="4864" width="4" style="327" customWidth="1"/>
    <col min="4865" max="4865" width="15.140625" style="327" customWidth="1"/>
    <col min="4866" max="4866" width="13.85546875" style="327" customWidth="1"/>
    <col min="4867" max="4867" width="10.140625" style="327" customWidth="1"/>
    <col min="4868" max="4868" width="8.7109375" style="327"/>
    <col min="4869" max="4869" width="3.42578125" style="327" customWidth="1"/>
    <col min="4870" max="4870" width="19.5703125" style="327" customWidth="1"/>
    <col min="4871" max="4871" width="12.28515625" style="327" customWidth="1"/>
    <col min="4872" max="4872" width="10.42578125" style="327" customWidth="1"/>
    <col min="4873" max="4873" width="8.710937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8.7109375" style="327"/>
    <col min="5120" max="5120" width="4" style="327" customWidth="1"/>
    <col min="5121" max="5121" width="15.140625" style="327" customWidth="1"/>
    <col min="5122" max="5122" width="13.85546875" style="327" customWidth="1"/>
    <col min="5123" max="5123" width="10.140625" style="327" customWidth="1"/>
    <col min="5124" max="5124" width="8.7109375" style="327"/>
    <col min="5125" max="5125" width="3.42578125" style="327" customWidth="1"/>
    <col min="5126" max="5126" width="19.5703125" style="327" customWidth="1"/>
    <col min="5127" max="5127" width="12.28515625" style="327" customWidth="1"/>
    <col min="5128" max="5128" width="10.42578125" style="327" customWidth="1"/>
    <col min="5129" max="5129" width="8.710937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8.7109375" style="327"/>
    <col min="5376" max="5376" width="4" style="327" customWidth="1"/>
    <col min="5377" max="5377" width="15.140625" style="327" customWidth="1"/>
    <col min="5378" max="5378" width="13.85546875" style="327" customWidth="1"/>
    <col min="5379" max="5379" width="10.140625" style="327" customWidth="1"/>
    <col min="5380" max="5380" width="8.7109375" style="327"/>
    <col min="5381" max="5381" width="3.42578125" style="327" customWidth="1"/>
    <col min="5382" max="5382" width="19.5703125" style="327" customWidth="1"/>
    <col min="5383" max="5383" width="12.28515625" style="327" customWidth="1"/>
    <col min="5384" max="5384" width="10.42578125" style="327" customWidth="1"/>
    <col min="5385" max="5385" width="8.710937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8.7109375" style="327"/>
    <col min="5632" max="5632" width="4" style="327" customWidth="1"/>
    <col min="5633" max="5633" width="15.140625" style="327" customWidth="1"/>
    <col min="5634" max="5634" width="13.85546875" style="327" customWidth="1"/>
    <col min="5635" max="5635" width="10.140625" style="327" customWidth="1"/>
    <col min="5636" max="5636" width="8.7109375" style="327"/>
    <col min="5637" max="5637" width="3.42578125" style="327" customWidth="1"/>
    <col min="5638" max="5638" width="19.5703125" style="327" customWidth="1"/>
    <col min="5639" max="5639" width="12.28515625" style="327" customWidth="1"/>
    <col min="5640" max="5640" width="10.42578125" style="327" customWidth="1"/>
    <col min="5641" max="5641" width="8.710937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8.7109375" style="327"/>
    <col min="5888" max="5888" width="4" style="327" customWidth="1"/>
    <col min="5889" max="5889" width="15.140625" style="327" customWidth="1"/>
    <col min="5890" max="5890" width="13.85546875" style="327" customWidth="1"/>
    <col min="5891" max="5891" width="10.140625" style="327" customWidth="1"/>
    <col min="5892" max="5892" width="8.7109375" style="327"/>
    <col min="5893" max="5893" width="3.42578125" style="327" customWidth="1"/>
    <col min="5894" max="5894" width="19.5703125" style="327" customWidth="1"/>
    <col min="5895" max="5895" width="12.28515625" style="327" customWidth="1"/>
    <col min="5896" max="5896" width="10.42578125" style="327" customWidth="1"/>
    <col min="5897" max="5897" width="8.710937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8.7109375" style="327"/>
    <col min="6144" max="6144" width="4" style="327" customWidth="1"/>
    <col min="6145" max="6145" width="15.140625" style="327" customWidth="1"/>
    <col min="6146" max="6146" width="13.85546875" style="327" customWidth="1"/>
    <col min="6147" max="6147" width="10.140625" style="327" customWidth="1"/>
    <col min="6148" max="6148" width="8.7109375" style="327"/>
    <col min="6149" max="6149" width="3.42578125" style="327" customWidth="1"/>
    <col min="6150" max="6150" width="19.5703125" style="327" customWidth="1"/>
    <col min="6151" max="6151" width="12.28515625" style="327" customWidth="1"/>
    <col min="6152" max="6152" width="10.42578125" style="327" customWidth="1"/>
    <col min="6153" max="6153" width="8.710937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8.7109375" style="327"/>
    <col min="6400" max="6400" width="4" style="327" customWidth="1"/>
    <col min="6401" max="6401" width="15.140625" style="327" customWidth="1"/>
    <col min="6402" max="6402" width="13.85546875" style="327" customWidth="1"/>
    <col min="6403" max="6403" width="10.140625" style="327" customWidth="1"/>
    <col min="6404" max="6404" width="8.7109375" style="327"/>
    <col min="6405" max="6405" width="3.42578125" style="327" customWidth="1"/>
    <col min="6406" max="6406" width="19.5703125" style="327" customWidth="1"/>
    <col min="6407" max="6407" width="12.28515625" style="327" customWidth="1"/>
    <col min="6408" max="6408" width="10.42578125" style="327" customWidth="1"/>
    <col min="6409" max="6409" width="8.710937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8.7109375" style="327"/>
    <col min="6656" max="6656" width="4" style="327" customWidth="1"/>
    <col min="6657" max="6657" width="15.140625" style="327" customWidth="1"/>
    <col min="6658" max="6658" width="13.85546875" style="327" customWidth="1"/>
    <col min="6659" max="6659" width="10.140625" style="327" customWidth="1"/>
    <col min="6660" max="6660" width="8.7109375" style="327"/>
    <col min="6661" max="6661" width="3.42578125" style="327" customWidth="1"/>
    <col min="6662" max="6662" width="19.5703125" style="327" customWidth="1"/>
    <col min="6663" max="6663" width="12.28515625" style="327" customWidth="1"/>
    <col min="6664" max="6664" width="10.42578125" style="327" customWidth="1"/>
    <col min="6665" max="6665" width="8.710937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8.7109375" style="327"/>
    <col min="6912" max="6912" width="4" style="327" customWidth="1"/>
    <col min="6913" max="6913" width="15.140625" style="327" customWidth="1"/>
    <col min="6914" max="6914" width="13.85546875" style="327" customWidth="1"/>
    <col min="6915" max="6915" width="10.140625" style="327" customWidth="1"/>
    <col min="6916" max="6916" width="8.7109375" style="327"/>
    <col min="6917" max="6917" width="3.42578125" style="327" customWidth="1"/>
    <col min="6918" max="6918" width="19.5703125" style="327" customWidth="1"/>
    <col min="6919" max="6919" width="12.28515625" style="327" customWidth="1"/>
    <col min="6920" max="6920" width="10.42578125" style="327" customWidth="1"/>
    <col min="6921" max="6921" width="8.710937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8.7109375" style="327"/>
    <col min="7168" max="7168" width="4" style="327" customWidth="1"/>
    <col min="7169" max="7169" width="15.140625" style="327" customWidth="1"/>
    <col min="7170" max="7170" width="13.85546875" style="327" customWidth="1"/>
    <col min="7171" max="7171" width="10.140625" style="327" customWidth="1"/>
    <col min="7172" max="7172" width="8.7109375" style="327"/>
    <col min="7173" max="7173" width="3.42578125" style="327" customWidth="1"/>
    <col min="7174" max="7174" width="19.5703125" style="327" customWidth="1"/>
    <col min="7175" max="7175" width="12.28515625" style="327" customWidth="1"/>
    <col min="7176" max="7176" width="10.42578125" style="327" customWidth="1"/>
    <col min="7177" max="7177" width="8.710937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8.7109375" style="327"/>
    <col min="7424" max="7424" width="4" style="327" customWidth="1"/>
    <col min="7425" max="7425" width="15.140625" style="327" customWidth="1"/>
    <col min="7426" max="7426" width="13.85546875" style="327" customWidth="1"/>
    <col min="7427" max="7427" width="10.140625" style="327" customWidth="1"/>
    <col min="7428" max="7428" width="8.7109375" style="327"/>
    <col min="7429" max="7429" width="3.42578125" style="327" customWidth="1"/>
    <col min="7430" max="7430" width="19.5703125" style="327" customWidth="1"/>
    <col min="7431" max="7431" width="12.28515625" style="327" customWidth="1"/>
    <col min="7432" max="7432" width="10.42578125" style="327" customWidth="1"/>
    <col min="7433" max="7433" width="8.710937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8.7109375" style="327"/>
    <col min="7680" max="7680" width="4" style="327" customWidth="1"/>
    <col min="7681" max="7681" width="15.140625" style="327" customWidth="1"/>
    <col min="7682" max="7682" width="13.85546875" style="327" customWidth="1"/>
    <col min="7683" max="7683" width="10.140625" style="327" customWidth="1"/>
    <col min="7684" max="7684" width="8.7109375" style="327"/>
    <col min="7685" max="7685" width="3.42578125" style="327" customWidth="1"/>
    <col min="7686" max="7686" width="19.5703125" style="327" customWidth="1"/>
    <col min="7687" max="7687" width="12.28515625" style="327" customWidth="1"/>
    <col min="7688" max="7688" width="10.42578125" style="327" customWidth="1"/>
    <col min="7689" max="7689" width="8.710937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8.7109375" style="327"/>
    <col min="7936" max="7936" width="4" style="327" customWidth="1"/>
    <col min="7937" max="7937" width="15.140625" style="327" customWidth="1"/>
    <col min="7938" max="7938" width="13.85546875" style="327" customWidth="1"/>
    <col min="7939" max="7939" width="10.140625" style="327" customWidth="1"/>
    <col min="7940" max="7940" width="8.7109375" style="327"/>
    <col min="7941" max="7941" width="3.42578125" style="327" customWidth="1"/>
    <col min="7942" max="7942" width="19.5703125" style="327" customWidth="1"/>
    <col min="7943" max="7943" width="12.28515625" style="327" customWidth="1"/>
    <col min="7944" max="7944" width="10.42578125" style="327" customWidth="1"/>
    <col min="7945" max="7945" width="8.710937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8.7109375" style="327"/>
    <col min="8192" max="8192" width="4" style="327" customWidth="1"/>
    <col min="8193" max="8193" width="15.140625" style="327" customWidth="1"/>
    <col min="8194" max="8194" width="13.85546875" style="327" customWidth="1"/>
    <col min="8195" max="8195" width="10.140625" style="327" customWidth="1"/>
    <col min="8196" max="8196" width="8.7109375" style="327"/>
    <col min="8197" max="8197" width="3.42578125" style="327" customWidth="1"/>
    <col min="8198" max="8198" width="19.5703125" style="327" customWidth="1"/>
    <col min="8199" max="8199" width="12.28515625" style="327" customWidth="1"/>
    <col min="8200" max="8200" width="10.42578125" style="327" customWidth="1"/>
    <col min="8201" max="8201" width="8.710937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8.7109375" style="327"/>
    <col min="8448" max="8448" width="4" style="327" customWidth="1"/>
    <col min="8449" max="8449" width="15.140625" style="327" customWidth="1"/>
    <col min="8450" max="8450" width="13.85546875" style="327" customWidth="1"/>
    <col min="8451" max="8451" width="10.140625" style="327" customWidth="1"/>
    <col min="8452" max="8452" width="8.7109375" style="327"/>
    <col min="8453" max="8453" width="3.42578125" style="327" customWidth="1"/>
    <col min="8454" max="8454" width="19.5703125" style="327" customWidth="1"/>
    <col min="8455" max="8455" width="12.28515625" style="327" customWidth="1"/>
    <col min="8456" max="8456" width="10.42578125" style="327" customWidth="1"/>
    <col min="8457" max="8457" width="8.710937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8.7109375" style="327"/>
    <col min="8704" max="8704" width="4" style="327" customWidth="1"/>
    <col min="8705" max="8705" width="15.140625" style="327" customWidth="1"/>
    <col min="8706" max="8706" width="13.85546875" style="327" customWidth="1"/>
    <col min="8707" max="8707" width="10.140625" style="327" customWidth="1"/>
    <col min="8708" max="8708" width="8.7109375" style="327"/>
    <col min="8709" max="8709" width="3.42578125" style="327" customWidth="1"/>
    <col min="8710" max="8710" width="19.5703125" style="327" customWidth="1"/>
    <col min="8711" max="8711" width="12.28515625" style="327" customWidth="1"/>
    <col min="8712" max="8712" width="10.42578125" style="327" customWidth="1"/>
    <col min="8713" max="8713" width="8.710937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8.7109375" style="327"/>
    <col min="8960" max="8960" width="4" style="327" customWidth="1"/>
    <col min="8961" max="8961" width="15.140625" style="327" customWidth="1"/>
    <col min="8962" max="8962" width="13.85546875" style="327" customWidth="1"/>
    <col min="8963" max="8963" width="10.140625" style="327" customWidth="1"/>
    <col min="8964" max="8964" width="8.7109375" style="327"/>
    <col min="8965" max="8965" width="3.42578125" style="327" customWidth="1"/>
    <col min="8966" max="8966" width="19.5703125" style="327" customWidth="1"/>
    <col min="8967" max="8967" width="12.28515625" style="327" customWidth="1"/>
    <col min="8968" max="8968" width="10.42578125" style="327" customWidth="1"/>
    <col min="8969" max="8969" width="8.710937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8.7109375" style="327"/>
    <col min="9216" max="9216" width="4" style="327" customWidth="1"/>
    <col min="9217" max="9217" width="15.140625" style="327" customWidth="1"/>
    <col min="9218" max="9218" width="13.85546875" style="327" customWidth="1"/>
    <col min="9219" max="9219" width="10.140625" style="327" customWidth="1"/>
    <col min="9220" max="9220" width="8.7109375" style="327"/>
    <col min="9221" max="9221" width="3.42578125" style="327" customWidth="1"/>
    <col min="9222" max="9222" width="19.5703125" style="327" customWidth="1"/>
    <col min="9223" max="9223" width="12.28515625" style="327" customWidth="1"/>
    <col min="9224" max="9224" width="10.42578125" style="327" customWidth="1"/>
    <col min="9225" max="9225" width="8.710937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8.7109375" style="327"/>
    <col min="9472" max="9472" width="4" style="327" customWidth="1"/>
    <col min="9473" max="9473" width="15.140625" style="327" customWidth="1"/>
    <col min="9474" max="9474" width="13.85546875" style="327" customWidth="1"/>
    <col min="9475" max="9475" width="10.140625" style="327" customWidth="1"/>
    <col min="9476" max="9476" width="8.7109375" style="327"/>
    <col min="9477" max="9477" width="3.42578125" style="327" customWidth="1"/>
    <col min="9478" max="9478" width="19.5703125" style="327" customWidth="1"/>
    <col min="9479" max="9479" width="12.28515625" style="327" customWidth="1"/>
    <col min="9480" max="9480" width="10.42578125" style="327" customWidth="1"/>
    <col min="9481" max="9481" width="8.710937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8.7109375" style="327"/>
    <col min="9728" max="9728" width="4" style="327" customWidth="1"/>
    <col min="9729" max="9729" width="15.140625" style="327" customWidth="1"/>
    <col min="9730" max="9730" width="13.85546875" style="327" customWidth="1"/>
    <col min="9731" max="9731" width="10.140625" style="327" customWidth="1"/>
    <col min="9732" max="9732" width="8.7109375" style="327"/>
    <col min="9733" max="9733" width="3.42578125" style="327" customWidth="1"/>
    <col min="9734" max="9734" width="19.5703125" style="327" customWidth="1"/>
    <col min="9735" max="9735" width="12.28515625" style="327" customWidth="1"/>
    <col min="9736" max="9736" width="10.42578125" style="327" customWidth="1"/>
    <col min="9737" max="9737" width="8.710937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8.7109375" style="327"/>
    <col min="9984" max="9984" width="4" style="327" customWidth="1"/>
    <col min="9985" max="9985" width="15.140625" style="327" customWidth="1"/>
    <col min="9986" max="9986" width="13.85546875" style="327" customWidth="1"/>
    <col min="9987" max="9987" width="10.140625" style="327" customWidth="1"/>
    <col min="9988" max="9988" width="8.7109375" style="327"/>
    <col min="9989" max="9989" width="3.42578125" style="327" customWidth="1"/>
    <col min="9990" max="9990" width="19.5703125" style="327" customWidth="1"/>
    <col min="9991" max="9991" width="12.28515625" style="327" customWidth="1"/>
    <col min="9992" max="9992" width="10.42578125" style="327" customWidth="1"/>
    <col min="9993" max="9993" width="8.710937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8.7109375" style="327"/>
    <col min="10240" max="10240" width="4" style="327" customWidth="1"/>
    <col min="10241" max="10241" width="15.140625" style="327" customWidth="1"/>
    <col min="10242" max="10242" width="13.85546875" style="327" customWidth="1"/>
    <col min="10243" max="10243" width="10.140625" style="327" customWidth="1"/>
    <col min="10244" max="10244" width="8.7109375" style="327"/>
    <col min="10245" max="10245" width="3.42578125" style="327" customWidth="1"/>
    <col min="10246" max="10246" width="19.5703125" style="327" customWidth="1"/>
    <col min="10247" max="10247" width="12.28515625" style="327" customWidth="1"/>
    <col min="10248" max="10248" width="10.42578125" style="327" customWidth="1"/>
    <col min="10249" max="10249" width="8.710937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8.7109375" style="327"/>
    <col min="10496" max="10496" width="4" style="327" customWidth="1"/>
    <col min="10497" max="10497" width="15.140625" style="327" customWidth="1"/>
    <col min="10498" max="10498" width="13.85546875" style="327" customWidth="1"/>
    <col min="10499" max="10499" width="10.140625" style="327" customWidth="1"/>
    <col min="10500" max="10500" width="8.7109375" style="327"/>
    <col min="10501" max="10501" width="3.42578125" style="327" customWidth="1"/>
    <col min="10502" max="10502" width="19.5703125" style="327" customWidth="1"/>
    <col min="10503" max="10503" width="12.28515625" style="327" customWidth="1"/>
    <col min="10504" max="10504" width="10.42578125" style="327" customWidth="1"/>
    <col min="10505" max="10505" width="8.710937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8.7109375" style="327"/>
    <col min="10752" max="10752" width="4" style="327" customWidth="1"/>
    <col min="10753" max="10753" width="15.140625" style="327" customWidth="1"/>
    <col min="10754" max="10754" width="13.85546875" style="327" customWidth="1"/>
    <col min="10755" max="10755" width="10.140625" style="327" customWidth="1"/>
    <col min="10756" max="10756" width="8.7109375" style="327"/>
    <col min="10757" max="10757" width="3.42578125" style="327" customWidth="1"/>
    <col min="10758" max="10758" width="19.5703125" style="327" customWidth="1"/>
    <col min="10759" max="10759" width="12.28515625" style="327" customWidth="1"/>
    <col min="10760" max="10760" width="10.42578125" style="327" customWidth="1"/>
    <col min="10761" max="10761" width="8.710937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8.7109375" style="327"/>
    <col min="11008" max="11008" width="4" style="327" customWidth="1"/>
    <col min="11009" max="11009" width="15.140625" style="327" customWidth="1"/>
    <col min="11010" max="11010" width="13.85546875" style="327" customWidth="1"/>
    <col min="11011" max="11011" width="10.140625" style="327" customWidth="1"/>
    <col min="11012" max="11012" width="8.7109375" style="327"/>
    <col min="11013" max="11013" width="3.42578125" style="327" customWidth="1"/>
    <col min="11014" max="11014" width="19.5703125" style="327" customWidth="1"/>
    <col min="11015" max="11015" width="12.28515625" style="327" customWidth="1"/>
    <col min="11016" max="11016" width="10.42578125" style="327" customWidth="1"/>
    <col min="11017" max="11017" width="8.710937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8.7109375" style="327"/>
    <col min="11264" max="11264" width="4" style="327" customWidth="1"/>
    <col min="11265" max="11265" width="15.140625" style="327" customWidth="1"/>
    <col min="11266" max="11266" width="13.85546875" style="327" customWidth="1"/>
    <col min="11267" max="11267" width="10.140625" style="327" customWidth="1"/>
    <col min="11268" max="11268" width="8.7109375" style="327"/>
    <col min="11269" max="11269" width="3.42578125" style="327" customWidth="1"/>
    <col min="11270" max="11270" width="19.5703125" style="327" customWidth="1"/>
    <col min="11271" max="11271" width="12.28515625" style="327" customWidth="1"/>
    <col min="11272" max="11272" width="10.42578125" style="327" customWidth="1"/>
    <col min="11273" max="11273" width="8.710937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8.7109375" style="327"/>
    <col min="11520" max="11520" width="4" style="327" customWidth="1"/>
    <col min="11521" max="11521" width="15.140625" style="327" customWidth="1"/>
    <col min="11522" max="11522" width="13.85546875" style="327" customWidth="1"/>
    <col min="11523" max="11523" width="10.140625" style="327" customWidth="1"/>
    <col min="11524" max="11524" width="8.7109375" style="327"/>
    <col min="11525" max="11525" width="3.42578125" style="327" customWidth="1"/>
    <col min="11526" max="11526" width="19.5703125" style="327" customWidth="1"/>
    <col min="11527" max="11527" width="12.28515625" style="327" customWidth="1"/>
    <col min="11528" max="11528" width="10.42578125" style="327" customWidth="1"/>
    <col min="11529" max="11529" width="8.710937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8.7109375" style="327"/>
    <col min="11776" max="11776" width="4" style="327" customWidth="1"/>
    <col min="11777" max="11777" width="15.140625" style="327" customWidth="1"/>
    <col min="11778" max="11778" width="13.85546875" style="327" customWidth="1"/>
    <col min="11779" max="11779" width="10.140625" style="327" customWidth="1"/>
    <col min="11780" max="11780" width="8.7109375" style="327"/>
    <col min="11781" max="11781" width="3.42578125" style="327" customWidth="1"/>
    <col min="11782" max="11782" width="19.5703125" style="327" customWidth="1"/>
    <col min="11783" max="11783" width="12.28515625" style="327" customWidth="1"/>
    <col min="11784" max="11784" width="10.42578125" style="327" customWidth="1"/>
    <col min="11785" max="11785" width="8.710937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8.7109375" style="327"/>
    <col min="12032" max="12032" width="4" style="327" customWidth="1"/>
    <col min="12033" max="12033" width="15.140625" style="327" customWidth="1"/>
    <col min="12034" max="12034" width="13.85546875" style="327" customWidth="1"/>
    <col min="12035" max="12035" width="10.140625" style="327" customWidth="1"/>
    <col min="12036" max="12036" width="8.7109375" style="327"/>
    <col min="12037" max="12037" width="3.42578125" style="327" customWidth="1"/>
    <col min="12038" max="12038" width="19.5703125" style="327" customWidth="1"/>
    <col min="12039" max="12039" width="12.28515625" style="327" customWidth="1"/>
    <col min="12040" max="12040" width="10.42578125" style="327" customWidth="1"/>
    <col min="12041" max="12041" width="8.710937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8.7109375" style="327"/>
    <col min="12288" max="12288" width="4" style="327" customWidth="1"/>
    <col min="12289" max="12289" width="15.140625" style="327" customWidth="1"/>
    <col min="12290" max="12290" width="13.85546875" style="327" customWidth="1"/>
    <col min="12291" max="12291" width="10.140625" style="327" customWidth="1"/>
    <col min="12292" max="12292" width="8.7109375" style="327"/>
    <col min="12293" max="12293" width="3.42578125" style="327" customWidth="1"/>
    <col min="12294" max="12294" width="19.5703125" style="327" customWidth="1"/>
    <col min="12295" max="12295" width="12.28515625" style="327" customWidth="1"/>
    <col min="12296" max="12296" width="10.42578125" style="327" customWidth="1"/>
    <col min="12297" max="12297" width="8.710937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8.7109375" style="327"/>
    <col min="12544" max="12544" width="4" style="327" customWidth="1"/>
    <col min="12545" max="12545" width="15.140625" style="327" customWidth="1"/>
    <col min="12546" max="12546" width="13.85546875" style="327" customWidth="1"/>
    <col min="12547" max="12547" width="10.140625" style="327" customWidth="1"/>
    <col min="12548" max="12548" width="8.7109375" style="327"/>
    <col min="12549" max="12549" width="3.42578125" style="327" customWidth="1"/>
    <col min="12550" max="12550" width="19.5703125" style="327" customWidth="1"/>
    <col min="12551" max="12551" width="12.28515625" style="327" customWidth="1"/>
    <col min="12552" max="12552" width="10.42578125" style="327" customWidth="1"/>
    <col min="12553" max="12553" width="8.710937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8.7109375" style="327"/>
    <col min="12800" max="12800" width="4" style="327" customWidth="1"/>
    <col min="12801" max="12801" width="15.140625" style="327" customWidth="1"/>
    <col min="12802" max="12802" width="13.85546875" style="327" customWidth="1"/>
    <col min="12803" max="12803" width="10.140625" style="327" customWidth="1"/>
    <col min="12804" max="12804" width="8.7109375" style="327"/>
    <col min="12805" max="12805" width="3.42578125" style="327" customWidth="1"/>
    <col min="12806" max="12806" width="19.5703125" style="327" customWidth="1"/>
    <col min="12807" max="12807" width="12.28515625" style="327" customWidth="1"/>
    <col min="12808" max="12808" width="10.42578125" style="327" customWidth="1"/>
    <col min="12809" max="12809" width="8.710937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8.7109375" style="327"/>
    <col min="13056" max="13056" width="4" style="327" customWidth="1"/>
    <col min="13057" max="13057" width="15.140625" style="327" customWidth="1"/>
    <col min="13058" max="13058" width="13.85546875" style="327" customWidth="1"/>
    <col min="13059" max="13059" width="10.140625" style="327" customWidth="1"/>
    <col min="13060" max="13060" width="8.7109375" style="327"/>
    <col min="13061" max="13061" width="3.42578125" style="327" customWidth="1"/>
    <col min="13062" max="13062" width="19.5703125" style="327" customWidth="1"/>
    <col min="13063" max="13063" width="12.28515625" style="327" customWidth="1"/>
    <col min="13064" max="13064" width="10.42578125" style="327" customWidth="1"/>
    <col min="13065" max="13065" width="8.710937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8.7109375" style="327"/>
    <col min="13312" max="13312" width="4" style="327" customWidth="1"/>
    <col min="13313" max="13313" width="15.140625" style="327" customWidth="1"/>
    <col min="13314" max="13314" width="13.85546875" style="327" customWidth="1"/>
    <col min="13315" max="13315" width="10.140625" style="327" customWidth="1"/>
    <col min="13316" max="13316" width="8.7109375" style="327"/>
    <col min="13317" max="13317" width="3.42578125" style="327" customWidth="1"/>
    <col min="13318" max="13318" width="19.5703125" style="327" customWidth="1"/>
    <col min="13319" max="13319" width="12.28515625" style="327" customWidth="1"/>
    <col min="13320" max="13320" width="10.42578125" style="327" customWidth="1"/>
    <col min="13321" max="13321" width="8.710937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8.7109375" style="327"/>
    <col min="13568" max="13568" width="4" style="327" customWidth="1"/>
    <col min="13569" max="13569" width="15.140625" style="327" customWidth="1"/>
    <col min="13570" max="13570" width="13.85546875" style="327" customWidth="1"/>
    <col min="13571" max="13571" width="10.140625" style="327" customWidth="1"/>
    <col min="13572" max="13572" width="8.7109375" style="327"/>
    <col min="13573" max="13573" width="3.42578125" style="327" customWidth="1"/>
    <col min="13574" max="13574" width="19.5703125" style="327" customWidth="1"/>
    <col min="13575" max="13575" width="12.28515625" style="327" customWidth="1"/>
    <col min="13576" max="13576" width="10.42578125" style="327" customWidth="1"/>
    <col min="13577" max="13577" width="8.710937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8.7109375" style="327"/>
    <col min="13824" max="13824" width="4" style="327" customWidth="1"/>
    <col min="13825" max="13825" width="15.140625" style="327" customWidth="1"/>
    <col min="13826" max="13826" width="13.85546875" style="327" customWidth="1"/>
    <col min="13827" max="13827" width="10.140625" style="327" customWidth="1"/>
    <col min="13828" max="13828" width="8.7109375" style="327"/>
    <col min="13829" max="13829" width="3.42578125" style="327" customWidth="1"/>
    <col min="13830" max="13830" width="19.5703125" style="327" customWidth="1"/>
    <col min="13831" max="13831" width="12.28515625" style="327" customWidth="1"/>
    <col min="13832" max="13832" width="10.42578125" style="327" customWidth="1"/>
    <col min="13833" max="13833" width="8.710937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8.7109375" style="327"/>
    <col min="14080" max="14080" width="4" style="327" customWidth="1"/>
    <col min="14081" max="14081" width="15.140625" style="327" customWidth="1"/>
    <col min="14082" max="14082" width="13.85546875" style="327" customWidth="1"/>
    <col min="14083" max="14083" width="10.140625" style="327" customWidth="1"/>
    <col min="14084" max="14084" width="8.7109375" style="327"/>
    <col min="14085" max="14085" width="3.42578125" style="327" customWidth="1"/>
    <col min="14086" max="14086" width="19.5703125" style="327" customWidth="1"/>
    <col min="14087" max="14087" width="12.28515625" style="327" customWidth="1"/>
    <col min="14088" max="14088" width="10.42578125" style="327" customWidth="1"/>
    <col min="14089" max="14089" width="8.710937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8.7109375" style="327"/>
    <col min="14336" max="14336" width="4" style="327" customWidth="1"/>
    <col min="14337" max="14337" width="15.140625" style="327" customWidth="1"/>
    <col min="14338" max="14338" width="13.85546875" style="327" customWidth="1"/>
    <col min="14339" max="14339" width="10.140625" style="327" customWidth="1"/>
    <col min="14340" max="14340" width="8.7109375" style="327"/>
    <col min="14341" max="14341" width="3.42578125" style="327" customWidth="1"/>
    <col min="14342" max="14342" width="19.5703125" style="327" customWidth="1"/>
    <col min="14343" max="14343" width="12.28515625" style="327" customWidth="1"/>
    <col min="14344" max="14344" width="10.42578125" style="327" customWidth="1"/>
    <col min="14345" max="14345" width="8.710937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8.7109375" style="327"/>
    <col min="14592" max="14592" width="4" style="327" customWidth="1"/>
    <col min="14593" max="14593" width="15.140625" style="327" customWidth="1"/>
    <col min="14594" max="14594" width="13.85546875" style="327" customWidth="1"/>
    <col min="14595" max="14595" width="10.140625" style="327" customWidth="1"/>
    <col min="14596" max="14596" width="8.7109375" style="327"/>
    <col min="14597" max="14597" width="3.42578125" style="327" customWidth="1"/>
    <col min="14598" max="14598" width="19.5703125" style="327" customWidth="1"/>
    <col min="14599" max="14599" width="12.28515625" style="327" customWidth="1"/>
    <col min="14600" max="14600" width="10.42578125" style="327" customWidth="1"/>
    <col min="14601" max="14601" width="8.710937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8.7109375" style="327"/>
    <col min="14848" max="14848" width="4" style="327" customWidth="1"/>
    <col min="14849" max="14849" width="15.140625" style="327" customWidth="1"/>
    <col min="14850" max="14850" width="13.85546875" style="327" customWidth="1"/>
    <col min="14851" max="14851" width="10.140625" style="327" customWidth="1"/>
    <col min="14852" max="14852" width="8.7109375" style="327"/>
    <col min="14853" max="14853" width="3.42578125" style="327" customWidth="1"/>
    <col min="14854" max="14854" width="19.5703125" style="327" customWidth="1"/>
    <col min="14855" max="14855" width="12.28515625" style="327" customWidth="1"/>
    <col min="14856" max="14856" width="10.42578125" style="327" customWidth="1"/>
    <col min="14857" max="14857" width="8.710937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8.7109375" style="327"/>
    <col min="15104" max="15104" width="4" style="327" customWidth="1"/>
    <col min="15105" max="15105" width="15.140625" style="327" customWidth="1"/>
    <col min="15106" max="15106" width="13.85546875" style="327" customWidth="1"/>
    <col min="15107" max="15107" width="10.140625" style="327" customWidth="1"/>
    <col min="15108" max="15108" width="8.7109375" style="327"/>
    <col min="15109" max="15109" width="3.42578125" style="327" customWidth="1"/>
    <col min="15110" max="15110" width="19.5703125" style="327" customWidth="1"/>
    <col min="15111" max="15111" width="12.28515625" style="327" customWidth="1"/>
    <col min="15112" max="15112" width="10.42578125" style="327" customWidth="1"/>
    <col min="15113" max="15113" width="8.710937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8.7109375" style="327"/>
    <col min="15360" max="15360" width="4" style="327" customWidth="1"/>
    <col min="15361" max="15361" width="15.140625" style="327" customWidth="1"/>
    <col min="15362" max="15362" width="13.85546875" style="327" customWidth="1"/>
    <col min="15363" max="15363" width="10.140625" style="327" customWidth="1"/>
    <col min="15364" max="15364" width="8.7109375" style="327"/>
    <col min="15365" max="15365" width="3.42578125" style="327" customWidth="1"/>
    <col min="15366" max="15366" width="19.5703125" style="327" customWidth="1"/>
    <col min="15367" max="15367" width="12.28515625" style="327" customWidth="1"/>
    <col min="15368" max="15368" width="10.42578125" style="327" customWidth="1"/>
    <col min="15369" max="15369" width="8.710937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8.7109375" style="327"/>
    <col min="15616" max="15616" width="4" style="327" customWidth="1"/>
    <col min="15617" max="15617" width="15.140625" style="327" customWidth="1"/>
    <col min="15618" max="15618" width="13.85546875" style="327" customWidth="1"/>
    <col min="15619" max="15619" width="10.140625" style="327" customWidth="1"/>
    <col min="15620" max="15620" width="8.7109375" style="327"/>
    <col min="15621" max="15621" width="3.42578125" style="327" customWidth="1"/>
    <col min="15622" max="15622" width="19.5703125" style="327" customWidth="1"/>
    <col min="15623" max="15623" width="12.28515625" style="327" customWidth="1"/>
    <col min="15624" max="15624" width="10.42578125" style="327" customWidth="1"/>
    <col min="15625" max="15625" width="8.710937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8.7109375" style="327"/>
    <col min="15872" max="15872" width="4" style="327" customWidth="1"/>
    <col min="15873" max="15873" width="15.140625" style="327" customWidth="1"/>
    <col min="15874" max="15874" width="13.85546875" style="327" customWidth="1"/>
    <col min="15875" max="15875" width="10.140625" style="327" customWidth="1"/>
    <col min="15876" max="15876" width="8.7109375" style="327"/>
    <col min="15877" max="15877" width="3.42578125" style="327" customWidth="1"/>
    <col min="15878" max="15878" width="19.5703125" style="327" customWidth="1"/>
    <col min="15879" max="15879" width="12.28515625" style="327" customWidth="1"/>
    <col min="15880" max="15880" width="10.42578125" style="327" customWidth="1"/>
    <col min="15881" max="15881" width="8.710937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8.7109375" style="327"/>
    <col min="16128" max="16128" width="4" style="327" customWidth="1"/>
    <col min="16129" max="16129" width="15.140625" style="327" customWidth="1"/>
    <col min="16130" max="16130" width="13.85546875" style="327" customWidth="1"/>
    <col min="16131" max="16131" width="10.140625" style="327" customWidth="1"/>
    <col min="16132" max="16132" width="8.7109375" style="327"/>
    <col min="16133" max="16133" width="3.42578125" style="327" customWidth="1"/>
    <col min="16134" max="16134" width="19.5703125" style="327" customWidth="1"/>
    <col min="16135" max="16135" width="12.28515625" style="327" customWidth="1"/>
    <col min="16136" max="16136" width="10.42578125" style="327" customWidth="1"/>
    <col min="16137" max="16137" width="8.710937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8.7109375" style="327"/>
  </cols>
  <sheetData>
    <row r="1" spans="1:27" ht="18.75">
      <c r="A1" s="368" t="s">
        <v>211</v>
      </c>
    </row>
    <row r="2" spans="1:27" ht="18" customHeight="1">
      <c r="A2" s="1157" t="s">
        <v>514</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8" customHeight="1">
      <c r="A3" s="1158" t="s">
        <v>511</v>
      </c>
      <c r="B3" s="1158"/>
      <c r="C3" s="1158"/>
      <c r="D3" s="1158"/>
      <c r="E3" s="1158"/>
      <c r="F3" s="1158"/>
      <c r="G3" s="1158"/>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30733.05</v>
      </c>
      <c r="C8" s="387">
        <v>34647</v>
      </c>
      <c r="D8" s="388">
        <v>2.6490233762378517</v>
      </c>
      <c r="E8" s="401"/>
      <c r="F8" s="386" t="s">
        <v>154</v>
      </c>
      <c r="G8" s="387">
        <v>4455.2259999999997</v>
      </c>
      <c r="H8" s="387">
        <v>18759</v>
      </c>
      <c r="I8" s="388">
        <v>3.2516859738652153</v>
      </c>
      <c r="K8" s="389" t="s">
        <v>139</v>
      </c>
      <c r="L8" s="390">
        <v>23337.09</v>
      </c>
      <c r="M8" s="390">
        <v>5330.2629999999999</v>
      </c>
      <c r="N8" s="391">
        <v>4.3782248643265822</v>
      </c>
      <c r="P8" s="389" t="s">
        <v>327</v>
      </c>
      <c r="Q8" s="390">
        <v>5892.2269999999999</v>
      </c>
      <c r="R8" s="390">
        <v>1199.76</v>
      </c>
      <c r="S8" s="391">
        <v>4.9111714009468557</v>
      </c>
    </row>
    <row r="9" spans="1:27" ht="15.75">
      <c r="A9" s="386" t="s">
        <v>154</v>
      </c>
      <c r="B9" s="387">
        <v>25370.34</v>
      </c>
      <c r="C9" s="387">
        <v>34192</v>
      </c>
      <c r="D9" s="388">
        <v>3.3917063530206972</v>
      </c>
      <c r="E9" s="402"/>
      <c r="F9" s="386" t="s">
        <v>136</v>
      </c>
      <c r="G9" s="387">
        <v>3313.127</v>
      </c>
      <c r="H9" s="387">
        <v>10883</v>
      </c>
      <c r="I9" s="388">
        <v>4.4595532810716518</v>
      </c>
      <c r="K9" s="386" t="s">
        <v>156</v>
      </c>
      <c r="L9" s="387">
        <v>11426.582</v>
      </c>
      <c r="M9" s="387">
        <v>1512.364</v>
      </c>
      <c r="N9" s="388">
        <v>7.555444324249982</v>
      </c>
      <c r="P9" s="386" t="s">
        <v>138</v>
      </c>
      <c r="Q9" s="387">
        <v>2697.922</v>
      </c>
      <c r="R9" s="387">
        <v>537.04499999999996</v>
      </c>
      <c r="S9" s="388">
        <v>5.0236423390963516</v>
      </c>
    </row>
    <row r="10" spans="1:27" ht="15.75">
      <c r="A10" s="386" t="s">
        <v>141</v>
      </c>
      <c r="B10" s="387">
        <v>24707.728999999999</v>
      </c>
      <c r="C10" s="387">
        <v>22413</v>
      </c>
      <c r="D10" s="388">
        <v>2.9634198105371907</v>
      </c>
      <c r="E10" s="401"/>
      <c r="F10" s="386" t="s">
        <v>155</v>
      </c>
      <c r="G10" s="387">
        <v>2880.1590000000001</v>
      </c>
      <c r="H10" s="387">
        <v>14039</v>
      </c>
      <c r="I10" s="388">
        <v>3.3226725271682702</v>
      </c>
      <c r="K10" s="386" t="s">
        <v>158</v>
      </c>
      <c r="L10" s="387">
        <v>8030.5829999999996</v>
      </c>
      <c r="M10" s="387">
        <v>2063.7249999999999</v>
      </c>
      <c r="N10" s="388">
        <v>3.8913048007849884</v>
      </c>
      <c r="P10" s="386" t="s">
        <v>139</v>
      </c>
      <c r="Q10" s="387">
        <v>2582.3110000000001</v>
      </c>
      <c r="R10" s="387">
        <v>573.74300000000005</v>
      </c>
      <c r="S10" s="388">
        <v>4.5008148247560316</v>
      </c>
    </row>
    <row r="11" spans="1:27" ht="15.75">
      <c r="A11" s="386" t="s">
        <v>158</v>
      </c>
      <c r="B11" s="387">
        <v>15591.938</v>
      </c>
      <c r="C11" s="387">
        <v>27345</v>
      </c>
      <c r="D11" s="388">
        <v>2.429478769399914</v>
      </c>
      <c r="E11" s="402"/>
      <c r="F11" s="386" t="s">
        <v>151</v>
      </c>
      <c r="G11" s="387">
        <v>1446.441</v>
      </c>
      <c r="H11" s="387">
        <v>4852</v>
      </c>
      <c r="I11" s="388">
        <v>3.9297239436313598</v>
      </c>
      <c r="K11" s="386" t="s">
        <v>244</v>
      </c>
      <c r="L11" s="387">
        <v>7654.1710000000003</v>
      </c>
      <c r="M11" s="387">
        <v>2666.1880000000001</v>
      </c>
      <c r="N11" s="388">
        <v>2.8708294388842797</v>
      </c>
      <c r="P11" s="386" t="s">
        <v>145</v>
      </c>
      <c r="Q11" s="387">
        <v>1598.2180000000001</v>
      </c>
      <c r="R11" s="387">
        <v>350.21600000000001</v>
      </c>
      <c r="S11" s="388">
        <v>4.5635207985928687</v>
      </c>
    </row>
    <row r="12" spans="1:27" ht="15.75">
      <c r="A12" s="386" t="s">
        <v>155</v>
      </c>
      <c r="B12" s="387">
        <v>11608.43</v>
      </c>
      <c r="C12" s="387">
        <v>22907</v>
      </c>
      <c r="D12" s="388">
        <v>2.8750546730538993</v>
      </c>
      <c r="E12" s="402"/>
      <c r="F12" s="403" t="s">
        <v>141</v>
      </c>
      <c r="G12" s="404">
        <v>1267.3779999999999</v>
      </c>
      <c r="H12" s="404">
        <v>5897</v>
      </c>
      <c r="I12" s="405">
        <v>3.418794795918092</v>
      </c>
      <c r="K12" s="386" t="s">
        <v>154</v>
      </c>
      <c r="L12" s="387">
        <v>7646.1779999999999</v>
      </c>
      <c r="M12" s="387">
        <v>1751.903</v>
      </c>
      <c r="N12" s="388">
        <v>4.3644984910694253</v>
      </c>
      <c r="P12" s="386" t="s">
        <v>153</v>
      </c>
      <c r="Q12" s="387">
        <v>1405.482</v>
      </c>
      <c r="R12" s="387">
        <v>337.84699999999998</v>
      </c>
      <c r="S12" s="388">
        <v>4.1601138977110939</v>
      </c>
    </row>
    <row r="13" spans="1:27" ht="15.75">
      <c r="A13" s="386" t="s">
        <v>149</v>
      </c>
      <c r="B13" s="387">
        <v>10110.446</v>
      </c>
      <c r="C13" s="387">
        <v>8087</v>
      </c>
      <c r="D13" s="388">
        <v>2.2048765530772805</v>
      </c>
      <c r="E13" s="402"/>
      <c r="F13" s="386" t="s">
        <v>158</v>
      </c>
      <c r="G13" s="387">
        <v>1066.8989999999999</v>
      </c>
      <c r="H13" s="387">
        <v>9079</v>
      </c>
      <c r="I13" s="388">
        <v>1.8935080424029771</v>
      </c>
      <c r="K13" s="386" t="s">
        <v>136</v>
      </c>
      <c r="L13" s="387">
        <v>6213.4369999999999</v>
      </c>
      <c r="M13" s="387">
        <v>1612.1510000000001</v>
      </c>
      <c r="N13" s="388">
        <v>3.8541284284164448</v>
      </c>
      <c r="P13" s="386" t="s">
        <v>136</v>
      </c>
      <c r="Q13" s="387">
        <v>1358.838</v>
      </c>
      <c r="R13" s="387">
        <v>332.52499999999998</v>
      </c>
      <c r="S13" s="388">
        <v>4.0864235771746484</v>
      </c>
    </row>
    <row r="14" spans="1:27" ht="15.75">
      <c r="A14" s="386" t="s">
        <v>137</v>
      </c>
      <c r="B14" s="387">
        <v>7606.665</v>
      </c>
      <c r="C14" s="387">
        <v>11394</v>
      </c>
      <c r="D14" s="388">
        <v>3.079698761669321</v>
      </c>
      <c r="E14" s="402"/>
      <c r="F14" s="386" t="s">
        <v>137</v>
      </c>
      <c r="G14" s="387">
        <v>660.72699999999998</v>
      </c>
      <c r="H14" s="387">
        <v>1431</v>
      </c>
      <c r="I14" s="388">
        <v>6.3563223919652136</v>
      </c>
      <c r="K14" s="403" t="s">
        <v>145</v>
      </c>
      <c r="L14" s="404">
        <v>5960.076</v>
      </c>
      <c r="M14" s="404">
        <v>859.70500000000004</v>
      </c>
      <c r="N14" s="405">
        <v>6.9326990072175914</v>
      </c>
      <c r="P14" s="386" t="s">
        <v>156</v>
      </c>
      <c r="Q14" s="387">
        <v>1311.106</v>
      </c>
      <c r="R14" s="387">
        <v>222.636</v>
      </c>
      <c r="S14" s="388">
        <v>5.8890116602885429</v>
      </c>
    </row>
    <row r="15" spans="1:27" ht="15.75">
      <c r="A15" s="386" t="s">
        <v>136</v>
      </c>
      <c r="B15" s="387">
        <v>3761.18</v>
      </c>
      <c r="C15" s="387">
        <v>11927</v>
      </c>
      <c r="D15" s="388">
        <v>4.4478528695615154</v>
      </c>
      <c r="E15" s="402"/>
      <c r="F15" s="386" t="s">
        <v>327</v>
      </c>
      <c r="G15" s="387">
        <v>549.72</v>
      </c>
      <c r="H15" s="387">
        <v>1760</v>
      </c>
      <c r="I15" s="388">
        <v>4.2340219048939414</v>
      </c>
      <c r="K15" s="386" t="s">
        <v>141</v>
      </c>
      <c r="L15" s="387">
        <v>4807.8689999999997</v>
      </c>
      <c r="M15" s="387">
        <v>868.32500000000005</v>
      </c>
      <c r="N15" s="388">
        <v>5.5369464198312839</v>
      </c>
      <c r="P15" s="386" t="s">
        <v>141</v>
      </c>
      <c r="Q15" s="387">
        <v>917.72500000000002</v>
      </c>
      <c r="R15" s="387">
        <v>203.642</v>
      </c>
      <c r="S15" s="388">
        <v>4.5065605326995417</v>
      </c>
      <c r="U15" s="314"/>
      <c r="V15" s="314"/>
      <c r="W15" s="314"/>
      <c r="X15" s="314"/>
    </row>
    <row r="16" spans="1:27" ht="16.5" thickBot="1">
      <c r="A16" s="386" t="s">
        <v>156</v>
      </c>
      <c r="B16" s="387">
        <v>2994.7629999999999</v>
      </c>
      <c r="C16" s="387">
        <v>6800</v>
      </c>
      <c r="D16" s="388">
        <v>4.1732575445089797</v>
      </c>
      <c r="E16" s="402"/>
      <c r="F16" s="386" t="s">
        <v>244</v>
      </c>
      <c r="G16" s="387">
        <v>527.23900000000003</v>
      </c>
      <c r="H16" s="387">
        <v>1566</v>
      </c>
      <c r="I16" s="388">
        <v>4.6238489467314476</v>
      </c>
      <c r="K16" s="386" t="s">
        <v>327</v>
      </c>
      <c r="L16" s="387">
        <v>4154.1570000000002</v>
      </c>
      <c r="M16" s="387">
        <v>508.18700000000001</v>
      </c>
      <c r="N16" s="388">
        <v>8.174465305094385</v>
      </c>
      <c r="P16" s="386" t="s">
        <v>459</v>
      </c>
      <c r="Q16" s="387">
        <v>574.25</v>
      </c>
      <c r="R16" s="387">
        <v>77.864000000000004</v>
      </c>
      <c r="S16" s="388">
        <v>7.3750385287167362</v>
      </c>
      <c r="U16" s="314"/>
      <c r="V16" s="314"/>
      <c r="W16" s="314"/>
      <c r="X16" s="314"/>
    </row>
    <row r="17" spans="1:24" ht="16.5" thickBot="1">
      <c r="A17" s="386" t="s">
        <v>327</v>
      </c>
      <c r="B17" s="387">
        <v>1952.979</v>
      </c>
      <c r="C17" s="387">
        <v>3760</v>
      </c>
      <c r="D17" s="388">
        <v>4.2426458927574453</v>
      </c>
      <c r="E17" s="401"/>
      <c r="F17" s="392" t="s">
        <v>221</v>
      </c>
      <c r="G17" s="393">
        <v>17091.447</v>
      </c>
      <c r="H17" s="393">
        <v>71239</v>
      </c>
      <c r="I17" s="394">
        <v>3.5331624025620187</v>
      </c>
      <c r="K17" s="403" t="s">
        <v>153</v>
      </c>
      <c r="L17" s="404">
        <v>2465.116</v>
      </c>
      <c r="M17" s="404">
        <v>505.649</v>
      </c>
      <c r="N17" s="405">
        <v>4.8751525267527471</v>
      </c>
      <c r="P17" s="386" t="s">
        <v>137</v>
      </c>
      <c r="Q17" s="387">
        <v>459.286</v>
      </c>
      <c r="R17" s="387">
        <v>151.738</v>
      </c>
      <c r="S17" s="388">
        <v>3.0268357300083037</v>
      </c>
      <c r="U17" s="314"/>
      <c r="V17" s="314"/>
      <c r="W17" s="314"/>
      <c r="X17" s="314"/>
    </row>
    <row r="18" spans="1:24" ht="16.5" thickBot="1">
      <c r="A18" s="386" t="s">
        <v>139</v>
      </c>
      <c r="B18" s="387">
        <v>1948.7260000000001</v>
      </c>
      <c r="C18" s="387">
        <v>3577</v>
      </c>
      <c r="D18" s="388">
        <v>4.4270311775877582</v>
      </c>
      <c r="E18" s="406"/>
      <c r="F18"/>
      <c r="G18"/>
      <c r="H18"/>
      <c r="I18"/>
      <c r="K18" s="386" t="s">
        <v>144</v>
      </c>
      <c r="L18" s="387">
        <v>2079.7719999999999</v>
      </c>
      <c r="M18" s="387">
        <v>570.83299999999997</v>
      </c>
      <c r="N18" s="388">
        <v>3.6433983319114347</v>
      </c>
      <c r="P18" s="386" t="s">
        <v>154</v>
      </c>
      <c r="Q18" s="387">
        <v>338.36700000000002</v>
      </c>
      <c r="R18" s="387">
        <v>71.844999999999999</v>
      </c>
      <c r="S18" s="388">
        <v>4.7096805623216653</v>
      </c>
      <c r="U18" s="314"/>
      <c r="V18" s="314"/>
      <c r="W18" s="314"/>
      <c r="X18" s="314"/>
    </row>
    <row r="19" spans="1:24" ht="16.5" thickBot="1">
      <c r="A19" s="386" t="s">
        <v>150</v>
      </c>
      <c r="B19" s="387">
        <v>1131.558</v>
      </c>
      <c r="C19" s="387">
        <v>874</v>
      </c>
      <c r="D19" s="388">
        <v>3.9464234645834058</v>
      </c>
      <c r="E19" s="407"/>
      <c r="F19"/>
      <c r="G19"/>
      <c r="H19"/>
      <c r="I19"/>
      <c r="K19" s="386" t="s">
        <v>150</v>
      </c>
      <c r="L19" s="387">
        <v>1758.7619999999999</v>
      </c>
      <c r="M19" s="387">
        <v>486.38499999999999</v>
      </c>
      <c r="N19" s="388">
        <v>3.6159873351357463</v>
      </c>
      <c r="P19" s="392" t="s">
        <v>221</v>
      </c>
      <c r="Q19" s="393">
        <v>19337.275000000001</v>
      </c>
      <c r="R19" s="393">
        <v>4070.5279999999998</v>
      </c>
      <c r="S19" s="394">
        <v>4.7505569302065975</v>
      </c>
      <c r="U19" s="314"/>
      <c r="V19" s="314"/>
      <c r="W19" s="314"/>
      <c r="X19" s="314"/>
    </row>
    <row r="20" spans="1:24" ht="15" customHeight="1">
      <c r="A20" s="386" t="s">
        <v>244</v>
      </c>
      <c r="B20" s="387">
        <v>527.23900000000003</v>
      </c>
      <c r="C20" s="387">
        <v>1566</v>
      </c>
      <c r="D20" s="388">
        <v>4.6238489467314476</v>
      </c>
      <c r="E20"/>
      <c r="F20"/>
      <c r="G20"/>
      <c r="H20"/>
      <c r="I20"/>
      <c r="K20" s="386" t="s">
        <v>138</v>
      </c>
      <c r="L20" s="387">
        <v>1642.0119999999999</v>
      </c>
      <c r="M20" s="387">
        <v>282.101</v>
      </c>
      <c r="N20" s="388">
        <v>5.8206528867320566</v>
      </c>
      <c r="P20"/>
      <c r="Q20"/>
      <c r="R20"/>
      <c r="S20"/>
      <c r="U20" s="314"/>
      <c r="V20" s="314"/>
      <c r="W20" s="314"/>
      <c r="X20" s="314"/>
    </row>
    <row r="21" spans="1:24" ht="16.5" thickBot="1">
      <c r="A21" s="386" t="s">
        <v>138</v>
      </c>
      <c r="B21" s="387">
        <v>487.55500000000001</v>
      </c>
      <c r="C21" s="387">
        <v>1015</v>
      </c>
      <c r="D21" s="388">
        <v>3.8054558226662505</v>
      </c>
      <c r="F21"/>
      <c r="G21"/>
      <c r="H21"/>
      <c r="I21"/>
      <c r="K21" s="403" t="s">
        <v>151</v>
      </c>
      <c r="L21" s="404">
        <v>1453.0070000000001</v>
      </c>
      <c r="M21" s="404">
        <v>376.51499999999999</v>
      </c>
      <c r="N21" s="405">
        <v>3.8590945911849466</v>
      </c>
      <c r="P21"/>
      <c r="Q21"/>
      <c r="R21"/>
      <c r="S21"/>
    </row>
    <row r="22" spans="1:24" ht="16.5" thickBot="1">
      <c r="A22" s="392" t="s">
        <v>221</v>
      </c>
      <c r="B22" s="393">
        <v>139324.554</v>
      </c>
      <c r="C22" s="393">
        <v>192908</v>
      </c>
      <c r="D22" s="394">
        <v>2.8944287267522566</v>
      </c>
      <c r="E22"/>
      <c r="F22"/>
      <c r="G22"/>
      <c r="H22"/>
      <c r="I22"/>
      <c r="J22" s="314"/>
      <c r="K22" s="403" t="s">
        <v>246</v>
      </c>
      <c r="L22" s="404">
        <v>1440.0719999999999</v>
      </c>
      <c r="M22" s="404">
        <v>416.28300000000002</v>
      </c>
      <c r="N22" s="405">
        <v>3.4593581770093897</v>
      </c>
      <c r="P22"/>
      <c r="Q22"/>
      <c r="R22"/>
      <c r="S22"/>
    </row>
    <row r="23" spans="1:24" ht="16.5" thickBot="1">
      <c r="A23"/>
      <c r="B23"/>
      <c r="C23"/>
      <c r="D23"/>
      <c r="E23"/>
      <c r="J23" s="314"/>
      <c r="K23" s="392" t="s">
        <v>221</v>
      </c>
      <c r="L23" s="393">
        <v>93270.082999999999</v>
      </c>
      <c r="M23" s="393">
        <v>20165.866000000002</v>
      </c>
      <c r="N23" s="394">
        <v>4.6251464231687338</v>
      </c>
      <c r="P23"/>
      <c r="Q23"/>
      <c r="R23"/>
      <c r="S23"/>
    </row>
    <row r="24" spans="1:24">
      <c r="A24"/>
      <c r="B24"/>
      <c r="C24"/>
      <c r="D24"/>
      <c r="E24"/>
      <c r="F24"/>
      <c r="G24"/>
      <c r="H24"/>
      <c r="I24"/>
      <c r="J24" s="314"/>
      <c r="K24"/>
      <c r="L24"/>
      <c r="M24"/>
      <c r="N24"/>
      <c r="O24"/>
      <c r="P24"/>
      <c r="Q24"/>
      <c r="R24"/>
      <c r="S24"/>
      <c r="T24"/>
    </row>
    <row r="25" spans="1:24">
      <c r="A25"/>
      <c r="B25"/>
      <c r="C25"/>
      <c r="D25"/>
      <c r="E25"/>
      <c r="F25"/>
      <c r="G25"/>
      <c r="H25"/>
      <c r="I25"/>
      <c r="J25" s="314"/>
      <c r="K25"/>
      <c r="L25"/>
      <c r="M25"/>
      <c r="N25"/>
      <c r="O25"/>
      <c r="P25"/>
      <c r="Q25"/>
      <c r="R25"/>
      <c r="S25"/>
      <c r="T25"/>
    </row>
    <row r="26" spans="1:24">
      <c r="A26"/>
      <c r="B26"/>
      <c r="C26"/>
      <c r="D26"/>
      <c r="E26"/>
      <c r="F26"/>
      <c r="G26"/>
      <c r="H26"/>
      <c r="I26"/>
      <c r="J26" s="314"/>
      <c r="K26"/>
      <c r="L26"/>
      <c r="M26"/>
      <c r="N26"/>
      <c r="O26"/>
      <c r="P26"/>
      <c r="Q26"/>
      <c r="R26"/>
      <c r="S26"/>
      <c r="T26"/>
    </row>
    <row r="27" spans="1:24">
      <c r="E27"/>
      <c r="F27"/>
      <c r="G27"/>
      <c r="H27"/>
      <c r="I27"/>
      <c r="J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4"/>
      <c r="K151" s="314"/>
    </row>
    <row r="152" spans="1:12">
      <c r="A152"/>
      <c r="B152"/>
      <c r="C152"/>
      <c r="D152"/>
      <c r="E152"/>
      <c r="F152"/>
      <c r="G152"/>
      <c r="H152"/>
      <c r="I152"/>
      <c r="J152" s="314"/>
      <c r="K152" s="314"/>
    </row>
    <row r="153" spans="1:12">
      <c r="A153"/>
      <c r="B153"/>
      <c r="C153"/>
      <c r="D153"/>
      <c r="E153"/>
      <c r="F153"/>
      <c r="G153"/>
      <c r="H153"/>
      <c r="I153"/>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J209" s="314"/>
      <c r="K209" s="314"/>
    </row>
    <row r="210" spans="1:11">
      <c r="A210" s="314"/>
      <c r="B210" s="314"/>
      <c r="C210" s="314"/>
      <c r="D210" s="314"/>
      <c r="E210" s="314"/>
      <c r="F210" s="314"/>
      <c r="G210" s="314"/>
      <c r="H210" s="314"/>
      <c r="J210" s="314"/>
      <c r="K210" s="314"/>
    </row>
    <row r="211" spans="1:11">
      <c r="A211" s="314"/>
      <c r="B211" s="314"/>
      <c r="C211" s="314"/>
      <c r="D211" s="314"/>
      <c r="E211" s="314"/>
      <c r="F211" s="314"/>
      <c r="G211" s="314"/>
      <c r="H211" s="314"/>
      <c r="J211" s="314"/>
      <c r="K211" s="314"/>
    </row>
    <row r="212" spans="1:11">
      <c r="A212" s="314"/>
      <c r="B212" s="314"/>
      <c r="C212" s="314"/>
      <c r="D212" s="314"/>
      <c r="E212" s="314"/>
      <c r="F212" s="314"/>
      <c r="G212" s="314"/>
      <c r="H212" s="314"/>
      <c r="J212" s="314"/>
      <c r="K212" s="314"/>
    </row>
    <row r="213" spans="1:11">
      <c r="A213" s="314"/>
      <c r="B213" s="314"/>
      <c r="C213" s="314"/>
      <c r="D213" s="314"/>
      <c r="E213" s="314"/>
      <c r="F213" s="314"/>
      <c r="G213" s="314"/>
      <c r="H213" s="314"/>
      <c r="J213" s="314"/>
      <c r="K213" s="314"/>
    </row>
    <row r="214" spans="1:11">
      <c r="A214" s="314"/>
      <c r="B214" s="314"/>
      <c r="C214" s="314"/>
      <c r="D214" s="314"/>
      <c r="E214" s="314"/>
      <c r="F214" s="314"/>
      <c r="G214" s="314"/>
      <c r="H214" s="314"/>
      <c r="J214" s="314"/>
      <c r="K214" s="314"/>
    </row>
    <row r="215" spans="1:11">
      <c r="A215" s="314"/>
      <c r="B215" s="314"/>
      <c r="C215" s="314"/>
      <c r="D215" s="314"/>
      <c r="E215" s="314"/>
      <c r="F215" s="314"/>
      <c r="G215" s="314"/>
      <c r="H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row>
    <row r="225" spans="1:5">
      <c r="A225" s="314"/>
      <c r="B225" s="314"/>
      <c r="C225" s="314"/>
      <c r="D225" s="314"/>
      <c r="E225" s="314"/>
    </row>
    <row r="226" spans="1:5">
      <c r="A226" s="314"/>
      <c r="B226" s="314"/>
      <c r="C226" s="314"/>
      <c r="D226" s="314"/>
      <c r="E226" s="314"/>
    </row>
    <row r="227" spans="1:5">
      <c r="A227" s="314"/>
      <c r="B227" s="314"/>
      <c r="C227" s="314"/>
      <c r="D227" s="314"/>
      <c r="E227" s="314"/>
    </row>
    <row r="228" spans="1:5">
      <c r="A228" s="314"/>
      <c r="B228" s="314"/>
      <c r="C228" s="314"/>
      <c r="D228" s="314"/>
      <c r="E228" s="314"/>
    </row>
    <row r="229" spans="1:5">
      <c r="A229" s="314"/>
      <c r="B229" s="314"/>
      <c r="C229" s="314"/>
      <c r="D229" s="314"/>
      <c r="E229" s="314"/>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workbookViewId="0">
      <selection activeCell="R48" sqref="R48"/>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18.4257812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t="s">
        <v>211</v>
      </c>
    </row>
    <row r="2" spans="1:20" ht="26.25" customHeight="1">
      <c r="A2" s="328" t="s">
        <v>212</v>
      </c>
    </row>
    <row r="5" spans="1:20" ht="38.25" customHeight="1" thickBot="1">
      <c r="A5" s="1143" t="s">
        <v>479</v>
      </c>
      <c r="B5" s="1143"/>
      <c r="C5" s="1143"/>
      <c r="D5" s="1143"/>
      <c r="E5" s="1143"/>
      <c r="F5" s="1143"/>
      <c r="H5" s="329" t="s">
        <v>227</v>
      </c>
      <c r="K5"/>
      <c r="L5"/>
      <c r="M5"/>
      <c r="N5"/>
      <c r="O5"/>
      <c r="P5"/>
    </row>
    <row r="6" spans="1:20" ht="15.75" customHeight="1" thickBot="1">
      <c r="A6" s="1144" t="s">
        <v>114</v>
      </c>
      <c r="B6" s="1146" t="s">
        <v>478</v>
      </c>
      <c r="C6" s="1147"/>
      <c r="D6" s="1148"/>
      <c r="E6" s="1149" t="s">
        <v>480</v>
      </c>
      <c r="F6" s="1151" t="s">
        <v>481</v>
      </c>
      <c r="K6"/>
      <c r="L6"/>
      <c r="M6"/>
      <c r="N6"/>
      <c r="O6"/>
      <c r="P6"/>
    </row>
    <row r="7" spans="1:20" ht="21" customHeight="1" thickBot="1">
      <c r="A7" s="1145"/>
      <c r="B7" s="671" t="s">
        <v>217</v>
      </c>
      <c r="C7" s="672" t="s">
        <v>219</v>
      </c>
      <c r="D7" s="330" t="s">
        <v>220</v>
      </c>
      <c r="E7" s="1150"/>
      <c r="F7" s="1152"/>
      <c r="K7"/>
      <c r="L7"/>
      <c r="M7"/>
      <c r="N7"/>
      <c r="O7"/>
      <c r="P7"/>
    </row>
    <row r="8" spans="1:20" ht="17.25" customHeight="1" thickBot="1">
      <c r="A8" s="331" t="s">
        <v>115</v>
      </c>
      <c r="B8" s="336">
        <v>12034.236000000001</v>
      </c>
      <c r="C8" s="345">
        <v>6598.8909999999996</v>
      </c>
      <c r="D8" s="334">
        <f t="shared" ref="D8:D13" si="0">(C8/B8)*100</f>
        <v>54.834316029700588</v>
      </c>
      <c r="E8" s="333">
        <v>13363.523999999999</v>
      </c>
      <c r="F8" s="334">
        <f t="shared" ref="F8:F13" si="1">((B8-E8)/E8)*100</f>
        <v>-9.9471366983738623</v>
      </c>
      <c r="H8" s="335" t="s">
        <v>116</v>
      </c>
      <c r="J8"/>
      <c r="K8"/>
      <c r="L8"/>
      <c r="M8"/>
      <c r="N8"/>
      <c r="O8"/>
      <c r="P8"/>
    </row>
    <row r="9" spans="1:20" ht="18" customHeight="1" thickBot="1">
      <c r="A9" s="331" t="s">
        <v>117</v>
      </c>
      <c r="B9" s="336">
        <v>51648</v>
      </c>
      <c r="C9" s="345">
        <v>14399</v>
      </c>
      <c r="D9" s="334">
        <f t="shared" si="0"/>
        <v>27.879104708798017</v>
      </c>
      <c r="E9" s="337">
        <v>44363</v>
      </c>
      <c r="F9" s="334">
        <f t="shared" si="1"/>
        <v>16.421342109415505</v>
      </c>
      <c r="H9" s="338">
        <f>B9-E9</f>
        <v>7285</v>
      </c>
      <c r="J9"/>
      <c r="K9"/>
      <c r="L9"/>
      <c r="M9"/>
      <c r="N9"/>
      <c r="O9"/>
      <c r="P9"/>
      <c r="Q9" s="314"/>
      <c r="R9" s="314"/>
      <c r="S9" s="314"/>
      <c r="T9" s="314"/>
    </row>
    <row r="10" spans="1:20" ht="15" customHeight="1" thickBot="1">
      <c r="A10" s="339" t="s">
        <v>213</v>
      </c>
      <c r="B10" s="336">
        <v>26190</v>
      </c>
      <c r="C10" s="345">
        <v>0</v>
      </c>
      <c r="D10" s="341">
        <f t="shared" si="0"/>
        <v>0</v>
      </c>
      <c r="E10" s="340">
        <v>14465</v>
      </c>
      <c r="F10" s="341">
        <f t="shared" si="1"/>
        <v>81.057725544417565</v>
      </c>
      <c r="J10"/>
      <c r="K10"/>
      <c r="L10"/>
      <c r="M10"/>
      <c r="N10"/>
      <c r="O10"/>
      <c r="P10"/>
      <c r="Q10" s="314"/>
      <c r="R10" s="314"/>
      <c r="S10" s="314"/>
      <c r="T10" s="314"/>
    </row>
    <row r="11" spans="1:20" ht="17.25" customHeight="1" thickBot="1">
      <c r="A11" s="331" t="s">
        <v>118</v>
      </c>
      <c r="B11" s="336">
        <v>294183.962</v>
      </c>
      <c r="C11" s="342">
        <v>56206.828999999998</v>
      </c>
      <c r="D11" s="334">
        <f t="shared" si="0"/>
        <v>19.106014011735962</v>
      </c>
      <c r="E11" s="342">
        <v>256407.24600000001</v>
      </c>
      <c r="F11" s="334">
        <f t="shared" si="1"/>
        <v>14.733092215342458</v>
      </c>
      <c r="J11"/>
      <c r="K11"/>
      <c r="L11"/>
      <c r="M11"/>
      <c r="N11"/>
      <c r="O11"/>
      <c r="P11"/>
      <c r="Q11" s="314"/>
      <c r="R11" s="314"/>
      <c r="S11" s="314"/>
      <c r="T11" s="314"/>
    </row>
    <row r="12" spans="1:20" ht="15" customHeight="1" thickBot="1">
      <c r="A12" s="344" t="s">
        <v>119</v>
      </c>
      <c r="B12" s="336">
        <v>105159.747</v>
      </c>
      <c r="C12" s="345">
        <v>16528.895</v>
      </c>
      <c r="D12" s="334">
        <f t="shared" si="0"/>
        <v>15.717891561682817</v>
      </c>
      <c r="E12" s="345">
        <v>107854.86599999999</v>
      </c>
      <c r="F12" s="334">
        <f t="shared" si="1"/>
        <v>-2.4988385781314602</v>
      </c>
      <c r="J12"/>
      <c r="K12"/>
      <c r="L12"/>
      <c r="M12"/>
      <c r="N12"/>
      <c r="O12"/>
      <c r="P12"/>
      <c r="Q12" s="314"/>
      <c r="R12" s="314"/>
      <c r="S12" s="314"/>
      <c r="T12" s="314"/>
    </row>
    <row r="13" spans="1:20" ht="15" customHeight="1" thickBot="1">
      <c r="A13" s="344" t="s">
        <v>120</v>
      </c>
      <c r="B13" s="336">
        <f>B11+B12</f>
        <v>399343.70900000003</v>
      </c>
      <c r="C13" s="345">
        <f>C11+C12</f>
        <v>72735.724000000002</v>
      </c>
      <c r="D13" s="346">
        <f t="shared" si="0"/>
        <v>18.213814906997822</v>
      </c>
      <c r="E13" s="345">
        <f>E11+E12</f>
        <v>364262.11200000002</v>
      </c>
      <c r="F13" s="346">
        <f t="shared" si="1"/>
        <v>9.6308663032184931</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75">
      <c r="A16" s="348" t="s">
        <v>214</v>
      </c>
      <c r="K16"/>
      <c r="L16"/>
      <c r="M16"/>
      <c r="N16"/>
      <c r="O16"/>
      <c r="P16" s="314"/>
      <c r="Q16" s="314"/>
      <c r="R16" s="314"/>
      <c r="S16" s="314"/>
      <c r="T16" s="314"/>
    </row>
    <row r="17" spans="1:20">
      <c r="I17"/>
      <c r="J17"/>
      <c r="K17"/>
      <c r="L17"/>
      <c r="M17"/>
      <c r="N17"/>
      <c r="O17" s="314"/>
      <c r="P17" s="314"/>
      <c r="Q17" s="314"/>
      <c r="R17" s="314"/>
      <c r="S17" s="314"/>
      <c r="T17" s="314"/>
    </row>
    <row r="18" spans="1:20" ht="33" customHeight="1" thickBot="1">
      <c r="A18" s="1143" t="s">
        <v>482</v>
      </c>
      <c r="B18" s="1143"/>
      <c r="C18" s="1143"/>
      <c r="D18" s="1143"/>
      <c r="E18" s="1143"/>
      <c r="F18" s="1143"/>
      <c r="I18"/>
      <c r="J18"/>
      <c r="K18"/>
      <c r="L18"/>
      <c r="M18"/>
      <c r="N18"/>
      <c r="O18" s="314"/>
      <c r="P18" s="314"/>
      <c r="Q18" s="314"/>
      <c r="R18" s="314"/>
      <c r="S18" s="314"/>
      <c r="T18" s="314"/>
    </row>
    <row r="19" spans="1:20" ht="16.5" customHeight="1" thickBot="1">
      <c r="A19" s="1153" t="s">
        <v>448</v>
      </c>
      <c r="B19" s="1146" t="s">
        <v>483</v>
      </c>
      <c r="C19" s="1147"/>
      <c r="D19" s="1148"/>
      <c r="E19" s="1149" t="s">
        <v>480</v>
      </c>
      <c r="F19" s="1151" t="s">
        <v>484</v>
      </c>
      <c r="I19"/>
      <c r="J19"/>
      <c r="K19"/>
      <c r="L19"/>
      <c r="M19"/>
      <c r="N19"/>
      <c r="O19" s="314"/>
      <c r="P19" s="314"/>
      <c r="Q19" s="314"/>
      <c r="R19" s="314"/>
      <c r="S19" s="314"/>
      <c r="T19" s="314"/>
    </row>
    <row r="20" spans="1:20" ht="21" customHeight="1" thickBot="1">
      <c r="A20" s="1154"/>
      <c r="B20" s="349" t="s">
        <v>217</v>
      </c>
      <c r="C20" s="349" t="s">
        <v>322</v>
      </c>
      <c r="D20" s="349" t="s">
        <v>323</v>
      </c>
      <c r="E20" s="1155"/>
      <c r="F20" s="1156"/>
      <c r="I20"/>
      <c r="J20"/>
      <c r="K20"/>
      <c r="L20"/>
      <c r="M20"/>
      <c r="N20"/>
      <c r="O20" s="314"/>
      <c r="P20" s="314"/>
      <c r="Q20" s="314"/>
      <c r="R20" s="314"/>
      <c r="S20" s="314"/>
      <c r="T20" s="314"/>
    </row>
    <row r="21" spans="1:20" ht="15.75" thickBot="1">
      <c r="A21" s="350" t="s">
        <v>115</v>
      </c>
      <c r="B21" s="336">
        <v>63083.614999999998</v>
      </c>
      <c r="C21" s="351">
        <v>0</v>
      </c>
      <c r="D21" s="352">
        <f t="shared" ref="D21:D26" si="2">(C21/B21)*100</f>
        <v>0</v>
      </c>
      <c r="E21" s="345">
        <v>71107.375</v>
      </c>
      <c r="F21" s="352">
        <f t="shared" ref="F21:F26" si="3">((B21-E21)/E21)*100</f>
        <v>-11.284005351062392</v>
      </c>
      <c r="H21" s="335" t="s">
        <v>122</v>
      </c>
      <c r="K21"/>
      <c r="L21"/>
      <c r="M21"/>
      <c r="N21"/>
      <c r="O21" s="314"/>
      <c r="P21" s="314"/>
      <c r="Q21" s="314"/>
      <c r="R21" s="314"/>
      <c r="S21" s="314"/>
      <c r="T21" s="314"/>
    </row>
    <row r="22" spans="1:20" ht="15.75" thickBot="1">
      <c r="A22" s="350" t="s">
        <v>117</v>
      </c>
      <c r="B22" s="336">
        <v>253057</v>
      </c>
      <c r="C22" s="351">
        <v>0</v>
      </c>
      <c r="D22" s="334">
        <f t="shared" si="2"/>
        <v>0</v>
      </c>
      <c r="E22" s="345">
        <v>266857</v>
      </c>
      <c r="F22" s="334">
        <f t="shared" si="3"/>
        <v>-5.171308978216798</v>
      </c>
      <c r="H22" s="338">
        <f>B22-E22</f>
        <v>-13800</v>
      </c>
      <c r="K22" s="314"/>
      <c r="L22" s="314"/>
      <c r="M22" s="314"/>
      <c r="O22" s="314"/>
      <c r="P22" s="314"/>
      <c r="Q22" s="314"/>
      <c r="R22" s="314"/>
      <c r="S22" s="314"/>
      <c r="T22" s="314"/>
    </row>
    <row r="23" spans="1:20" ht="15.75" thickBot="1">
      <c r="A23" s="353" t="s">
        <v>213</v>
      </c>
      <c r="B23" s="336">
        <v>80484</v>
      </c>
      <c r="C23" s="354">
        <v>0</v>
      </c>
      <c r="D23" s="334">
        <f t="shared" si="2"/>
        <v>0</v>
      </c>
      <c r="E23" s="340">
        <v>83071</v>
      </c>
      <c r="F23" s="334">
        <f t="shared" si="3"/>
        <v>-3.1142035126578467</v>
      </c>
      <c r="N23" s="314"/>
      <c r="O23" s="314"/>
      <c r="P23" s="314"/>
      <c r="Q23" s="314"/>
      <c r="R23" s="314"/>
      <c r="S23" s="314"/>
      <c r="T23" s="314"/>
    </row>
    <row r="24" spans="1:20" ht="15.75" thickBot="1">
      <c r="A24" s="350" t="s">
        <v>118</v>
      </c>
      <c r="B24" s="336">
        <v>20246.332999999999</v>
      </c>
      <c r="C24" s="355">
        <v>431.64800000000002</v>
      </c>
      <c r="D24" s="341">
        <f t="shared" si="2"/>
        <v>2.1319811345590338</v>
      </c>
      <c r="E24" s="345">
        <v>14964.701999999999</v>
      </c>
      <c r="F24" s="341">
        <f t="shared" si="3"/>
        <v>35.293927002355275</v>
      </c>
      <c r="N24" s="314"/>
      <c r="O24" s="314"/>
      <c r="P24" s="314"/>
      <c r="Q24" s="314"/>
      <c r="R24" s="314"/>
      <c r="S24" s="314"/>
      <c r="T24" s="314"/>
    </row>
    <row r="25" spans="1:20" ht="15.75" thickBot="1">
      <c r="A25" s="350" t="s">
        <v>119</v>
      </c>
      <c r="B25" s="336">
        <v>6689.1639999999998</v>
      </c>
      <c r="C25" s="355">
        <v>337.91199999999998</v>
      </c>
      <c r="D25" s="334">
        <f t="shared" si="2"/>
        <v>5.0516327600878075</v>
      </c>
      <c r="E25" s="345">
        <v>10667.078</v>
      </c>
      <c r="F25" s="334">
        <f t="shared" si="3"/>
        <v>-37.291505696311582</v>
      </c>
      <c r="N25" s="314"/>
      <c r="O25" s="314"/>
      <c r="P25" s="314"/>
      <c r="Q25" s="314"/>
      <c r="R25" s="314"/>
      <c r="S25" s="314"/>
      <c r="T25" s="314"/>
    </row>
    <row r="26" spans="1:20" ht="15.75" thickBot="1">
      <c r="A26" s="350" t="s">
        <v>120</v>
      </c>
      <c r="B26" s="336">
        <f>B24+B25</f>
        <v>26935.496999999999</v>
      </c>
      <c r="C26" s="345">
        <f>C24+C25</f>
        <v>769.56</v>
      </c>
      <c r="D26" s="346">
        <f t="shared" si="2"/>
        <v>2.8570477091994997</v>
      </c>
      <c r="E26" s="345">
        <f>E24+E25</f>
        <v>25631.78</v>
      </c>
      <c r="F26" s="346">
        <f t="shared" si="3"/>
        <v>5.0863303289900301</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142"/>
      <c r="D30" s="1142"/>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142"/>
      <c r="C41" s="1142"/>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12.28515625" style="327" customWidth="1"/>
    <col min="7" max="7" width="10.5703125" style="327" customWidth="1"/>
    <col min="8" max="8" width="10.7109375" style="343"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31.140625" style="327" customWidth="1"/>
    <col min="17" max="17" width="14"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157" t="s">
        <v>477</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5.75" customHeight="1">
      <c r="A3" s="1158" t="s">
        <v>475</v>
      </c>
      <c r="B3" s="1158"/>
      <c r="C3" s="1158"/>
      <c r="D3" s="1158"/>
      <c r="E3" s="1158"/>
      <c r="F3" s="1158"/>
      <c r="G3" s="1158"/>
      <c r="H3" s="397"/>
      <c r="I3" s="397"/>
      <c r="J3" s="397"/>
      <c r="K3" s="397"/>
      <c r="L3" s="397"/>
      <c r="M3" s="397"/>
      <c r="N3" s="397"/>
      <c r="O3" s="397"/>
      <c r="P3" s="397"/>
      <c r="Q3" s="397"/>
      <c r="R3" s="397"/>
      <c r="S3" s="397"/>
      <c r="T3" s="397"/>
      <c r="U3" s="397"/>
      <c r="V3" s="397"/>
      <c r="W3" s="397"/>
      <c r="X3" s="397"/>
      <c r="Y3" s="397"/>
      <c r="Z3" s="397"/>
      <c r="AA3" s="397"/>
    </row>
    <row r="4" spans="1:27" ht="6" customHeight="1">
      <c r="H4" s="327"/>
    </row>
    <row r="5" spans="1:27" ht="37.5" customHeight="1" thickBot="1">
      <c r="A5" s="663" t="s">
        <v>123</v>
      </c>
      <c r="B5" s="1159" t="s">
        <v>124</v>
      </c>
      <c r="C5" s="1159"/>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75">
      <c r="A7" s="389" t="s">
        <v>326</v>
      </c>
      <c r="B7" s="390">
        <v>18175.168000000001</v>
      </c>
      <c r="C7" s="390">
        <v>8027</v>
      </c>
      <c r="D7" s="391">
        <v>4.6605922679758089</v>
      </c>
      <c r="E7" s="446"/>
      <c r="F7" s="389" t="s">
        <v>136</v>
      </c>
      <c r="G7" s="390">
        <v>4385.3180000000002</v>
      </c>
      <c r="H7" s="390">
        <v>25170</v>
      </c>
      <c r="I7" s="391">
        <v>2.9135421718765571</v>
      </c>
      <c r="J7" s="446"/>
      <c r="K7" s="386" t="s">
        <v>136</v>
      </c>
      <c r="L7" s="387">
        <v>405087.03200000001</v>
      </c>
      <c r="M7" s="387">
        <v>71840.839000000007</v>
      </c>
      <c r="N7" s="388">
        <v>5.6386734570290855</v>
      </c>
      <c r="O7"/>
      <c r="P7" s="386" t="s">
        <v>137</v>
      </c>
      <c r="Q7" s="387">
        <v>104774.065</v>
      </c>
      <c r="R7" s="387">
        <v>19886.243999999999</v>
      </c>
      <c r="S7" s="388">
        <v>5.2686703934639443</v>
      </c>
    </row>
    <row r="8" spans="1:27" ht="15.75">
      <c r="A8" s="386" t="s">
        <v>358</v>
      </c>
      <c r="B8" s="387">
        <v>6774.82</v>
      </c>
      <c r="C8" s="387">
        <v>2790</v>
      </c>
      <c r="D8" s="388">
        <v>5.3661218027163198</v>
      </c>
      <c r="E8" s="446"/>
      <c r="F8" s="386" t="s">
        <v>138</v>
      </c>
      <c r="G8" s="387">
        <v>141.66900000000001</v>
      </c>
      <c r="H8" s="387">
        <v>386</v>
      </c>
      <c r="I8" s="388">
        <v>5.0371200000000007</v>
      </c>
      <c r="J8" s="446"/>
      <c r="K8" s="386" t="s">
        <v>139</v>
      </c>
      <c r="L8" s="387">
        <v>277291.33799999999</v>
      </c>
      <c r="M8" s="387">
        <v>51316.449000000001</v>
      </c>
      <c r="N8" s="388">
        <v>5.4035566256737679</v>
      </c>
      <c r="O8"/>
      <c r="P8" s="386" t="s">
        <v>138</v>
      </c>
      <c r="Q8" s="387">
        <v>69000.453999999998</v>
      </c>
      <c r="R8" s="387">
        <v>13912.302</v>
      </c>
      <c r="S8" s="388">
        <v>4.9596719507670262</v>
      </c>
    </row>
    <row r="9" spans="1:27" ht="16.5" thickBot="1">
      <c r="A9" s="386" t="s">
        <v>136</v>
      </c>
      <c r="B9" s="387">
        <v>6009.6610000000001</v>
      </c>
      <c r="C9" s="387">
        <v>28108</v>
      </c>
      <c r="D9" s="388">
        <v>3.2186037220083508</v>
      </c>
      <c r="E9" s="446"/>
      <c r="F9" s="403" t="s">
        <v>157</v>
      </c>
      <c r="G9" s="404">
        <v>73.305000000000007</v>
      </c>
      <c r="H9" s="404">
        <v>564</v>
      </c>
      <c r="I9" s="405">
        <v>1.919984284965951</v>
      </c>
      <c r="J9" s="446"/>
      <c r="K9" s="386" t="s">
        <v>458</v>
      </c>
      <c r="L9" s="387">
        <v>175077.432</v>
      </c>
      <c r="M9" s="387">
        <v>32565.807000000001</v>
      </c>
      <c r="N9" s="388">
        <v>5.37611219031053</v>
      </c>
      <c r="O9"/>
      <c r="P9" s="386" t="s">
        <v>139</v>
      </c>
      <c r="Q9" s="387">
        <v>65473.237000000001</v>
      </c>
      <c r="R9" s="387">
        <v>12996.342000000001</v>
      </c>
      <c r="S9" s="388">
        <v>5.0378204113126603</v>
      </c>
    </row>
    <row r="10" spans="1:27" ht="16.5" thickBot="1">
      <c r="A10" s="386" t="s">
        <v>146</v>
      </c>
      <c r="B10" s="387">
        <v>3941.991</v>
      </c>
      <c r="C10" s="387">
        <v>2110</v>
      </c>
      <c r="D10" s="388">
        <v>3.4198722620138251</v>
      </c>
      <c r="E10" s="446"/>
      <c r="F10" s="392" t="s">
        <v>221</v>
      </c>
      <c r="G10" s="393">
        <v>4604.8760000000002</v>
      </c>
      <c r="H10" s="393">
        <v>26190</v>
      </c>
      <c r="I10" s="394">
        <v>2.9260437615766115</v>
      </c>
      <c r="J10" s="446"/>
      <c r="K10" s="386" t="s">
        <v>327</v>
      </c>
      <c r="L10" s="387">
        <v>128809.19899999999</v>
      </c>
      <c r="M10" s="387">
        <v>28894.735000000001</v>
      </c>
      <c r="N10" s="388">
        <v>4.4578778452198984</v>
      </c>
      <c r="O10"/>
      <c r="P10" s="386" t="s">
        <v>140</v>
      </c>
      <c r="Q10" s="387">
        <v>33529.642999999996</v>
      </c>
      <c r="R10" s="387">
        <v>5602.2759999999998</v>
      </c>
      <c r="S10" s="388">
        <v>5.9850037734663548</v>
      </c>
    </row>
    <row r="11" spans="1:27" ht="15.75">
      <c r="A11" s="386" t="s">
        <v>149</v>
      </c>
      <c r="B11" s="387">
        <v>3103.17</v>
      </c>
      <c r="C11" s="387">
        <v>1729</v>
      </c>
      <c r="D11" s="388">
        <v>3.3401035881274059</v>
      </c>
      <c r="E11" s="446"/>
      <c r="F11"/>
      <c r="G11"/>
      <c r="H11"/>
      <c r="I11"/>
      <c r="J11" s="446"/>
      <c r="K11" s="386" t="s">
        <v>138</v>
      </c>
      <c r="L11" s="387">
        <v>114764.037</v>
      </c>
      <c r="M11" s="387">
        <v>18640.561000000002</v>
      </c>
      <c r="N11" s="388">
        <v>6.1566836427294218</v>
      </c>
      <c r="O11"/>
      <c r="P11" s="386" t="s">
        <v>136</v>
      </c>
      <c r="Q11" s="387">
        <v>32970.788999999997</v>
      </c>
      <c r="R11" s="387">
        <v>6759.3209999999999</v>
      </c>
      <c r="S11" s="388">
        <v>4.8778255981628922</v>
      </c>
    </row>
    <row r="12" spans="1:27" ht="15.75">
      <c r="A12" s="386" t="s">
        <v>144</v>
      </c>
      <c r="B12" s="387">
        <v>2347.087</v>
      </c>
      <c r="C12" s="387">
        <v>2517</v>
      </c>
      <c r="D12" s="388">
        <v>3.4128476518820858</v>
      </c>
      <c r="E12" s="446"/>
      <c r="F12"/>
      <c r="G12"/>
      <c r="H12"/>
      <c r="I12"/>
      <c r="J12" s="446"/>
      <c r="K12" s="386" t="s">
        <v>145</v>
      </c>
      <c r="L12" s="387">
        <v>88991.562999999995</v>
      </c>
      <c r="M12" s="387">
        <v>13136.887000000001</v>
      </c>
      <c r="N12" s="388">
        <v>6.7741743534826773</v>
      </c>
      <c r="O12"/>
      <c r="P12" s="386" t="s">
        <v>327</v>
      </c>
      <c r="Q12" s="387">
        <v>32774.567999999999</v>
      </c>
      <c r="R12" s="387">
        <v>6999.6629999999996</v>
      </c>
      <c r="S12" s="388">
        <v>4.6823065624730793</v>
      </c>
    </row>
    <row r="13" spans="1:27" ht="15.75">
      <c r="A13" s="386" t="s">
        <v>451</v>
      </c>
      <c r="B13" s="387">
        <v>2195.9</v>
      </c>
      <c r="C13" s="387">
        <v>730</v>
      </c>
      <c r="D13" s="388">
        <v>5.9822377203258235</v>
      </c>
      <c r="E13" s="446"/>
      <c r="F13"/>
      <c r="G13"/>
      <c r="H13"/>
      <c r="I13"/>
      <c r="J13" s="446"/>
      <c r="K13" s="386" t="s">
        <v>143</v>
      </c>
      <c r="L13" s="387">
        <v>59613.584000000003</v>
      </c>
      <c r="M13" s="387">
        <v>7044.3530000000001</v>
      </c>
      <c r="N13" s="388">
        <v>8.462606005122117</v>
      </c>
      <c r="O13"/>
      <c r="P13" s="386" t="s">
        <v>143</v>
      </c>
      <c r="Q13" s="387">
        <v>31744.625</v>
      </c>
      <c r="R13" s="387">
        <v>4145.1509999999998</v>
      </c>
      <c r="S13" s="388">
        <v>7.6582553928674733</v>
      </c>
    </row>
    <row r="14" spans="1:27" ht="15.75">
      <c r="A14" s="386" t="s">
        <v>139</v>
      </c>
      <c r="B14" s="387">
        <v>1939.5650000000001</v>
      </c>
      <c r="C14" s="387">
        <v>1225</v>
      </c>
      <c r="D14" s="388">
        <v>3.4195433709449929</v>
      </c>
      <c r="E14" s="446"/>
      <c r="F14"/>
      <c r="G14"/>
      <c r="H14"/>
      <c r="I14"/>
      <c r="J14" s="446"/>
      <c r="K14" s="386" t="s">
        <v>146</v>
      </c>
      <c r="L14" s="387">
        <v>58144.281999999999</v>
      </c>
      <c r="M14" s="387">
        <v>9984.8739999999998</v>
      </c>
      <c r="N14" s="388">
        <v>5.8232364274201158</v>
      </c>
      <c r="O14"/>
      <c r="P14" s="386" t="s">
        <v>145</v>
      </c>
      <c r="Q14" s="387">
        <v>26758.028999999999</v>
      </c>
      <c r="R14" s="387">
        <v>5596.0969999999998</v>
      </c>
      <c r="S14" s="388">
        <v>4.7815520352845917</v>
      </c>
    </row>
    <row r="15" spans="1:27" ht="15.75">
      <c r="A15" s="386" t="s">
        <v>424</v>
      </c>
      <c r="B15" s="387">
        <v>1684.9</v>
      </c>
      <c r="C15" s="387">
        <v>697</v>
      </c>
      <c r="D15" s="388">
        <v>5.9780024835905623</v>
      </c>
      <c r="E15" s="395"/>
      <c r="J15" s="446"/>
      <c r="K15" s="386" t="s">
        <v>141</v>
      </c>
      <c r="L15" s="387">
        <v>53680.665000000001</v>
      </c>
      <c r="M15" s="387">
        <v>9656.9580000000005</v>
      </c>
      <c r="N15" s="388">
        <v>5.5587551483603841</v>
      </c>
      <c r="O15"/>
      <c r="P15" s="386" t="s">
        <v>234</v>
      </c>
      <c r="Q15" s="387">
        <v>15999.563</v>
      </c>
      <c r="R15" s="387">
        <v>3019.3359999999998</v>
      </c>
      <c r="S15" s="388">
        <v>5.2990336285858879</v>
      </c>
    </row>
    <row r="16" spans="1:27" ht="15.75">
      <c r="A16" s="386" t="s">
        <v>265</v>
      </c>
      <c r="B16" s="387">
        <v>1085.693</v>
      </c>
      <c r="C16" s="387">
        <v>471</v>
      </c>
      <c r="D16" s="388">
        <v>4.4742247223424201</v>
      </c>
      <c r="E16" s="446"/>
      <c r="J16" s="446"/>
      <c r="K16" s="386" t="s">
        <v>137</v>
      </c>
      <c r="L16" s="387">
        <v>52281.065999999999</v>
      </c>
      <c r="M16" s="387">
        <v>7666.5129999999999</v>
      </c>
      <c r="N16" s="388">
        <v>6.8194061628800471</v>
      </c>
      <c r="O16"/>
      <c r="P16" s="386" t="s">
        <v>146</v>
      </c>
      <c r="Q16" s="387">
        <v>15957.567999999999</v>
      </c>
      <c r="R16" s="387">
        <v>3054.181</v>
      </c>
      <c r="S16" s="388">
        <v>5.2248272122706538</v>
      </c>
    </row>
    <row r="17" spans="1:19" ht="15.75">
      <c r="A17" s="386" t="s">
        <v>450</v>
      </c>
      <c r="B17" s="387">
        <v>932.96</v>
      </c>
      <c r="C17" s="387">
        <v>350</v>
      </c>
      <c r="D17" s="388">
        <v>4.7994979088107748</v>
      </c>
      <c r="E17" s="446"/>
      <c r="F17" s="446"/>
      <c r="G17" s="446"/>
      <c r="H17" s="448"/>
      <c r="I17" s="446"/>
      <c r="J17" s="446"/>
      <c r="K17" s="386" t="s">
        <v>245</v>
      </c>
      <c r="L17" s="387">
        <v>43042.942999999999</v>
      </c>
      <c r="M17" s="387">
        <v>5602.9080000000004</v>
      </c>
      <c r="N17" s="388">
        <v>7.6822505384703792</v>
      </c>
      <c r="O17"/>
      <c r="P17" s="386" t="s">
        <v>152</v>
      </c>
      <c r="Q17" s="387">
        <v>12955.002</v>
      </c>
      <c r="R17" s="387">
        <v>3099.6909999999998</v>
      </c>
      <c r="S17" s="388">
        <v>4.179449499966287</v>
      </c>
    </row>
    <row r="18" spans="1:19" ht="15.75">
      <c r="A18" s="386" t="s">
        <v>142</v>
      </c>
      <c r="B18" s="387">
        <v>585.17700000000002</v>
      </c>
      <c r="C18" s="387">
        <v>1001</v>
      </c>
      <c r="D18" s="388">
        <v>3.0846357804403635</v>
      </c>
      <c r="E18" s="446"/>
      <c r="F18" s="446"/>
      <c r="G18" s="446"/>
      <c r="H18" s="448"/>
      <c r="I18" s="446"/>
      <c r="J18" s="446"/>
      <c r="K18" s="386" t="s">
        <v>153</v>
      </c>
      <c r="L18" s="387">
        <v>35791.934999999998</v>
      </c>
      <c r="M18" s="387">
        <v>6991.643</v>
      </c>
      <c r="N18" s="388">
        <v>5.1192452188991915</v>
      </c>
      <c r="O18"/>
      <c r="P18" s="386" t="s">
        <v>244</v>
      </c>
      <c r="Q18" s="387">
        <v>11632.966</v>
      </c>
      <c r="R18" s="387">
        <v>2141.8510000000001</v>
      </c>
      <c r="S18" s="388">
        <v>5.4312676278602012</v>
      </c>
    </row>
    <row r="19" spans="1:19" ht="15.75">
      <c r="A19" s="386" t="s">
        <v>331</v>
      </c>
      <c r="B19" s="387">
        <v>411.65199999999999</v>
      </c>
      <c r="C19" s="387">
        <v>216</v>
      </c>
      <c r="D19" s="388">
        <v>4.0652972545921386</v>
      </c>
      <c r="E19" s="194"/>
      <c r="F19" s="446"/>
      <c r="G19" s="446"/>
      <c r="H19" s="448"/>
      <c r="I19" s="446"/>
      <c r="J19" s="446"/>
      <c r="K19" s="386" t="s">
        <v>144</v>
      </c>
      <c r="L19" s="387">
        <v>30044.028999999999</v>
      </c>
      <c r="M19" s="387">
        <v>6313.2619999999997</v>
      </c>
      <c r="N19" s="388">
        <v>4.7588756810663018</v>
      </c>
      <c r="O19"/>
      <c r="P19" s="386" t="s">
        <v>154</v>
      </c>
      <c r="Q19" s="387">
        <v>7891.223</v>
      </c>
      <c r="R19" s="387">
        <v>1824.6189999999999</v>
      </c>
      <c r="S19" s="388">
        <v>4.3248606969454997</v>
      </c>
    </row>
    <row r="20" spans="1:19" ht="15.75">
      <c r="A20" s="386" t="s">
        <v>138</v>
      </c>
      <c r="B20" s="387">
        <v>310.01900000000001</v>
      </c>
      <c r="C20" s="387">
        <v>512</v>
      </c>
      <c r="D20" s="388">
        <v>4.3490075050852219</v>
      </c>
      <c r="E20" s="194"/>
      <c r="F20" s="446"/>
      <c r="G20" s="446"/>
      <c r="H20" s="448"/>
      <c r="I20" s="446"/>
      <c r="J20" s="446"/>
      <c r="K20" s="386" t="s">
        <v>151</v>
      </c>
      <c r="L20" s="387">
        <v>22007.429</v>
      </c>
      <c r="M20" s="387">
        <v>3762.0129999999999</v>
      </c>
      <c r="N20" s="388">
        <v>5.8499077488567961</v>
      </c>
      <c r="O20"/>
      <c r="P20" s="386" t="s">
        <v>150</v>
      </c>
      <c r="Q20" s="387">
        <v>6808.1369999999997</v>
      </c>
      <c r="R20" s="387">
        <v>1387.386</v>
      </c>
      <c r="S20" s="388">
        <v>4.9071685889867709</v>
      </c>
    </row>
    <row r="21" spans="1:19" ht="15.75">
      <c r="A21" s="386" t="s">
        <v>152</v>
      </c>
      <c r="B21" s="387">
        <v>235.98</v>
      </c>
      <c r="C21" s="387">
        <v>193</v>
      </c>
      <c r="D21" s="388">
        <v>3.9186316838259714</v>
      </c>
      <c r="E21" s="194"/>
      <c r="F21" s="446"/>
      <c r="G21" s="446"/>
      <c r="H21" s="448"/>
      <c r="I21" s="446"/>
      <c r="J21" s="446"/>
      <c r="K21" s="386" t="s">
        <v>244</v>
      </c>
      <c r="L21" s="387">
        <v>20440.502</v>
      </c>
      <c r="M21" s="387">
        <v>3519.326</v>
      </c>
      <c r="N21" s="388">
        <v>5.8080729094150412</v>
      </c>
      <c r="O21"/>
      <c r="P21" s="386" t="s">
        <v>245</v>
      </c>
      <c r="Q21" s="387">
        <v>6295.5829999999996</v>
      </c>
      <c r="R21" s="387">
        <v>940.21299999999997</v>
      </c>
      <c r="S21" s="388">
        <v>6.6959114583610306</v>
      </c>
    </row>
    <row r="22" spans="1:19" ht="15.75">
      <c r="A22" s="386" t="s">
        <v>246</v>
      </c>
      <c r="B22" s="387">
        <v>188.619</v>
      </c>
      <c r="C22" s="387">
        <v>203</v>
      </c>
      <c r="D22" s="388">
        <v>3.8202863913474978</v>
      </c>
      <c r="E22" s="194"/>
      <c r="F22" s="446"/>
      <c r="G22" s="446"/>
      <c r="H22" s="446"/>
      <c r="I22" s="446"/>
      <c r="J22" s="446"/>
      <c r="K22" s="386" t="s">
        <v>150</v>
      </c>
      <c r="L22" s="387">
        <v>17490.197</v>
      </c>
      <c r="M22" s="387">
        <v>2442.8490000000002</v>
      </c>
      <c r="N22" s="388">
        <v>7.1597536319273107</v>
      </c>
      <c r="O22"/>
      <c r="P22" s="386" t="s">
        <v>156</v>
      </c>
      <c r="Q22" s="387">
        <v>5616.2579999999998</v>
      </c>
      <c r="R22" s="387">
        <v>1655.9960000000001</v>
      </c>
      <c r="S22" s="388">
        <v>3.3914683368800405</v>
      </c>
    </row>
    <row r="23" spans="1:19" ht="15.75">
      <c r="A23" s="386" t="s">
        <v>443</v>
      </c>
      <c r="B23" s="387">
        <v>184.78</v>
      </c>
      <c r="C23" s="387">
        <v>66</v>
      </c>
      <c r="D23" s="388">
        <v>5.3652729384436704</v>
      </c>
      <c r="E23" s="194"/>
      <c r="F23" s="446"/>
      <c r="G23" s="446"/>
      <c r="H23" s="446"/>
      <c r="I23" s="446"/>
      <c r="J23" s="446"/>
      <c r="K23" s="386" t="s">
        <v>246</v>
      </c>
      <c r="L23" s="387">
        <v>17388.812999999998</v>
      </c>
      <c r="M23" s="387">
        <v>3130.029</v>
      </c>
      <c r="N23" s="388">
        <v>5.5554798374072565</v>
      </c>
      <c r="O23"/>
      <c r="P23" s="386" t="s">
        <v>141</v>
      </c>
      <c r="Q23" s="387">
        <v>5283.2950000000001</v>
      </c>
      <c r="R23" s="387">
        <v>1513.9649999999999</v>
      </c>
      <c r="S23" s="388">
        <v>3.4897074899353688</v>
      </c>
    </row>
    <row r="24" spans="1:19" ht="15.75">
      <c r="A24" s="386" t="s">
        <v>157</v>
      </c>
      <c r="B24" s="387">
        <v>73.305000000000007</v>
      </c>
      <c r="C24" s="387">
        <v>564</v>
      </c>
      <c r="D24" s="388">
        <v>1.919984284965951</v>
      </c>
      <c r="E24" s="194"/>
      <c r="F24" s="446"/>
      <c r="G24" s="446"/>
      <c r="H24" s="446"/>
      <c r="I24" s="446"/>
      <c r="J24" s="446"/>
      <c r="K24" s="386" t="s">
        <v>140</v>
      </c>
      <c r="L24" s="387">
        <v>16863.162</v>
      </c>
      <c r="M24" s="387">
        <v>2762.4059999999999</v>
      </c>
      <c r="N24" s="388">
        <v>6.104519755604354</v>
      </c>
      <c r="O24"/>
      <c r="P24" s="386" t="s">
        <v>149</v>
      </c>
      <c r="Q24" s="387">
        <v>4721.5680000000002</v>
      </c>
      <c r="R24" s="387">
        <v>1048.471</v>
      </c>
      <c r="S24" s="388">
        <v>4.503289075234318</v>
      </c>
    </row>
    <row r="25" spans="1:19" ht="16.5" thickBot="1">
      <c r="A25" s="386" t="s">
        <v>148</v>
      </c>
      <c r="B25" s="387">
        <v>65.715000000000003</v>
      </c>
      <c r="C25" s="387">
        <v>32</v>
      </c>
      <c r="D25" s="388">
        <v>3.37</v>
      </c>
      <c r="E25" s="194"/>
      <c r="F25" s="446"/>
      <c r="G25" s="446"/>
      <c r="H25" s="446"/>
      <c r="I25" s="446"/>
      <c r="J25" s="446"/>
      <c r="K25" s="386" t="s">
        <v>142</v>
      </c>
      <c r="L25" s="387">
        <v>11688.145</v>
      </c>
      <c r="M25" s="387">
        <v>3044.7890000000002</v>
      </c>
      <c r="N25" s="388">
        <v>3.8387372655379401</v>
      </c>
      <c r="O25"/>
      <c r="P25" s="386" t="s">
        <v>155</v>
      </c>
      <c r="Q25" s="387">
        <v>4236.799</v>
      </c>
      <c r="R25" s="387">
        <v>895.98099999999999</v>
      </c>
      <c r="S25" s="388">
        <v>4.7286705856485796</v>
      </c>
    </row>
    <row r="26" spans="1:19" ht="16.5" thickBot="1">
      <c r="A26" s="392" t="s">
        <v>221</v>
      </c>
      <c r="B26" s="393">
        <v>50291.334000000003</v>
      </c>
      <c r="C26" s="393">
        <v>51648</v>
      </c>
      <c r="D26" s="394">
        <v>4.1790217509445551</v>
      </c>
      <c r="E26" s="194"/>
      <c r="F26" s="446"/>
      <c r="G26" s="446"/>
      <c r="H26" s="446"/>
      <c r="I26" s="446"/>
      <c r="J26" s="446"/>
      <c r="K26" s="386" t="s">
        <v>154</v>
      </c>
      <c r="L26" s="387">
        <v>7521.4679999999998</v>
      </c>
      <c r="M26" s="387">
        <v>1760.884</v>
      </c>
      <c r="N26" s="388">
        <v>4.2714159478988964</v>
      </c>
      <c r="O26"/>
      <c r="P26" s="386" t="s">
        <v>157</v>
      </c>
      <c r="Q26" s="387">
        <v>4078.0920000000001</v>
      </c>
      <c r="R26" s="387">
        <v>1106.4349999999999</v>
      </c>
      <c r="S26" s="388">
        <v>3.6857944660102042</v>
      </c>
    </row>
    <row r="27" spans="1:19" ht="15.75">
      <c r="A27"/>
      <c r="B27"/>
      <c r="C27"/>
      <c r="D27"/>
      <c r="E27" s="194"/>
      <c r="F27" s="446"/>
      <c r="G27" s="446"/>
      <c r="H27" s="446"/>
      <c r="I27" s="446"/>
      <c r="J27" s="446"/>
      <c r="K27" s="386" t="s">
        <v>157</v>
      </c>
      <c r="L27" s="387">
        <v>5880.7560000000003</v>
      </c>
      <c r="M27" s="387">
        <v>1406.2940000000001</v>
      </c>
      <c r="N27" s="388">
        <v>4.1817400913322533</v>
      </c>
      <c r="O27"/>
      <c r="P27" s="386" t="s">
        <v>368</v>
      </c>
      <c r="Q27" s="387">
        <v>3630.5520000000001</v>
      </c>
      <c r="R27" s="387">
        <v>638.02</v>
      </c>
      <c r="S27" s="388">
        <v>5.6903419955487289</v>
      </c>
    </row>
    <row r="28" spans="1:19" ht="16.5" thickBot="1">
      <c r="A28"/>
      <c r="B28"/>
      <c r="C28"/>
      <c r="D28"/>
      <c r="E28" s="194"/>
      <c r="F28" s="446"/>
      <c r="G28" s="446"/>
      <c r="H28" s="446"/>
      <c r="I28" s="446"/>
      <c r="J28" s="446"/>
      <c r="K28" s="386" t="s">
        <v>149</v>
      </c>
      <c r="L28" s="387">
        <v>5073.4080000000004</v>
      </c>
      <c r="M28" s="387">
        <v>809.73500000000001</v>
      </c>
      <c r="N28" s="388">
        <v>6.265516496137626</v>
      </c>
      <c r="O28"/>
      <c r="P28" s="386" t="s">
        <v>153</v>
      </c>
      <c r="Q28" s="387">
        <v>3469.8319999999999</v>
      </c>
      <c r="R28" s="387">
        <v>769.03800000000001</v>
      </c>
      <c r="S28" s="388">
        <v>4.5119122852186759</v>
      </c>
    </row>
    <row r="29" spans="1:19" ht="16.5" thickBot="1">
      <c r="A29"/>
      <c r="B29"/>
      <c r="C29"/>
      <c r="D29"/>
      <c r="E29" s="194"/>
      <c r="F29" s="446"/>
      <c r="G29" s="446"/>
      <c r="H29" s="446"/>
      <c r="I29" s="446"/>
      <c r="J29" s="446"/>
      <c r="K29" s="392" t="s">
        <v>221</v>
      </c>
      <c r="L29" s="393">
        <v>1659948.6810000001</v>
      </c>
      <c r="M29" s="393">
        <v>294183.962</v>
      </c>
      <c r="N29" s="394">
        <v>5.6425532843969251</v>
      </c>
      <c r="O29"/>
      <c r="P29" s="386" t="s">
        <v>151</v>
      </c>
      <c r="Q29" s="387">
        <v>3394.9389999999999</v>
      </c>
      <c r="R29" s="387">
        <v>647.84</v>
      </c>
      <c r="S29" s="388">
        <v>5.2403973203260064</v>
      </c>
    </row>
    <row r="30" spans="1:19" ht="16.5" thickBot="1">
      <c r="E30" s="194"/>
      <c r="F30" s="277"/>
      <c r="G30" s="277"/>
      <c r="H30" s="277"/>
      <c r="I30" s="277"/>
      <c r="J30" s="277"/>
      <c r="K30"/>
      <c r="L30"/>
      <c r="M30"/>
      <c r="N30"/>
      <c r="O30"/>
      <c r="P30" s="392" t="s">
        <v>221</v>
      </c>
      <c r="Q30" s="393">
        <v>532367.22600000002</v>
      </c>
      <c r="R30" s="393">
        <v>105159.747</v>
      </c>
      <c r="S30" s="394">
        <v>5.062462027414349</v>
      </c>
    </row>
    <row r="31" spans="1:19" ht="15.75">
      <c r="A31" s="194"/>
      <c r="B31" s="194"/>
      <c r="C31" s="194"/>
      <c r="D31" s="194"/>
      <c r="E31" s="194"/>
      <c r="F31" s="277"/>
      <c r="G31" s="277"/>
      <c r="H31" s="277"/>
      <c r="I31" s="277"/>
      <c r="J31" s="277"/>
      <c r="K31"/>
      <c r="L31"/>
      <c r="M31"/>
      <c r="N31"/>
      <c r="O31" s="277"/>
      <c r="P31"/>
      <c r="Q31"/>
      <c r="R31"/>
      <c r="S31"/>
    </row>
    <row r="32" spans="1:19" ht="15.75">
      <c r="A32" s="277"/>
      <c r="B32" s="277"/>
      <c r="C32" s="277"/>
      <c r="D32" s="277"/>
      <c r="E32" s="277"/>
      <c r="F32" s="277"/>
      <c r="G32" s="277"/>
      <c r="H32" s="277"/>
      <c r="I32" s="277"/>
      <c r="J32" s="277"/>
      <c r="O32" s="277"/>
      <c r="P32"/>
      <c r="Q32"/>
      <c r="R32"/>
      <c r="S32"/>
    </row>
    <row r="33" spans="1:19">
      <c r="A33" s="396"/>
      <c r="B33" s="396"/>
      <c r="C33" s="314"/>
      <c r="D33" s="314"/>
      <c r="E33" s="314"/>
      <c r="F33" s="314"/>
      <c r="G33" s="314"/>
      <c r="H33" s="314"/>
      <c r="I33" s="314"/>
      <c r="J33" s="314"/>
      <c r="K33"/>
      <c r="L33"/>
      <c r="M33"/>
      <c r="N33"/>
      <c r="O33" s="314"/>
      <c r="P33"/>
      <c r="Q33"/>
      <c r="R33"/>
      <c r="S33"/>
    </row>
    <row r="34" spans="1:19">
      <c r="A34" s="356"/>
      <c r="C34" s="314"/>
      <c r="D34" s="314"/>
      <c r="E34" s="314"/>
      <c r="F34" s="314"/>
      <c r="G34" s="314"/>
      <c r="H34" s="314"/>
      <c r="I34" s="314"/>
      <c r="J34"/>
      <c r="K34"/>
      <c r="L34"/>
      <c r="M34"/>
      <c r="N34"/>
      <c r="O34" s="314"/>
      <c r="P34"/>
      <c r="Q34"/>
      <c r="R34"/>
      <c r="S34"/>
    </row>
    <row r="35" spans="1:19">
      <c r="A35" s="314"/>
      <c r="B35" s="314"/>
      <c r="C35" s="314"/>
      <c r="D35" s="314"/>
      <c r="E35" s="314"/>
      <c r="F35" s="314"/>
      <c r="G35" s="314"/>
      <c r="H35" s="314"/>
      <c r="I35" s="314"/>
      <c r="J35"/>
      <c r="K35"/>
      <c r="L35"/>
      <c r="M35"/>
      <c r="N35"/>
      <c r="O35" s="314"/>
      <c r="P35"/>
      <c r="Q35"/>
      <c r="R35"/>
      <c r="S35"/>
    </row>
    <row r="36" spans="1:19" ht="15.75" customHeight="1">
      <c r="A36"/>
      <c r="B36"/>
      <c r="C36"/>
      <c r="D36"/>
      <c r="E36"/>
      <c r="F36"/>
      <c r="G36"/>
      <c r="H36"/>
      <c r="I36"/>
      <c r="J36"/>
      <c r="K36"/>
      <c r="L36"/>
      <c r="M36"/>
      <c r="N36"/>
      <c r="O36" s="314"/>
      <c r="P36"/>
      <c r="Q36"/>
      <c r="R36"/>
      <c r="S36"/>
    </row>
    <row r="37" spans="1:19" ht="17.25" customHeight="1">
      <c r="A37" s="1" t="s">
        <v>325</v>
      </c>
      <c r="B37" s="1"/>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75">
      <c r="A83"/>
      <c r="B83"/>
      <c r="C83"/>
      <c r="D83"/>
      <c r="E83"/>
      <c r="F83"/>
      <c r="G83"/>
      <c r="H83"/>
      <c r="I83"/>
      <c r="J83"/>
      <c r="K83"/>
      <c r="L83"/>
      <c r="M83" s="448"/>
      <c r="N83" s="402"/>
      <c r="O83"/>
      <c r="P83"/>
      <c r="Q83" s="314"/>
      <c r="R83" s="314"/>
    </row>
    <row r="84" spans="1:18" ht="15.75">
      <c r="A84"/>
      <c r="B84"/>
      <c r="C84"/>
      <c r="D84"/>
      <c r="E84"/>
      <c r="F84"/>
      <c r="G84"/>
      <c r="H84"/>
      <c r="I84"/>
      <c r="J84"/>
      <c r="K84"/>
      <c r="L84"/>
      <c r="M84" s="448"/>
      <c r="N84" s="402"/>
      <c r="O84"/>
      <c r="P84"/>
      <c r="Q84" s="314"/>
      <c r="R84" s="314"/>
    </row>
    <row r="85" spans="1:18" ht="15.75">
      <c r="A85"/>
      <c r="B85"/>
      <c r="C85"/>
      <c r="D85"/>
      <c r="E85"/>
      <c r="F85"/>
      <c r="G85"/>
      <c r="H85"/>
      <c r="I85"/>
      <c r="J85"/>
      <c r="K85"/>
      <c r="L85"/>
      <c r="M85" s="448"/>
      <c r="N85" s="402"/>
      <c r="O85"/>
      <c r="P85"/>
      <c r="Q85" s="314"/>
      <c r="R85" s="314"/>
    </row>
    <row r="86" spans="1:18" ht="15.75">
      <c r="A86"/>
      <c r="B86"/>
      <c r="C86"/>
      <c r="D86"/>
      <c r="E86"/>
      <c r="F86"/>
      <c r="G86"/>
      <c r="H86"/>
      <c r="I86"/>
      <c r="J86"/>
      <c r="K86"/>
      <c r="L86"/>
      <c r="M86" s="448"/>
      <c r="N86" s="402"/>
      <c r="O86"/>
      <c r="P86"/>
      <c r="Q86" s="314"/>
      <c r="R86" s="314"/>
    </row>
    <row r="87" spans="1:18" ht="15.75">
      <c r="A87"/>
      <c r="B87"/>
      <c r="C87"/>
      <c r="D87"/>
      <c r="E87"/>
      <c r="F87"/>
      <c r="G87"/>
      <c r="H87"/>
      <c r="I87"/>
      <c r="J87"/>
      <c r="K87"/>
      <c r="L87"/>
      <c r="M87" s="448"/>
      <c r="N87" s="402"/>
      <c r="O87"/>
      <c r="P87"/>
      <c r="Q87" s="314"/>
      <c r="R87" s="314"/>
    </row>
    <row r="88" spans="1:18" ht="15.75">
      <c r="A88"/>
      <c r="B88"/>
      <c r="C88"/>
      <c r="D88"/>
      <c r="E88"/>
      <c r="F88"/>
      <c r="G88"/>
      <c r="H88"/>
      <c r="I88"/>
      <c r="J88"/>
      <c r="K88"/>
      <c r="L88"/>
      <c r="M88" s="448"/>
      <c r="N88" s="402"/>
      <c r="O88"/>
      <c r="P88"/>
      <c r="Q88" s="314"/>
      <c r="R88" s="314"/>
    </row>
    <row r="89" spans="1:18" ht="15.75">
      <c r="A89"/>
      <c r="B89"/>
      <c r="C89"/>
      <c r="D89"/>
      <c r="E89"/>
      <c r="F89"/>
      <c r="G89"/>
      <c r="H89"/>
      <c r="I89"/>
      <c r="J89"/>
      <c r="K89"/>
      <c r="L89"/>
      <c r="M89" s="448"/>
      <c r="N89" s="402"/>
      <c r="O89"/>
      <c r="P89"/>
      <c r="Q89" s="314"/>
      <c r="R89" s="314"/>
    </row>
    <row r="90" spans="1:18" ht="15.7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35" customWidth="1"/>
    <col min="2" max="16384" width="9.140625" style="835"/>
  </cols>
  <sheetData>
    <row r="1" spans="1:1" ht="21">
      <c r="A1" s="834" t="s">
        <v>485</v>
      </c>
    </row>
    <row r="2" spans="1:1" ht="15.75">
      <c r="A2" s="836" t="s">
        <v>499</v>
      </c>
    </row>
    <row r="3" spans="1:1" ht="15.75">
      <c r="A3" s="837" t="s">
        <v>486</v>
      </c>
    </row>
    <row r="4" spans="1:1" ht="15.75">
      <c r="A4" s="838" t="s">
        <v>488</v>
      </c>
    </row>
    <row r="5" spans="1:1" ht="15.75">
      <c r="A5" s="839" t="s">
        <v>489</v>
      </c>
    </row>
    <row r="6" spans="1:1" ht="47.25">
      <c r="A6" s="839" t="s">
        <v>490</v>
      </c>
    </row>
    <row r="7" spans="1:1" ht="47.25">
      <c r="A7" s="840" t="s">
        <v>491</v>
      </c>
    </row>
    <row r="8" spans="1:1" ht="15.75">
      <c r="A8" s="839" t="s">
        <v>492</v>
      </c>
    </row>
    <row r="9" spans="1:1" ht="15.75">
      <c r="A9" s="841" t="s">
        <v>493</v>
      </c>
    </row>
    <row r="10" spans="1:1" ht="15.75">
      <c r="A10" s="842" t="s">
        <v>494</v>
      </c>
    </row>
    <row r="11" spans="1:1" ht="15.75">
      <c r="A11" s="843" t="s">
        <v>487</v>
      </c>
    </row>
    <row r="12" spans="1:1" ht="15.75">
      <c r="A12" s="844" t="s">
        <v>495</v>
      </c>
    </row>
    <row r="13" spans="1:1" ht="15.75">
      <c r="A13" s="844" t="s">
        <v>496</v>
      </c>
    </row>
    <row r="14" spans="1:1" ht="15.75">
      <c r="A14" s="844" t="s">
        <v>497</v>
      </c>
    </row>
    <row r="15" spans="1:1" ht="15.75">
      <c r="A15" s="844" t="s">
        <v>498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27" customWidth="1"/>
    <col min="2" max="2" width="12.28515625" style="327" bestFit="1" customWidth="1"/>
    <col min="3" max="3" width="10.140625" style="327" customWidth="1"/>
    <col min="4" max="4" width="9.140625" style="327"/>
    <col min="5" max="5" width="9.5703125" style="327" customWidth="1"/>
    <col min="6" max="6" width="16.7109375" style="327" customWidth="1"/>
    <col min="7" max="7" width="11.28515625" style="327" customWidth="1"/>
    <col min="8" max="8" width="10.42578125" style="327" customWidth="1"/>
    <col min="9" max="9" width="9.140625" style="327"/>
    <col min="10" max="10" width="3.5703125" style="327" customWidth="1"/>
    <col min="11" max="11" width="27.28515625" style="327" customWidth="1"/>
    <col min="12" max="12" width="11.7109375" style="327" customWidth="1"/>
    <col min="13" max="13" width="12.28515625" style="327" customWidth="1"/>
    <col min="14" max="14" width="10.42578125" style="327" customWidth="1"/>
    <col min="15" max="15" width="3.85546875" style="327" customWidth="1"/>
    <col min="16" max="16" width="22.5703125" style="327" customWidth="1"/>
    <col min="17" max="17" width="11.28515625" style="327" customWidth="1"/>
    <col min="18" max="18" width="10.28515625" style="327" customWidth="1"/>
    <col min="19" max="19" width="10" style="327" customWidth="1"/>
    <col min="20" max="255" width="9.140625" style="327"/>
    <col min="256" max="256" width="4" style="327" customWidth="1"/>
    <col min="257" max="257" width="15.140625" style="327" customWidth="1"/>
    <col min="258" max="258" width="13.85546875" style="327" customWidth="1"/>
    <col min="259" max="259" width="10.140625" style="327" customWidth="1"/>
    <col min="260" max="260" width="9.140625" style="327"/>
    <col min="261" max="261" width="3.42578125" style="327" customWidth="1"/>
    <col min="262" max="262" width="19.5703125" style="327" customWidth="1"/>
    <col min="263" max="263" width="12.28515625" style="327" customWidth="1"/>
    <col min="264" max="264" width="10.42578125" style="327" customWidth="1"/>
    <col min="265" max="265" width="9.14062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9.140625" style="327"/>
    <col min="512" max="512" width="4" style="327" customWidth="1"/>
    <col min="513" max="513" width="15.140625" style="327" customWidth="1"/>
    <col min="514" max="514" width="13.85546875" style="327" customWidth="1"/>
    <col min="515" max="515" width="10.140625" style="327" customWidth="1"/>
    <col min="516" max="516" width="9.140625" style="327"/>
    <col min="517" max="517" width="3.42578125" style="327" customWidth="1"/>
    <col min="518" max="518" width="19.5703125" style="327" customWidth="1"/>
    <col min="519" max="519" width="12.28515625" style="327" customWidth="1"/>
    <col min="520" max="520" width="10.42578125" style="327" customWidth="1"/>
    <col min="521" max="521" width="9.14062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9.140625" style="327"/>
    <col min="768" max="768" width="4" style="327" customWidth="1"/>
    <col min="769" max="769" width="15.140625" style="327" customWidth="1"/>
    <col min="770" max="770" width="13.85546875" style="327" customWidth="1"/>
    <col min="771" max="771" width="10.140625" style="327" customWidth="1"/>
    <col min="772" max="772" width="9.140625" style="327"/>
    <col min="773" max="773" width="3.42578125" style="327" customWidth="1"/>
    <col min="774" max="774" width="19.5703125" style="327" customWidth="1"/>
    <col min="775" max="775" width="12.28515625" style="327" customWidth="1"/>
    <col min="776" max="776" width="10.42578125" style="327" customWidth="1"/>
    <col min="777" max="777" width="9.14062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9.140625" style="327"/>
    <col min="1024" max="1024" width="4" style="327" customWidth="1"/>
    <col min="1025" max="1025" width="15.140625" style="327" customWidth="1"/>
    <col min="1026" max="1026" width="13.85546875" style="327" customWidth="1"/>
    <col min="1027" max="1027" width="10.140625" style="327" customWidth="1"/>
    <col min="1028" max="1028" width="9.140625" style="327"/>
    <col min="1029" max="1029" width="3.42578125" style="327" customWidth="1"/>
    <col min="1030" max="1030" width="19.5703125" style="327" customWidth="1"/>
    <col min="1031" max="1031" width="12.28515625" style="327" customWidth="1"/>
    <col min="1032" max="1032" width="10.42578125" style="327" customWidth="1"/>
    <col min="1033" max="1033" width="9.14062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9.140625" style="327"/>
    <col min="1280" max="1280" width="4" style="327" customWidth="1"/>
    <col min="1281" max="1281" width="15.140625" style="327" customWidth="1"/>
    <col min="1282" max="1282" width="13.85546875" style="327" customWidth="1"/>
    <col min="1283" max="1283" width="10.140625" style="327" customWidth="1"/>
    <col min="1284" max="1284" width="9.140625" style="327"/>
    <col min="1285" max="1285" width="3.42578125" style="327" customWidth="1"/>
    <col min="1286" max="1286" width="19.5703125" style="327" customWidth="1"/>
    <col min="1287" max="1287" width="12.28515625" style="327" customWidth="1"/>
    <col min="1288" max="1288" width="10.42578125" style="327" customWidth="1"/>
    <col min="1289" max="1289" width="9.14062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9.140625" style="327"/>
    <col min="1536" max="1536" width="4" style="327" customWidth="1"/>
    <col min="1537" max="1537" width="15.140625" style="327" customWidth="1"/>
    <col min="1538" max="1538" width="13.85546875" style="327" customWidth="1"/>
    <col min="1539" max="1539" width="10.140625" style="327" customWidth="1"/>
    <col min="1540" max="1540" width="9.140625" style="327"/>
    <col min="1541" max="1541" width="3.42578125" style="327" customWidth="1"/>
    <col min="1542" max="1542" width="19.5703125" style="327" customWidth="1"/>
    <col min="1543" max="1543" width="12.28515625" style="327" customWidth="1"/>
    <col min="1544" max="1544" width="10.42578125" style="327" customWidth="1"/>
    <col min="1545" max="1545" width="9.14062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9.140625" style="327"/>
    <col min="1792" max="1792" width="4" style="327" customWidth="1"/>
    <col min="1793" max="1793" width="15.140625" style="327" customWidth="1"/>
    <col min="1794" max="1794" width="13.85546875" style="327" customWidth="1"/>
    <col min="1795" max="1795" width="10.140625" style="327" customWidth="1"/>
    <col min="1796" max="1796" width="9.140625" style="327"/>
    <col min="1797" max="1797" width="3.42578125" style="327" customWidth="1"/>
    <col min="1798" max="1798" width="19.5703125" style="327" customWidth="1"/>
    <col min="1799" max="1799" width="12.28515625" style="327" customWidth="1"/>
    <col min="1800" max="1800" width="10.42578125" style="327" customWidth="1"/>
    <col min="1801" max="1801" width="9.14062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9.140625" style="327"/>
    <col min="2048" max="2048" width="4" style="327" customWidth="1"/>
    <col min="2049" max="2049" width="15.140625" style="327" customWidth="1"/>
    <col min="2050" max="2050" width="13.85546875" style="327" customWidth="1"/>
    <col min="2051" max="2051" width="10.140625" style="327" customWidth="1"/>
    <col min="2052" max="2052" width="9.140625" style="327"/>
    <col min="2053" max="2053" width="3.42578125" style="327" customWidth="1"/>
    <col min="2054" max="2054" width="19.5703125" style="327" customWidth="1"/>
    <col min="2055" max="2055" width="12.28515625" style="327" customWidth="1"/>
    <col min="2056" max="2056" width="10.42578125" style="327" customWidth="1"/>
    <col min="2057" max="2057" width="9.14062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9.140625" style="327"/>
    <col min="2304" max="2304" width="4" style="327" customWidth="1"/>
    <col min="2305" max="2305" width="15.140625" style="327" customWidth="1"/>
    <col min="2306" max="2306" width="13.85546875" style="327" customWidth="1"/>
    <col min="2307" max="2307" width="10.140625" style="327" customWidth="1"/>
    <col min="2308" max="2308" width="9.140625" style="327"/>
    <col min="2309" max="2309" width="3.42578125" style="327" customWidth="1"/>
    <col min="2310" max="2310" width="19.5703125" style="327" customWidth="1"/>
    <col min="2311" max="2311" width="12.28515625" style="327" customWidth="1"/>
    <col min="2312" max="2312" width="10.42578125" style="327" customWidth="1"/>
    <col min="2313" max="2313" width="9.14062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9.140625" style="327"/>
    <col min="2560" max="2560" width="4" style="327" customWidth="1"/>
    <col min="2561" max="2561" width="15.140625" style="327" customWidth="1"/>
    <col min="2562" max="2562" width="13.85546875" style="327" customWidth="1"/>
    <col min="2563" max="2563" width="10.140625" style="327" customWidth="1"/>
    <col min="2564" max="2564" width="9.140625" style="327"/>
    <col min="2565" max="2565" width="3.42578125" style="327" customWidth="1"/>
    <col min="2566" max="2566" width="19.5703125" style="327" customWidth="1"/>
    <col min="2567" max="2567" width="12.28515625" style="327" customWidth="1"/>
    <col min="2568" max="2568" width="10.42578125" style="327" customWidth="1"/>
    <col min="2569" max="2569" width="9.14062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9.140625" style="327"/>
    <col min="2816" max="2816" width="4" style="327" customWidth="1"/>
    <col min="2817" max="2817" width="15.140625" style="327" customWidth="1"/>
    <col min="2818" max="2818" width="13.85546875" style="327" customWidth="1"/>
    <col min="2819" max="2819" width="10.140625" style="327" customWidth="1"/>
    <col min="2820" max="2820" width="9.140625" style="327"/>
    <col min="2821" max="2821" width="3.42578125" style="327" customWidth="1"/>
    <col min="2822" max="2822" width="19.5703125" style="327" customWidth="1"/>
    <col min="2823" max="2823" width="12.28515625" style="327" customWidth="1"/>
    <col min="2824" max="2824" width="10.42578125" style="327" customWidth="1"/>
    <col min="2825" max="2825" width="9.14062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9.140625" style="327"/>
    <col min="3072" max="3072" width="4" style="327" customWidth="1"/>
    <col min="3073" max="3073" width="15.140625" style="327" customWidth="1"/>
    <col min="3074" max="3074" width="13.85546875" style="327" customWidth="1"/>
    <col min="3075" max="3075" width="10.140625" style="327" customWidth="1"/>
    <col min="3076" max="3076" width="9.140625" style="327"/>
    <col min="3077" max="3077" width="3.42578125" style="327" customWidth="1"/>
    <col min="3078" max="3078" width="19.5703125" style="327" customWidth="1"/>
    <col min="3079" max="3079" width="12.28515625" style="327" customWidth="1"/>
    <col min="3080" max="3080" width="10.42578125" style="327" customWidth="1"/>
    <col min="3081" max="3081" width="9.14062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9.140625" style="327"/>
    <col min="3328" max="3328" width="4" style="327" customWidth="1"/>
    <col min="3329" max="3329" width="15.140625" style="327" customWidth="1"/>
    <col min="3330" max="3330" width="13.85546875" style="327" customWidth="1"/>
    <col min="3331" max="3331" width="10.140625" style="327" customWidth="1"/>
    <col min="3332" max="3332" width="9.140625" style="327"/>
    <col min="3333" max="3333" width="3.42578125" style="327" customWidth="1"/>
    <col min="3334" max="3334" width="19.5703125" style="327" customWidth="1"/>
    <col min="3335" max="3335" width="12.28515625" style="327" customWidth="1"/>
    <col min="3336" max="3336" width="10.42578125" style="327" customWidth="1"/>
    <col min="3337" max="3337" width="9.14062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9.140625" style="327"/>
    <col min="3584" max="3584" width="4" style="327" customWidth="1"/>
    <col min="3585" max="3585" width="15.140625" style="327" customWidth="1"/>
    <col min="3586" max="3586" width="13.85546875" style="327" customWidth="1"/>
    <col min="3587" max="3587" width="10.140625" style="327" customWidth="1"/>
    <col min="3588" max="3588" width="9.140625" style="327"/>
    <col min="3589" max="3589" width="3.42578125" style="327" customWidth="1"/>
    <col min="3590" max="3590" width="19.5703125" style="327" customWidth="1"/>
    <col min="3591" max="3591" width="12.28515625" style="327" customWidth="1"/>
    <col min="3592" max="3592" width="10.42578125" style="327" customWidth="1"/>
    <col min="3593" max="3593" width="9.14062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9.140625" style="327"/>
    <col min="3840" max="3840" width="4" style="327" customWidth="1"/>
    <col min="3841" max="3841" width="15.140625" style="327" customWidth="1"/>
    <col min="3842" max="3842" width="13.85546875" style="327" customWidth="1"/>
    <col min="3843" max="3843" width="10.140625" style="327" customWidth="1"/>
    <col min="3844" max="3844" width="9.140625" style="327"/>
    <col min="3845" max="3845" width="3.42578125" style="327" customWidth="1"/>
    <col min="3846" max="3846" width="19.5703125" style="327" customWidth="1"/>
    <col min="3847" max="3847" width="12.28515625" style="327" customWidth="1"/>
    <col min="3848" max="3848" width="10.42578125" style="327" customWidth="1"/>
    <col min="3849" max="3849" width="9.14062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9.140625" style="327"/>
    <col min="4096" max="4096" width="4" style="327" customWidth="1"/>
    <col min="4097" max="4097" width="15.140625" style="327" customWidth="1"/>
    <col min="4098" max="4098" width="13.85546875" style="327" customWidth="1"/>
    <col min="4099" max="4099" width="10.140625" style="327" customWidth="1"/>
    <col min="4100" max="4100" width="9.140625" style="327"/>
    <col min="4101" max="4101" width="3.42578125" style="327" customWidth="1"/>
    <col min="4102" max="4102" width="19.5703125" style="327" customWidth="1"/>
    <col min="4103" max="4103" width="12.28515625" style="327" customWidth="1"/>
    <col min="4104" max="4104" width="10.42578125" style="327" customWidth="1"/>
    <col min="4105" max="4105" width="9.14062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9.140625" style="327"/>
    <col min="4352" max="4352" width="4" style="327" customWidth="1"/>
    <col min="4353" max="4353" width="15.140625" style="327" customWidth="1"/>
    <col min="4354" max="4354" width="13.85546875" style="327" customWidth="1"/>
    <col min="4355" max="4355" width="10.140625" style="327" customWidth="1"/>
    <col min="4356" max="4356" width="9.140625" style="327"/>
    <col min="4357" max="4357" width="3.42578125" style="327" customWidth="1"/>
    <col min="4358" max="4358" width="19.5703125" style="327" customWidth="1"/>
    <col min="4359" max="4359" width="12.28515625" style="327" customWidth="1"/>
    <col min="4360" max="4360" width="10.42578125" style="327" customWidth="1"/>
    <col min="4361" max="4361" width="9.14062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9.140625" style="327"/>
    <col min="4608" max="4608" width="4" style="327" customWidth="1"/>
    <col min="4609" max="4609" width="15.140625" style="327" customWidth="1"/>
    <col min="4610" max="4610" width="13.85546875" style="327" customWidth="1"/>
    <col min="4611" max="4611" width="10.140625" style="327" customWidth="1"/>
    <col min="4612" max="4612" width="9.140625" style="327"/>
    <col min="4613" max="4613" width="3.42578125" style="327" customWidth="1"/>
    <col min="4614" max="4614" width="19.5703125" style="327" customWidth="1"/>
    <col min="4615" max="4615" width="12.28515625" style="327" customWidth="1"/>
    <col min="4616" max="4616" width="10.42578125" style="327" customWidth="1"/>
    <col min="4617" max="4617" width="9.14062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9.140625" style="327"/>
    <col min="4864" max="4864" width="4" style="327" customWidth="1"/>
    <col min="4865" max="4865" width="15.140625" style="327" customWidth="1"/>
    <col min="4866" max="4866" width="13.85546875" style="327" customWidth="1"/>
    <col min="4867" max="4867" width="10.140625" style="327" customWidth="1"/>
    <col min="4868" max="4868" width="9.140625" style="327"/>
    <col min="4869" max="4869" width="3.42578125" style="327" customWidth="1"/>
    <col min="4870" max="4870" width="19.5703125" style="327" customWidth="1"/>
    <col min="4871" max="4871" width="12.28515625" style="327" customWidth="1"/>
    <col min="4872" max="4872" width="10.42578125" style="327" customWidth="1"/>
    <col min="4873" max="4873" width="9.14062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9.140625" style="327"/>
    <col min="5120" max="5120" width="4" style="327" customWidth="1"/>
    <col min="5121" max="5121" width="15.140625" style="327" customWidth="1"/>
    <col min="5122" max="5122" width="13.85546875" style="327" customWidth="1"/>
    <col min="5123" max="5123" width="10.140625" style="327" customWidth="1"/>
    <col min="5124" max="5124" width="9.140625" style="327"/>
    <col min="5125" max="5125" width="3.42578125" style="327" customWidth="1"/>
    <col min="5126" max="5126" width="19.5703125" style="327" customWidth="1"/>
    <col min="5127" max="5127" width="12.28515625" style="327" customWidth="1"/>
    <col min="5128" max="5128" width="10.42578125" style="327" customWidth="1"/>
    <col min="5129" max="5129" width="9.14062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9.140625" style="327"/>
    <col min="5376" max="5376" width="4" style="327" customWidth="1"/>
    <col min="5377" max="5377" width="15.140625" style="327" customWidth="1"/>
    <col min="5378" max="5378" width="13.85546875" style="327" customWidth="1"/>
    <col min="5379" max="5379" width="10.140625" style="327" customWidth="1"/>
    <col min="5380" max="5380" width="9.140625" style="327"/>
    <col min="5381" max="5381" width="3.42578125" style="327" customWidth="1"/>
    <col min="5382" max="5382" width="19.5703125" style="327" customWidth="1"/>
    <col min="5383" max="5383" width="12.28515625" style="327" customWidth="1"/>
    <col min="5384" max="5384" width="10.42578125" style="327" customWidth="1"/>
    <col min="5385" max="5385" width="9.14062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9.140625" style="327"/>
    <col min="5632" max="5632" width="4" style="327" customWidth="1"/>
    <col min="5633" max="5633" width="15.140625" style="327" customWidth="1"/>
    <col min="5634" max="5634" width="13.85546875" style="327" customWidth="1"/>
    <col min="5635" max="5635" width="10.140625" style="327" customWidth="1"/>
    <col min="5636" max="5636" width="9.140625" style="327"/>
    <col min="5637" max="5637" width="3.42578125" style="327" customWidth="1"/>
    <col min="5638" max="5638" width="19.5703125" style="327" customWidth="1"/>
    <col min="5639" max="5639" width="12.28515625" style="327" customWidth="1"/>
    <col min="5640" max="5640" width="10.42578125" style="327" customWidth="1"/>
    <col min="5641" max="5641" width="9.14062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9.140625" style="327"/>
    <col min="5888" max="5888" width="4" style="327" customWidth="1"/>
    <col min="5889" max="5889" width="15.140625" style="327" customWidth="1"/>
    <col min="5890" max="5890" width="13.85546875" style="327" customWidth="1"/>
    <col min="5891" max="5891" width="10.140625" style="327" customWidth="1"/>
    <col min="5892" max="5892" width="9.140625" style="327"/>
    <col min="5893" max="5893" width="3.42578125" style="327" customWidth="1"/>
    <col min="5894" max="5894" width="19.5703125" style="327" customWidth="1"/>
    <col min="5895" max="5895" width="12.28515625" style="327" customWidth="1"/>
    <col min="5896" max="5896" width="10.42578125" style="327" customWidth="1"/>
    <col min="5897" max="5897" width="9.14062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9.140625" style="327"/>
    <col min="6144" max="6144" width="4" style="327" customWidth="1"/>
    <col min="6145" max="6145" width="15.140625" style="327" customWidth="1"/>
    <col min="6146" max="6146" width="13.85546875" style="327" customWidth="1"/>
    <col min="6147" max="6147" width="10.140625" style="327" customWidth="1"/>
    <col min="6148" max="6148" width="9.140625" style="327"/>
    <col min="6149" max="6149" width="3.42578125" style="327" customWidth="1"/>
    <col min="6150" max="6150" width="19.5703125" style="327" customWidth="1"/>
    <col min="6151" max="6151" width="12.28515625" style="327" customWidth="1"/>
    <col min="6152" max="6152" width="10.42578125" style="327" customWidth="1"/>
    <col min="6153" max="6153" width="9.14062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9.140625" style="327"/>
    <col min="6400" max="6400" width="4" style="327" customWidth="1"/>
    <col min="6401" max="6401" width="15.140625" style="327" customWidth="1"/>
    <col min="6402" max="6402" width="13.85546875" style="327" customWidth="1"/>
    <col min="6403" max="6403" width="10.140625" style="327" customWidth="1"/>
    <col min="6404" max="6404" width="9.140625" style="327"/>
    <col min="6405" max="6405" width="3.42578125" style="327" customWidth="1"/>
    <col min="6406" max="6406" width="19.5703125" style="327" customWidth="1"/>
    <col min="6407" max="6407" width="12.28515625" style="327" customWidth="1"/>
    <col min="6408" max="6408" width="10.42578125" style="327" customWidth="1"/>
    <col min="6409" max="6409" width="9.14062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9.140625" style="327"/>
    <col min="6656" max="6656" width="4" style="327" customWidth="1"/>
    <col min="6657" max="6657" width="15.140625" style="327" customWidth="1"/>
    <col min="6658" max="6658" width="13.85546875" style="327" customWidth="1"/>
    <col min="6659" max="6659" width="10.140625" style="327" customWidth="1"/>
    <col min="6660" max="6660" width="9.140625" style="327"/>
    <col min="6661" max="6661" width="3.42578125" style="327" customWidth="1"/>
    <col min="6662" max="6662" width="19.5703125" style="327" customWidth="1"/>
    <col min="6663" max="6663" width="12.28515625" style="327" customWidth="1"/>
    <col min="6664" max="6664" width="10.42578125" style="327" customWidth="1"/>
    <col min="6665" max="6665" width="9.14062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9.140625" style="327"/>
    <col min="6912" max="6912" width="4" style="327" customWidth="1"/>
    <col min="6913" max="6913" width="15.140625" style="327" customWidth="1"/>
    <col min="6914" max="6914" width="13.85546875" style="327" customWidth="1"/>
    <col min="6915" max="6915" width="10.140625" style="327" customWidth="1"/>
    <col min="6916" max="6916" width="9.140625" style="327"/>
    <col min="6917" max="6917" width="3.42578125" style="327" customWidth="1"/>
    <col min="6918" max="6918" width="19.5703125" style="327" customWidth="1"/>
    <col min="6919" max="6919" width="12.28515625" style="327" customWidth="1"/>
    <col min="6920" max="6920" width="10.42578125" style="327" customWidth="1"/>
    <col min="6921" max="6921" width="9.14062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9.140625" style="327"/>
    <col min="7168" max="7168" width="4" style="327" customWidth="1"/>
    <col min="7169" max="7169" width="15.140625" style="327" customWidth="1"/>
    <col min="7170" max="7170" width="13.85546875" style="327" customWidth="1"/>
    <col min="7171" max="7171" width="10.140625" style="327" customWidth="1"/>
    <col min="7172" max="7172" width="9.140625" style="327"/>
    <col min="7173" max="7173" width="3.42578125" style="327" customWidth="1"/>
    <col min="7174" max="7174" width="19.5703125" style="327" customWidth="1"/>
    <col min="7175" max="7175" width="12.28515625" style="327" customWidth="1"/>
    <col min="7176" max="7176" width="10.42578125" style="327" customWidth="1"/>
    <col min="7177" max="7177" width="9.14062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9.140625" style="327"/>
    <col min="7424" max="7424" width="4" style="327" customWidth="1"/>
    <col min="7425" max="7425" width="15.140625" style="327" customWidth="1"/>
    <col min="7426" max="7426" width="13.85546875" style="327" customWidth="1"/>
    <col min="7427" max="7427" width="10.140625" style="327" customWidth="1"/>
    <col min="7428" max="7428" width="9.140625" style="327"/>
    <col min="7429" max="7429" width="3.42578125" style="327" customWidth="1"/>
    <col min="7430" max="7430" width="19.5703125" style="327" customWidth="1"/>
    <col min="7431" max="7431" width="12.28515625" style="327" customWidth="1"/>
    <col min="7432" max="7432" width="10.42578125" style="327" customWidth="1"/>
    <col min="7433" max="7433" width="9.14062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9.140625" style="327"/>
    <col min="7680" max="7680" width="4" style="327" customWidth="1"/>
    <col min="7681" max="7681" width="15.140625" style="327" customWidth="1"/>
    <col min="7682" max="7682" width="13.85546875" style="327" customWidth="1"/>
    <col min="7683" max="7683" width="10.140625" style="327" customWidth="1"/>
    <col min="7684" max="7684" width="9.140625" style="327"/>
    <col min="7685" max="7685" width="3.42578125" style="327" customWidth="1"/>
    <col min="7686" max="7686" width="19.5703125" style="327" customWidth="1"/>
    <col min="7687" max="7687" width="12.28515625" style="327" customWidth="1"/>
    <col min="7688" max="7688" width="10.42578125" style="327" customWidth="1"/>
    <col min="7689" max="7689" width="9.14062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9.140625" style="327"/>
    <col min="7936" max="7936" width="4" style="327" customWidth="1"/>
    <col min="7937" max="7937" width="15.140625" style="327" customWidth="1"/>
    <col min="7938" max="7938" width="13.85546875" style="327" customWidth="1"/>
    <col min="7939" max="7939" width="10.140625" style="327" customWidth="1"/>
    <col min="7940" max="7940" width="9.140625" style="327"/>
    <col min="7941" max="7941" width="3.42578125" style="327" customWidth="1"/>
    <col min="7942" max="7942" width="19.5703125" style="327" customWidth="1"/>
    <col min="7943" max="7943" width="12.28515625" style="327" customWidth="1"/>
    <col min="7944" max="7944" width="10.42578125" style="327" customWidth="1"/>
    <col min="7945" max="7945" width="9.14062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9.140625" style="327"/>
    <col min="8192" max="8192" width="4" style="327" customWidth="1"/>
    <col min="8193" max="8193" width="15.140625" style="327" customWidth="1"/>
    <col min="8194" max="8194" width="13.85546875" style="327" customWidth="1"/>
    <col min="8195" max="8195" width="10.140625" style="327" customWidth="1"/>
    <col min="8196" max="8196" width="9.140625" style="327"/>
    <col min="8197" max="8197" width="3.42578125" style="327" customWidth="1"/>
    <col min="8198" max="8198" width="19.5703125" style="327" customWidth="1"/>
    <col min="8199" max="8199" width="12.28515625" style="327" customWidth="1"/>
    <col min="8200" max="8200" width="10.42578125" style="327" customWidth="1"/>
    <col min="8201" max="8201" width="9.14062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9.140625" style="327"/>
    <col min="8448" max="8448" width="4" style="327" customWidth="1"/>
    <col min="8449" max="8449" width="15.140625" style="327" customWidth="1"/>
    <col min="8450" max="8450" width="13.85546875" style="327" customWidth="1"/>
    <col min="8451" max="8451" width="10.140625" style="327" customWidth="1"/>
    <col min="8452" max="8452" width="9.140625" style="327"/>
    <col min="8453" max="8453" width="3.42578125" style="327" customWidth="1"/>
    <col min="8454" max="8454" width="19.5703125" style="327" customWidth="1"/>
    <col min="8455" max="8455" width="12.28515625" style="327" customWidth="1"/>
    <col min="8456" max="8456" width="10.42578125" style="327" customWidth="1"/>
    <col min="8457" max="8457" width="9.14062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9.140625" style="327"/>
    <col min="8704" max="8704" width="4" style="327" customWidth="1"/>
    <col min="8705" max="8705" width="15.140625" style="327" customWidth="1"/>
    <col min="8706" max="8706" width="13.85546875" style="327" customWidth="1"/>
    <col min="8707" max="8707" width="10.140625" style="327" customWidth="1"/>
    <col min="8708" max="8708" width="9.140625" style="327"/>
    <col min="8709" max="8709" width="3.42578125" style="327" customWidth="1"/>
    <col min="8710" max="8710" width="19.5703125" style="327" customWidth="1"/>
    <col min="8711" max="8711" width="12.28515625" style="327" customWidth="1"/>
    <col min="8712" max="8712" width="10.42578125" style="327" customWidth="1"/>
    <col min="8713" max="8713" width="9.14062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9.140625" style="327"/>
    <col min="8960" max="8960" width="4" style="327" customWidth="1"/>
    <col min="8961" max="8961" width="15.140625" style="327" customWidth="1"/>
    <col min="8962" max="8962" width="13.85546875" style="327" customWidth="1"/>
    <col min="8963" max="8963" width="10.140625" style="327" customWidth="1"/>
    <col min="8964" max="8964" width="9.140625" style="327"/>
    <col min="8965" max="8965" width="3.42578125" style="327" customWidth="1"/>
    <col min="8966" max="8966" width="19.5703125" style="327" customWidth="1"/>
    <col min="8967" max="8967" width="12.28515625" style="327" customWidth="1"/>
    <col min="8968" max="8968" width="10.42578125" style="327" customWidth="1"/>
    <col min="8969" max="8969" width="9.14062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9.140625" style="327"/>
    <col min="9216" max="9216" width="4" style="327" customWidth="1"/>
    <col min="9217" max="9217" width="15.140625" style="327" customWidth="1"/>
    <col min="9218" max="9218" width="13.85546875" style="327" customWidth="1"/>
    <col min="9219" max="9219" width="10.140625" style="327" customWidth="1"/>
    <col min="9220" max="9220" width="9.140625" style="327"/>
    <col min="9221" max="9221" width="3.42578125" style="327" customWidth="1"/>
    <col min="9222" max="9222" width="19.5703125" style="327" customWidth="1"/>
    <col min="9223" max="9223" width="12.28515625" style="327" customWidth="1"/>
    <col min="9224" max="9224" width="10.42578125" style="327" customWidth="1"/>
    <col min="9225" max="9225" width="9.14062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9.140625" style="327"/>
    <col min="9472" max="9472" width="4" style="327" customWidth="1"/>
    <col min="9473" max="9473" width="15.140625" style="327" customWidth="1"/>
    <col min="9474" max="9474" width="13.85546875" style="327" customWidth="1"/>
    <col min="9475" max="9475" width="10.140625" style="327" customWidth="1"/>
    <col min="9476" max="9476" width="9.140625" style="327"/>
    <col min="9477" max="9477" width="3.42578125" style="327" customWidth="1"/>
    <col min="9478" max="9478" width="19.5703125" style="327" customWidth="1"/>
    <col min="9479" max="9479" width="12.28515625" style="327" customWidth="1"/>
    <col min="9480" max="9480" width="10.42578125" style="327" customWidth="1"/>
    <col min="9481" max="9481" width="9.14062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9.140625" style="327"/>
    <col min="9728" max="9728" width="4" style="327" customWidth="1"/>
    <col min="9729" max="9729" width="15.140625" style="327" customWidth="1"/>
    <col min="9730" max="9730" width="13.85546875" style="327" customWidth="1"/>
    <col min="9731" max="9731" width="10.140625" style="327" customWidth="1"/>
    <col min="9732" max="9732" width="9.140625" style="327"/>
    <col min="9733" max="9733" width="3.42578125" style="327" customWidth="1"/>
    <col min="9734" max="9734" width="19.5703125" style="327" customWidth="1"/>
    <col min="9735" max="9735" width="12.28515625" style="327" customWidth="1"/>
    <col min="9736" max="9736" width="10.42578125" style="327" customWidth="1"/>
    <col min="9737" max="9737" width="9.14062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9.140625" style="327"/>
    <col min="9984" max="9984" width="4" style="327" customWidth="1"/>
    <col min="9985" max="9985" width="15.140625" style="327" customWidth="1"/>
    <col min="9986" max="9986" width="13.85546875" style="327" customWidth="1"/>
    <col min="9987" max="9987" width="10.140625" style="327" customWidth="1"/>
    <col min="9988" max="9988" width="9.140625" style="327"/>
    <col min="9989" max="9989" width="3.42578125" style="327" customWidth="1"/>
    <col min="9990" max="9990" width="19.5703125" style="327" customWidth="1"/>
    <col min="9991" max="9991" width="12.28515625" style="327" customWidth="1"/>
    <col min="9992" max="9992" width="10.42578125" style="327" customWidth="1"/>
    <col min="9993" max="9993" width="9.14062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9.140625" style="327"/>
    <col min="10240" max="10240" width="4" style="327" customWidth="1"/>
    <col min="10241" max="10241" width="15.140625" style="327" customWidth="1"/>
    <col min="10242" max="10242" width="13.85546875" style="327" customWidth="1"/>
    <col min="10243" max="10243" width="10.140625" style="327" customWidth="1"/>
    <col min="10244" max="10244" width="9.140625" style="327"/>
    <col min="10245" max="10245" width="3.42578125" style="327" customWidth="1"/>
    <col min="10246" max="10246" width="19.5703125" style="327" customWidth="1"/>
    <col min="10247" max="10247" width="12.28515625" style="327" customWidth="1"/>
    <col min="10248" max="10248" width="10.42578125" style="327" customWidth="1"/>
    <col min="10249" max="10249" width="9.14062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9.140625" style="327"/>
    <col min="10496" max="10496" width="4" style="327" customWidth="1"/>
    <col min="10497" max="10497" width="15.140625" style="327" customWidth="1"/>
    <col min="10498" max="10498" width="13.85546875" style="327" customWidth="1"/>
    <col min="10499" max="10499" width="10.140625" style="327" customWidth="1"/>
    <col min="10500" max="10500" width="9.140625" style="327"/>
    <col min="10501" max="10501" width="3.42578125" style="327" customWidth="1"/>
    <col min="10502" max="10502" width="19.5703125" style="327" customWidth="1"/>
    <col min="10503" max="10503" width="12.28515625" style="327" customWidth="1"/>
    <col min="10504" max="10504" width="10.42578125" style="327" customWidth="1"/>
    <col min="10505" max="10505" width="9.14062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9.140625" style="327"/>
    <col min="10752" max="10752" width="4" style="327" customWidth="1"/>
    <col min="10753" max="10753" width="15.140625" style="327" customWidth="1"/>
    <col min="10754" max="10754" width="13.85546875" style="327" customWidth="1"/>
    <col min="10755" max="10755" width="10.140625" style="327" customWidth="1"/>
    <col min="10756" max="10756" width="9.140625" style="327"/>
    <col min="10757" max="10757" width="3.42578125" style="327" customWidth="1"/>
    <col min="10758" max="10758" width="19.5703125" style="327" customWidth="1"/>
    <col min="10759" max="10759" width="12.28515625" style="327" customWidth="1"/>
    <col min="10760" max="10760" width="10.42578125" style="327" customWidth="1"/>
    <col min="10761" max="10761" width="9.14062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9.140625" style="327"/>
    <col min="11008" max="11008" width="4" style="327" customWidth="1"/>
    <col min="11009" max="11009" width="15.140625" style="327" customWidth="1"/>
    <col min="11010" max="11010" width="13.85546875" style="327" customWidth="1"/>
    <col min="11011" max="11011" width="10.140625" style="327" customWidth="1"/>
    <col min="11012" max="11012" width="9.140625" style="327"/>
    <col min="11013" max="11013" width="3.42578125" style="327" customWidth="1"/>
    <col min="11014" max="11014" width="19.5703125" style="327" customWidth="1"/>
    <col min="11015" max="11015" width="12.28515625" style="327" customWidth="1"/>
    <col min="11016" max="11016" width="10.42578125" style="327" customWidth="1"/>
    <col min="11017" max="11017" width="9.14062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9.140625" style="327"/>
    <col min="11264" max="11264" width="4" style="327" customWidth="1"/>
    <col min="11265" max="11265" width="15.140625" style="327" customWidth="1"/>
    <col min="11266" max="11266" width="13.85546875" style="327" customWidth="1"/>
    <col min="11267" max="11267" width="10.140625" style="327" customWidth="1"/>
    <col min="11268" max="11268" width="9.140625" style="327"/>
    <col min="11269" max="11269" width="3.42578125" style="327" customWidth="1"/>
    <col min="11270" max="11270" width="19.5703125" style="327" customWidth="1"/>
    <col min="11271" max="11271" width="12.28515625" style="327" customWidth="1"/>
    <col min="11272" max="11272" width="10.42578125" style="327" customWidth="1"/>
    <col min="11273" max="11273" width="9.14062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9.140625" style="327"/>
    <col min="11520" max="11520" width="4" style="327" customWidth="1"/>
    <col min="11521" max="11521" width="15.140625" style="327" customWidth="1"/>
    <col min="11522" max="11522" width="13.85546875" style="327" customWidth="1"/>
    <col min="11523" max="11523" width="10.140625" style="327" customWidth="1"/>
    <col min="11524" max="11524" width="9.140625" style="327"/>
    <col min="11525" max="11525" width="3.42578125" style="327" customWidth="1"/>
    <col min="11526" max="11526" width="19.5703125" style="327" customWidth="1"/>
    <col min="11527" max="11527" width="12.28515625" style="327" customWidth="1"/>
    <col min="11528" max="11528" width="10.42578125" style="327" customWidth="1"/>
    <col min="11529" max="11529" width="9.14062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9.140625" style="327"/>
    <col min="11776" max="11776" width="4" style="327" customWidth="1"/>
    <col min="11777" max="11777" width="15.140625" style="327" customWidth="1"/>
    <col min="11778" max="11778" width="13.85546875" style="327" customWidth="1"/>
    <col min="11779" max="11779" width="10.140625" style="327" customWidth="1"/>
    <col min="11780" max="11780" width="9.140625" style="327"/>
    <col min="11781" max="11781" width="3.42578125" style="327" customWidth="1"/>
    <col min="11782" max="11782" width="19.5703125" style="327" customWidth="1"/>
    <col min="11783" max="11783" width="12.28515625" style="327" customWidth="1"/>
    <col min="11784" max="11784" width="10.42578125" style="327" customWidth="1"/>
    <col min="11785" max="11785" width="9.14062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9.140625" style="327"/>
    <col min="12032" max="12032" width="4" style="327" customWidth="1"/>
    <col min="12033" max="12033" width="15.140625" style="327" customWidth="1"/>
    <col min="12034" max="12034" width="13.85546875" style="327" customWidth="1"/>
    <col min="12035" max="12035" width="10.140625" style="327" customWidth="1"/>
    <col min="12036" max="12036" width="9.140625" style="327"/>
    <col min="12037" max="12037" width="3.42578125" style="327" customWidth="1"/>
    <col min="12038" max="12038" width="19.5703125" style="327" customWidth="1"/>
    <col min="12039" max="12039" width="12.28515625" style="327" customWidth="1"/>
    <col min="12040" max="12040" width="10.42578125" style="327" customWidth="1"/>
    <col min="12041" max="12041" width="9.14062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9.140625" style="327"/>
    <col min="12288" max="12288" width="4" style="327" customWidth="1"/>
    <col min="12289" max="12289" width="15.140625" style="327" customWidth="1"/>
    <col min="12290" max="12290" width="13.85546875" style="327" customWidth="1"/>
    <col min="12291" max="12291" width="10.140625" style="327" customWidth="1"/>
    <col min="12292" max="12292" width="9.140625" style="327"/>
    <col min="12293" max="12293" width="3.42578125" style="327" customWidth="1"/>
    <col min="12294" max="12294" width="19.5703125" style="327" customWidth="1"/>
    <col min="12295" max="12295" width="12.28515625" style="327" customWidth="1"/>
    <col min="12296" max="12296" width="10.42578125" style="327" customWidth="1"/>
    <col min="12297" max="12297" width="9.14062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9.140625" style="327"/>
    <col min="12544" max="12544" width="4" style="327" customWidth="1"/>
    <col min="12545" max="12545" width="15.140625" style="327" customWidth="1"/>
    <col min="12546" max="12546" width="13.85546875" style="327" customWidth="1"/>
    <col min="12547" max="12547" width="10.140625" style="327" customWidth="1"/>
    <col min="12548" max="12548" width="9.140625" style="327"/>
    <col min="12549" max="12549" width="3.42578125" style="327" customWidth="1"/>
    <col min="12550" max="12550" width="19.5703125" style="327" customWidth="1"/>
    <col min="12551" max="12551" width="12.28515625" style="327" customWidth="1"/>
    <col min="12552" max="12552" width="10.42578125" style="327" customWidth="1"/>
    <col min="12553" max="12553" width="9.14062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9.140625" style="327"/>
    <col min="12800" max="12800" width="4" style="327" customWidth="1"/>
    <col min="12801" max="12801" width="15.140625" style="327" customWidth="1"/>
    <col min="12802" max="12802" width="13.85546875" style="327" customWidth="1"/>
    <col min="12803" max="12803" width="10.140625" style="327" customWidth="1"/>
    <col min="12804" max="12804" width="9.140625" style="327"/>
    <col min="12805" max="12805" width="3.42578125" style="327" customWidth="1"/>
    <col min="12806" max="12806" width="19.5703125" style="327" customWidth="1"/>
    <col min="12807" max="12807" width="12.28515625" style="327" customWidth="1"/>
    <col min="12808" max="12808" width="10.42578125" style="327" customWidth="1"/>
    <col min="12809" max="12809" width="9.14062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9.140625" style="327"/>
    <col min="13056" max="13056" width="4" style="327" customWidth="1"/>
    <col min="13057" max="13057" width="15.140625" style="327" customWidth="1"/>
    <col min="13058" max="13058" width="13.85546875" style="327" customWidth="1"/>
    <col min="13059" max="13059" width="10.140625" style="327" customWidth="1"/>
    <col min="13060" max="13060" width="9.140625" style="327"/>
    <col min="13061" max="13061" width="3.42578125" style="327" customWidth="1"/>
    <col min="13062" max="13062" width="19.5703125" style="327" customWidth="1"/>
    <col min="13063" max="13063" width="12.28515625" style="327" customWidth="1"/>
    <col min="13064" max="13064" width="10.42578125" style="327" customWidth="1"/>
    <col min="13065" max="13065" width="9.14062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9.140625" style="327"/>
    <col min="13312" max="13312" width="4" style="327" customWidth="1"/>
    <col min="13313" max="13313" width="15.140625" style="327" customWidth="1"/>
    <col min="13314" max="13314" width="13.85546875" style="327" customWidth="1"/>
    <col min="13315" max="13315" width="10.140625" style="327" customWidth="1"/>
    <col min="13316" max="13316" width="9.140625" style="327"/>
    <col min="13317" max="13317" width="3.42578125" style="327" customWidth="1"/>
    <col min="13318" max="13318" width="19.5703125" style="327" customWidth="1"/>
    <col min="13319" max="13319" width="12.28515625" style="327" customWidth="1"/>
    <col min="13320" max="13320" width="10.42578125" style="327" customWidth="1"/>
    <col min="13321" max="13321" width="9.14062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9.140625" style="327"/>
    <col min="13568" max="13568" width="4" style="327" customWidth="1"/>
    <col min="13569" max="13569" width="15.140625" style="327" customWidth="1"/>
    <col min="13570" max="13570" width="13.85546875" style="327" customWidth="1"/>
    <col min="13571" max="13571" width="10.140625" style="327" customWidth="1"/>
    <col min="13572" max="13572" width="9.140625" style="327"/>
    <col min="13573" max="13573" width="3.42578125" style="327" customWidth="1"/>
    <col min="13574" max="13574" width="19.5703125" style="327" customWidth="1"/>
    <col min="13575" max="13575" width="12.28515625" style="327" customWidth="1"/>
    <col min="13576" max="13576" width="10.42578125" style="327" customWidth="1"/>
    <col min="13577" max="13577" width="9.14062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9.140625" style="327"/>
    <col min="13824" max="13824" width="4" style="327" customWidth="1"/>
    <col min="13825" max="13825" width="15.140625" style="327" customWidth="1"/>
    <col min="13826" max="13826" width="13.85546875" style="327" customWidth="1"/>
    <col min="13827" max="13827" width="10.140625" style="327" customWidth="1"/>
    <col min="13828" max="13828" width="9.140625" style="327"/>
    <col min="13829" max="13829" width="3.42578125" style="327" customWidth="1"/>
    <col min="13830" max="13830" width="19.5703125" style="327" customWidth="1"/>
    <col min="13831" max="13831" width="12.28515625" style="327" customWidth="1"/>
    <col min="13832" max="13832" width="10.42578125" style="327" customWidth="1"/>
    <col min="13833" max="13833" width="9.14062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9.140625" style="327"/>
    <col min="14080" max="14080" width="4" style="327" customWidth="1"/>
    <col min="14081" max="14081" width="15.140625" style="327" customWidth="1"/>
    <col min="14082" max="14082" width="13.85546875" style="327" customWidth="1"/>
    <col min="14083" max="14083" width="10.140625" style="327" customWidth="1"/>
    <col min="14084" max="14084" width="9.140625" style="327"/>
    <col min="14085" max="14085" width="3.42578125" style="327" customWidth="1"/>
    <col min="14086" max="14086" width="19.5703125" style="327" customWidth="1"/>
    <col min="14087" max="14087" width="12.28515625" style="327" customWidth="1"/>
    <col min="14088" max="14088" width="10.42578125" style="327" customWidth="1"/>
    <col min="14089" max="14089" width="9.14062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9.140625" style="327"/>
    <col min="14336" max="14336" width="4" style="327" customWidth="1"/>
    <col min="14337" max="14337" width="15.140625" style="327" customWidth="1"/>
    <col min="14338" max="14338" width="13.85546875" style="327" customWidth="1"/>
    <col min="14339" max="14339" width="10.140625" style="327" customWidth="1"/>
    <col min="14340" max="14340" width="9.140625" style="327"/>
    <col min="14341" max="14341" width="3.42578125" style="327" customWidth="1"/>
    <col min="14342" max="14342" width="19.5703125" style="327" customWidth="1"/>
    <col min="14343" max="14343" width="12.28515625" style="327" customWidth="1"/>
    <col min="14344" max="14344" width="10.42578125" style="327" customWidth="1"/>
    <col min="14345" max="14345" width="9.14062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9.140625" style="327"/>
    <col min="14592" max="14592" width="4" style="327" customWidth="1"/>
    <col min="14593" max="14593" width="15.140625" style="327" customWidth="1"/>
    <col min="14594" max="14594" width="13.85546875" style="327" customWidth="1"/>
    <col min="14595" max="14595" width="10.140625" style="327" customWidth="1"/>
    <col min="14596" max="14596" width="9.140625" style="327"/>
    <col min="14597" max="14597" width="3.42578125" style="327" customWidth="1"/>
    <col min="14598" max="14598" width="19.5703125" style="327" customWidth="1"/>
    <col min="14599" max="14599" width="12.28515625" style="327" customWidth="1"/>
    <col min="14600" max="14600" width="10.42578125" style="327" customWidth="1"/>
    <col min="14601" max="14601" width="9.14062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9.140625" style="327"/>
    <col min="14848" max="14848" width="4" style="327" customWidth="1"/>
    <col min="14849" max="14849" width="15.140625" style="327" customWidth="1"/>
    <col min="14850" max="14850" width="13.85546875" style="327" customWidth="1"/>
    <col min="14851" max="14851" width="10.140625" style="327" customWidth="1"/>
    <col min="14852" max="14852" width="9.140625" style="327"/>
    <col min="14853" max="14853" width="3.42578125" style="327" customWidth="1"/>
    <col min="14854" max="14854" width="19.5703125" style="327" customWidth="1"/>
    <col min="14855" max="14855" width="12.28515625" style="327" customWidth="1"/>
    <col min="14856" max="14856" width="10.42578125" style="327" customWidth="1"/>
    <col min="14857" max="14857" width="9.14062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9.140625" style="327"/>
    <col min="15104" max="15104" width="4" style="327" customWidth="1"/>
    <col min="15105" max="15105" width="15.140625" style="327" customWidth="1"/>
    <col min="15106" max="15106" width="13.85546875" style="327" customWidth="1"/>
    <col min="15107" max="15107" width="10.140625" style="327" customWidth="1"/>
    <col min="15108" max="15108" width="9.140625" style="327"/>
    <col min="15109" max="15109" width="3.42578125" style="327" customWidth="1"/>
    <col min="15110" max="15110" width="19.5703125" style="327" customWidth="1"/>
    <col min="15111" max="15111" width="12.28515625" style="327" customWidth="1"/>
    <col min="15112" max="15112" width="10.42578125" style="327" customWidth="1"/>
    <col min="15113" max="15113" width="9.14062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9.140625" style="327"/>
    <col min="15360" max="15360" width="4" style="327" customWidth="1"/>
    <col min="15361" max="15361" width="15.140625" style="327" customWidth="1"/>
    <col min="15362" max="15362" width="13.85546875" style="327" customWidth="1"/>
    <col min="15363" max="15363" width="10.140625" style="327" customWidth="1"/>
    <col min="15364" max="15364" width="9.140625" style="327"/>
    <col min="15365" max="15365" width="3.42578125" style="327" customWidth="1"/>
    <col min="15366" max="15366" width="19.5703125" style="327" customWidth="1"/>
    <col min="15367" max="15367" width="12.28515625" style="327" customWidth="1"/>
    <col min="15368" max="15368" width="10.42578125" style="327" customWidth="1"/>
    <col min="15369" max="15369" width="9.14062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9.140625" style="327"/>
    <col min="15616" max="15616" width="4" style="327" customWidth="1"/>
    <col min="15617" max="15617" width="15.140625" style="327" customWidth="1"/>
    <col min="15618" max="15618" width="13.85546875" style="327" customWidth="1"/>
    <col min="15619" max="15619" width="10.140625" style="327" customWidth="1"/>
    <col min="15620" max="15620" width="9.140625" style="327"/>
    <col min="15621" max="15621" width="3.42578125" style="327" customWidth="1"/>
    <col min="15622" max="15622" width="19.5703125" style="327" customWidth="1"/>
    <col min="15623" max="15623" width="12.28515625" style="327" customWidth="1"/>
    <col min="15624" max="15624" width="10.42578125" style="327" customWidth="1"/>
    <col min="15625" max="15625" width="9.14062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9.140625" style="327"/>
    <col min="15872" max="15872" width="4" style="327" customWidth="1"/>
    <col min="15873" max="15873" width="15.140625" style="327" customWidth="1"/>
    <col min="15874" max="15874" width="13.85546875" style="327" customWidth="1"/>
    <col min="15875" max="15875" width="10.140625" style="327" customWidth="1"/>
    <col min="15876" max="15876" width="9.140625" style="327"/>
    <col min="15877" max="15877" width="3.42578125" style="327" customWidth="1"/>
    <col min="15878" max="15878" width="19.5703125" style="327" customWidth="1"/>
    <col min="15879" max="15879" width="12.28515625" style="327" customWidth="1"/>
    <col min="15880" max="15880" width="10.42578125" style="327" customWidth="1"/>
    <col min="15881" max="15881" width="9.14062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9.140625" style="327"/>
    <col min="16128" max="16128" width="4" style="327" customWidth="1"/>
    <col min="16129" max="16129" width="15.140625" style="327" customWidth="1"/>
    <col min="16130" max="16130" width="13.85546875" style="327" customWidth="1"/>
    <col min="16131" max="16131" width="10.140625" style="327" customWidth="1"/>
    <col min="16132" max="16132" width="9.140625" style="327"/>
    <col min="16133" max="16133" width="3.42578125" style="327" customWidth="1"/>
    <col min="16134" max="16134" width="19.5703125" style="327" customWidth="1"/>
    <col min="16135" max="16135" width="12.28515625" style="327" customWidth="1"/>
    <col min="16136" max="16136" width="10.42578125" style="327" customWidth="1"/>
    <col min="16137" max="16137" width="9.14062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9.140625" style="327"/>
  </cols>
  <sheetData>
    <row r="1" spans="1:27" ht="18.75">
      <c r="A1" s="368" t="s">
        <v>211</v>
      </c>
    </row>
    <row r="2" spans="1:27" ht="18" customHeight="1">
      <c r="A2" s="1157" t="s">
        <v>474</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8" customHeight="1">
      <c r="A3" s="1158" t="s">
        <v>475</v>
      </c>
      <c r="B3" s="1158"/>
      <c r="C3" s="1158"/>
      <c r="D3" s="1158"/>
      <c r="E3" s="1158"/>
      <c r="F3" s="1158"/>
      <c r="G3" s="1158"/>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39531.292000000001</v>
      </c>
      <c r="C8" s="387">
        <v>46458</v>
      </c>
      <c r="D8" s="388">
        <v>2.7217210684413025</v>
      </c>
      <c r="E8" s="401"/>
      <c r="F8" s="386" t="s">
        <v>327</v>
      </c>
      <c r="G8" s="387">
        <v>4815.1509999999998</v>
      </c>
      <c r="H8" s="387">
        <v>11745</v>
      </c>
      <c r="I8" s="388">
        <v>5.2301645576494868</v>
      </c>
      <c r="K8" s="389" t="s">
        <v>139</v>
      </c>
      <c r="L8" s="390">
        <v>29379.493999999999</v>
      </c>
      <c r="M8" s="390">
        <v>7252.7190000000001</v>
      </c>
      <c r="N8" s="391">
        <v>4.0508248010160051</v>
      </c>
      <c r="P8" s="389" t="s">
        <v>327</v>
      </c>
      <c r="Q8" s="390">
        <v>7435.3270000000002</v>
      </c>
      <c r="R8" s="390">
        <v>1382.354</v>
      </c>
      <c r="S8" s="391">
        <v>5.3787430716010514</v>
      </c>
    </row>
    <row r="9" spans="1:27" ht="15.75">
      <c r="A9" s="386" t="s">
        <v>141</v>
      </c>
      <c r="B9" s="387">
        <v>26237.298999999999</v>
      </c>
      <c r="C9" s="387">
        <v>19405</v>
      </c>
      <c r="D9" s="388">
        <v>2.9399760698961623</v>
      </c>
      <c r="E9" s="402"/>
      <c r="F9" s="386" t="s">
        <v>154</v>
      </c>
      <c r="G9" s="387">
        <v>4200.5649999999996</v>
      </c>
      <c r="H9" s="387">
        <v>22043</v>
      </c>
      <c r="I9" s="388">
        <v>2.5591308167464053</v>
      </c>
      <c r="K9" s="386" t="s">
        <v>156</v>
      </c>
      <c r="L9" s="387">
        <v>8413.4570000000003</v>
      </c>
      <c r="M9" s="387">
        <v>1280.829</v>
      </c>
      <c r="N9" s="388">
        <v>6.5687589834396318</v>
      </c>
      <c r="P9" s="386" t="s">
        <v>153</v>
      </c>
      <c r="Q9" s="387">
        <v>6849.1989999999996</v>
      </c>
      <c r="R9" s="387">
        <v>1420.127</v>
      </c>
      <c r="S9" s="388">
        <v>4.8229482292780856</v>
      </c>
    </row>
    <row r="10" spans="1:27" ht="15.75">
      <c r="A10" s="386" t="s">
        <v>158</v>
      </c>
      <c r="B10" s="387">
        <v>21429.517</v>
      </c>
      <c r="C10" s="387">
        <v>35921</v>
      </c>
      <c r="D10" s="388">
        <v>2.3587543735076526</v>
      </c>
      <c r="E10" s="401"/>
      <c r="F10" s="386" t="s">
        <v>136</v>
      </c>
      <c r="G10" s="387">
        <v>2854.1640000000002</v>
      </c>
      <c r="H10" s="387">
        <v>13066</v>
      </c>
      <c r="I10" s="388">
        <v>3.2075637514427031</v>
      </c>
      <c r="K10" s="386" t="s">
        <v>141</v>
      </c>
      <c r="L10" s="387">
        <v>5762.4539999999997</v>
      </c>
      <c r="M10" s="387">
        <v>1019.918</v>
      </c>
      <c r="N10" s="388">
        <v>5.6499189150500335</v>
      </c>
      <c r="P10" s="386" t="s">
        <v>141</v>
      </c>
      <c r="Q10" s="387">
        <v>4826.1360000000004</v>
      </c>
      <c r="R10" s="387">
        <v>966.14200000000005</v>
      </c>
      <c r="S10" s="388">
        <v>4.9952657062833419</v>
      </c>
    </row>
    <row r="11" spans="1:27" ht="15.75">
      <c r="A11" s="386" t="s">
        <v>154</v>
      </c>
      <c r="B11" s="387">
        <v>21249.753000000001</v>
      </c>
      <c r="C11" s="387">
        <v>42810</v>
      </c>
      <c r="D11" s="388">
        <v>2.2412292035243291</v>
      </c>
      <c r="E11" s="402"/>
      <c r="F11" s="386" t="s">
        <v>151</v>
      </c>
      <c r="G11" s="387">
        <v>1945.973</v>
      </c>
      <c r="H11" s="387">
        <v>8164</v>
      </c>
      <c r="I11" s="388">
        <v>3.2503470035760995</v>
      </c>
      <c r="K11" s="386" t="s">
        <v>244</v>
      </c>
      <c r="L11" s="387">
        <v>5662.4030000000002</v>
      </c>
      <c r="M11" s="387">
        <v>2154.855</v>
      </c>
      <c r="N11" s="388">
        <v>2.6277420058426206</v>
      </c>
      <c r="P11" s="386" t="s">
        <v>138</v>
      </c>
      <c r="Q11" s="387">
        <v>3111.7040000000002</v>
      </c>
      <c r="R11" s="387">
        <v>538.23699999999997</v>
      </c>
      <c r="S11" s="388">
        <v>5.7812896549289636</v>
      </c>
    </row>
    <row r="12" spans="1:27" ht="15.75">
      <c r="A12" s="386" t="s">
        <v>155</v>
      </c>
      <c r="B12" s="387">
        <v>17398.508999999998</v>
      </c>
      <c r="C12" s="387">
        <v>28634</v>
      </c>
      <c r="D12" s="388">
        <v>2.7231962483035304</v>
      </c>
      <c r="E12" s="402"/>
      <c r="F12" s="386" t="s">
        <v>155</v>
      </c>
      <c r="G12" s="387">
        <v>1882.462</v>
      </c>
      <c r="H12" s="387">
        <v>13418</v>
      </c>
      <c r="I12" s="388">
        <v>2.4795957749206052</v>
      </c>
      <c r="K12" s="386" t="s">
        <v>158</v>
      </c>
      <c r="L12" s="387">
        <v>5645.1229999999996</v>
      </c>
      <c r="M12" s="387">
        <v>1537.204</v>
      </c>
      <c r="N12" s="388">
        <v>3.672331713942977</v>
      </c>
      <c r="P12" s="386" t="s">
        <v>139</v>
      </c>
      <c r="Q12" s="387">
        <v>2518.3850000000002</v>
      </c>
      <c r="R12" s="387">
        <v>659.91300000000001</v>
      </c>
      <c r="S12" s="388">
        <v>3.8162378980259524</v>
      </c>
    </row>
    <row r="13" spans="1:27" ht="16.5" thickBot="1">
      <c r="A13" s="386" t="s">
        <v>327</v>
      </c>
      <c r="B13" s="387">
        <v>15597.558000000001</v>
      </c>
      <c r="C13" s="387">
        <v>31510</v>
      </c>
      <c r="D13" s="388">
        <v>4.3353417075971254</v>
      </c>
      <c r="E13" s="402"/>
      <c r="F13" s="386" t="s">
        <v>158</v>
      </c>
      <c r="G13" s="387">
        <v>1022.072</v>
      </c>
      <c r="H13" s="387">
        <v>9537</v>
      </c>
      <c r="I13" s="388">
        <v>1.8297519625482244</v>
      </c>
      <c r="K13" s="386" t="s">
        <v>153</v>
      </c>
      <c r="L13" s="387">
        <v>5343.0820000000003</v>
      </c>
      <c r="M13" s="387">
        <v>727.45899999999995</v>
      </c>
      <c r="N13" s="388">
        <v>7.3448565486164865</v>
      </c>
      <c r="P13" s="386" t="s">
        <v>136</v>
      </c>
      <c r="Q13" s="387">
        <v>1712.143</v>
      </c>
      <c r="R13" s="387">
        <v>494.37</v>
      </c>
      <c r="S13" s="388">
        <v>3.4632825616441125</v>
      </c>
    </row>
    <row r="14" spans="1:27" ht="16.5" thickBot="1">
      <c r="A14" s="386" t="s">
        <v>149</v>
      </c>
      <c r="B14" s="387">
        <v>10828.075000000001</v>
      </c>
      <c r="C14" s="387">
        <v>8894</v>
      </c>
      <c r="D14" s="388">
        <v>2.3907357643688787</v>
      </c>
      <c r="E14" s="402"/>
      <c r="F14" s="392" t="s">
        <v>221</v>
      </c>
      <c r="G14" s="393">
        <v>17411.982</v>
      </c>
      <c r="H14" s="393">
        <v>80484</v>
      </c>
      <c r="I14" s="394">
        <v>3.1487424276482008</v>
      </c>
      <c r="K14" s="386" t="s">
        <v>327</v>
      </c>
      <c r="L14" s="387">
        <v>4418.6210000000001</v>
      </c>
      <c r="M14" s="387">
        <v>539.59299999999996</v>
      </c>
      <c r="N14" s="388">
        <v>8.1888034129427183</v>
      </c>
      <c r="P14" s="386" t="s">
        <v>156</v>
      </c>
      <c r="Q14" s="387">
        <v>1415.8689999999999</v>
      </c>
      <c r="R14" s="387">
        <v>290.89</v>
      </c>
      <c r="S14" s="388">
        <v>4.8673691085977513</v>
      </c>
    </row>
    <row r="15" spans="1:27" ht="15.75">
      <c r="A15" s="386" t="s">
        <v>139</v>
      </c>
      <c r="B15" s="387">
        <v>6660.5069999999996</v>
      </c>
      <c r="C15" s="387">
        <v>6843</v>
      </c>
      <c r="D15" s="388">
        <v>3.2597148994337042</v>
      </c>
      <c r="E15" s="402"/>
      <c r="F15"/>
      <c r="G15"/>
      <c r="H15"/>
      <c r="I15"/>
      <c r="K15" s="386" t="s">
        <v>154</v>
      </c>
      <c r="L15" s="387">
        <v>4100.84</v>
      </c>
      <c r="M15" s="387">
        <v>1003.689</v>
      </c>
      <c r="N15" s="388">
        <v>4.0857676033113846</v>
      </c>
      <c r="P15" s="386" t="s">
        <v>459</v>
      </c>
      <c r="Q15" s="387">
        <v>964.87900000000002</v>
      </c>
      <c r="R15" s="387">
        <v>129.245</v>
      </c>
      <c r="S15" s="388">
        <v>7.4655035011025568</v>
      </c>
      <c r="U15" s="314"/>
      <c r="V15" s="314"/>
      <c r="W15" s="314"/>
      <c r="X15" s="314"/>
    </row>
    <row r="16" spans="1:27" ht="15.75">
      <c r="A16" s="386" t="s">
        <v>136</v>
      </c>
      <c r="B16" s="387">
        <v>5485.5749999999998</v>
      </c>
      <c r="C16" s="387">
        <v>19789</v>
      </c>
      <c r="D16" s="388">
        <v>3.3595999769721567</v>
      </c>
      <c r="E16" s="402"/>
      <c r="F16"/>
      <c r="G16"/>
      <c r="H16"/>
      <c r="I16"/>
      <c r="K16" s="386" t="s">
        <v>136</v>
      </c>
      <c r="L16" s="387">
        <v>4020.2840000000001</v>
      </c>
      <c r="M16" s="387">
        <v>1194.5940000000001</v>
      </c>
      <c r="N16" s="388">
        <v>3.3653977836821549</v>
      </c>
      <c r="P16" s="386" t="s">
        <v>150</v>
      </c>
      <c r="Q16" s="387">
        <v>903.97199999999998</v>
      </c>
      <c r="R16" s="387">
        <v>291.99200000000002</v>
      </c>
      <c r="S16" s="388">
        <v>3.0958793391599766</v>
      </c>
      <c r="U16" s="314"/>
      <c r="V16" s="314"/>
      <c r="W16" s="314"/>
      <c r="X16" s="314"/>
    </row>
    <row r="17" spans="1:24" ht="15.75">
      <c r="A17" s="386" t="s">
        <v>150</v>
      </c>
      <c r="B17" s="387">
        <v>3928.7530000000002</v>
      </c>
      <c r="C17" s="387">
        <v>2284</v>
      </c>
      <c r="D17" s="388">
        <v>3.5302258084806222</v>
      </c>
      <c r="E17" s="401"/>
      <c r="F17"/>
      <c r="G17"/>
      <c r="H17"/>
      <c r="I17"/>
      <c r="K17" s="386" t="s">
        <v>138</v>
      </c>
      <c r="L17" s="387">
        <v>3047.9079999999999</v>
      </c>
      <c r="M17" s="387">
        <v>776.65</v>
      </c>
      <c r="N17" s="388">
        <v>3.9244292795982747</v>
      </c>
      <c r="P17" s="386" t="s">
        <v>145</v>
      </c>
      <c r="Q17" s="387">
        <v>623.18700000000001</v>
      </c>
      <c r="R17" s="387">
        <v>203.53899999999999</v>
      </c>
      <c r="S17" s="388">
        <v>3.0617572062356602</v>
      </c>
      <c r="U17" s="314"/>
      <c r="V17" s="314"/>
      <c r="W17" s="314"/>
      <c r="X17" s="314"/>
    </row>
    <row r="18" spans="1:24" ht="16.5" thickBot="1">
      <c r="A18" s="386" t="s">
        <v>137</v>
      </c>
      <c r="B18" s="387">
        <v>2970.2829999999999</v>
      </c>
      <c r="C18" s="387">
        <v>2897</v>
      </c>
      <c r="D18" s="388">
        <v>3.6536733755003334</v>
      </c>
      <c r="E18" s="406"/>
      <c r="K18" s="386" t="s">
        <v>150</v>
      </c>
      <c r="L18" s="387">
        <v>2374.8049999999998</v>
      </c>
      <c r="M18" s="387">
        <v>742.97799999999995</v>
      </c>
      <c r="N18" s="388">
        <v>3.1963328658452874</v>
      </c>
      <c r="P18" s="386" t="s">
        <v>154</v>
      </c>
      <c r="Q18" s="387">
        <v>467.68900000000002</v>
      </c>
      <c r="R18" s="387">
        <v>97.55</v>
      </c>
      <c r="S18" s="388">
        <v>4.7943516145566383</v>
      </c>
      <c r="U18" s="314"/>
      <c r="V18" s="314"/>
      <c r="W18" s="314"/>
      <c r="X18" s="314"/>
    </row>
    <row r="19" spans="1:24" ht="16.5" thickBot="1">
      <c r="A19" s="386" t="s">
        <v>156</v>
      </c>
      <c r="B19" s="387">
        <v>1679.143</v>
      </c>
      <c r="C19" s="387">
        <v>4175</v>
      </c>
      <c r="D19" s="388">
        <v>3.5650216027430708</v>
      </c>
      <c r="E19" s="407"/>
      <c r="K19" s="386" t="s">
        <v>144</v>
      </c>
      <c r="L19" s="387">
        <v>1687.26</v>
      </c>
      <c r="M19" s="387">
        <v>480.04</v>
      </c>
      <c r="N19" s="388">
        <v>3.5148320973252227</v>
      </c>
      <c r="P19" s="392" t="s">
        <v>221</v>
      </c>
      <c r="Q19" s="393">
        <v>31732.207999999999</v>
      </c>
      <c r="R19" s="393">
        <v>6689.1639999999998</v>
      </c>
      <c r="S19" s="394">
        <v>4.7438226959303131</v>
      </c>
      <c r="U19" s="314"/>
      <c r="V19" s="314"/>
      <c r="W19" s="314"/>
      <c r="X19" s="314"/>
    </row>
    <row r="20" spans="1:24" ht="15" customHeight="1" thickBot="1">
      <c r="A20" s="392" t="s">
        <v>221</v>
      </c>
      <c r="B20" s="393">
        <v>174373.03700000001</v>
      </c>
      <c r="C20" s="393">
        <v>253057</v>
      </c>
      <c r="D20" s="394">
        <v>2.7641573330887903</v>
      </c>
      <c r="E20" s="407"/>
      <c r="F20" s="314"/>
      <c r="G20" s="314"/>
      <c r="H20" s="314"/>
      <c r="K20" s="386" t="s">
        <v>145</v>
      </c>
      <c r="L20" s="387">
        <v>1686.2819999999999</v>
      </c>
      <c r="M20" s="387">
        <v>328.22800000000001</v>
      </c>
      <c r="N20" s="388">
        <v>5.1375324469576027</v>
      </c>
      <c r="P20"/>
      <c r="Q20"/>
      <c r="R20"/>
      <c r="S20"/>
      <c r="U20" s="314"/>
      <c r="V20" s="314"/>
      <c r="W20" s="314"/>
      <c r="X20" s="314"/>
    </row>
    <row r="21" spans="1:24" ht="15.75">
      <c r="F21" s="314"/>
      <c r="G21" s="314"/>
      <c r="H21" s="314"/>
      <c r="K21" s="386" t="s">
        <v>449</v>
      </c>
      <c r="L21" s="387">
        <v>1326.1980000000001</v>
      </c>
      <c r="M21" s="387">
        <v>41.671999999999997</v>
      </c>
      <c r="N21" s="388">
        <v>31.824678441159538</v>
      </c>
      <c r="P21"/>
      <c r="Q21"/>
      <c r="R21"/>
      <c r="S21"/>
    </row>
    <row r="22" spans="1:24" ht="15.75">
      <c r="A22"/>
      <c r="B22"/>
      <c r="C22"/>
      <c r="D22"/>
      <c r="E22" s="314"/>
      <c r="F22" s="314"/>
      <c r="G22" s="314"/>
      <c r="H22" s="314"/>
      <c r="I22" s="314"/>
      <c r="J22" s="314"/>
      <c r="K22" s="386" t="s">
        <v>151</v>
      </c>
      <c r="L22" s="387">
        <v>1245.232</v>
      </c>
      <c r="M22" s="387">
        <v>337.52800000000002</v>
      </c>
      <c r="N22" s="388">
        <v>3.6892702235073829</v>
      </c>
    </row>
    <row r="23" spans="1:24" ht="16.5" thickBot="1">
      <c r="A23"/>
      <c r="B23"/>
      <c r="C23"/>
      <c r="D23"/>
      <c r="E23" s="314"/>
      <c r="F23" s="314"/>
      <c r="G23" s="314"/>
      <c r="H23" s="314"/>
      <c r="I23" s="314"/>
      <c r="J23" s="314"/>
      <c r="K23" s="386" t="s">
        <v>157</v>
      </c>
      <c r="L23" s="387">
        <v>1087.67</v>
      </c>
      <c r="M23" s="387">
        <v>329.03100000000001</v>
      </c>
      <c r="N23" s="388">
        <v>3.3056763648410028</v>
      </c>
      <c r="P23"/>
      <c r="Q23"/>
      <c r="R23"/>
      <c r="S23"/>
    </row>
    <row r="24" spans="1:24" ht="16.5" thickBot="1">
      <c r="A24"/>
      <c r="B24"/>
      <c r="C24"/>
      <c r="D24"/>
      <c r="E24" s="314"/>
      <c r="F24" s="314"/>
      <c r="G24" s="314"/>
      <c r="H24" s="314"/>
      <c r="I24" s="314"/>
      <c r="J24" s="314"/>
      <c r="K24" s="392" t="s">
        <v>221</v>
      </c>
      <c r="L24" s="393">
        <v>89409.024999999994</v>
      </c>
      <c r="M24" s="393">
        <v>20246.332999999999</v>
      </c>
      <c r="N24" s="394">
        <v>4.4160601823549976</v>
      </c>
      <c r="O24"/>
      <c r="P24"/>
      <c r="Q24"/>
      <c r="R24"/>
      <c r="S24"/>
      <c r="T24"/>
    </row>
    <row r="25" spans="1:24">
      <c r="A25"/>
      <c r="B25"/>
      <c r="C25"/>
      <c r="D25"/>
      <c r="E25"/>
      <c r="F25"/>
      <c r="G25"/>
      <c r="H25" s="314"/>
      <c r="I25" s="314"/>
      <c r="J25" s="314"/>
      <c r="K25"/>
      <c r="L25"/>
      <c r="M25"/>
      <c r="N25"/>
      <c r="O25"/>
      <c r="P25"/>
      <c r="Q25"/>
      <c r="R25"/>
      <c r="S25"/>
      <c r="T25"/>
    </row>
    <row r="26" spans="1:24">
      <c r="E26"/>
      <c r="F26"/>
      <c r="G26"/>
      <c r="H26"/>
      <c r="I26"/>
      <c r="J26" s="314"/>
      <c r="K26"/>
      <c r="L26"/>
      <c r="M26"/>
      <c r="N26"/>
      <c r="O26"/>
      <c r="P26"/>
      <c r="Q26"/>
      <c r="R26"/>
      <c r="S26"/>
      <c r="T26"/>
    </row>
    <row r="27" spans="1:24">
      <c r="D27"/>
      <c r="E27"/>
      <c r="F27"/>
      <c r="G27"/>
      <c r="H27"/>
      <c r="I27"/>
      <c r="J27" s="314"/>
      <c r="O27"/>
      <c r="P27"/>
      <c r="Q27"/>
      <c r="R27"/>
      <c r="S27"/>
      <c r="T27"/>
    </row>
    <row r="28" spans="1:24">
      <c r="A28"/>
      <c r="B28"/>
      <c r="C28"/>
      <c r="D28"/>
      <c r="E28"/>
      <c r="F28"/>
      <c r="G28"/>
      <c r="H28"/>
      <c r="I28"/>
      <c r="J28" s="314"/>
      <c r="K28"/>
      <c r="L28"/>
      <c r="M28"/>
      <c r="N28"/>
      <c r="O28"/>
      <c r="P28"/>
      <c r="Q28"/>
      <c r="R28"/>
      <c r="S28"/>
      <c r="T28"/>
    </row>
    <row r="29" spans="1:24">
      <c r="A29"/>
      <c r="B29"/>
      <c r="C29"/>
      <c r="D29"/>
      <c r="E29"/>
      <c r="F29"/>
      <c r="G29"/>
      <c r="H29"/>
      <c r="I29"/>
      <c r="J29" s="314"/>
      <c r="K29"/>
      <c r="L29"/>
      <c r="M29"/>
      <c r="N29"/>
      <c r="O29"/>
      <c r="P29"/>
      <c r="Q29"/>
      <c r="R29"/>
      <c r="S29"/>
      <c r="T29"/>
    </row>
    <row r="30" spans="1:24">
      <c r="A30"/>
      <c r="B30"/>
      <c r="C30"/>
      <c r="D30"/>
      <c r="E30"/>
      <c r="F30"/>
      <c r="G30"/>
      <c r="H30"/>
      <c r="I30"/>
      <c r="J30"/>
      <c r="K30"/>
      <c r="L30"/>
      <c r="M30"/>
      <c r="N30"/>
      <c r="O30"/>
      <c r="P30"/>
      <c r="Q30"/>
      <c r="R30"/>
      <c r="S30"/>
    </row>
    <row r="31" spans="1:24">
      <c r="A31" s="1" t="s">
        <v>325</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4"/>
      <c r="B152" s="314"/>
      <c r="C152" s="314"/>
      <c r="D152" s="314"/>
      <c r="E152" s="314"/>
      <c r="F152" s="314"/>
      <c r="G152" s="314"/>
      <c r="H152" s="314"/>
      <c r="I152" s="314"/>
      <c r="J152" s="314"/>
      <c r="K152" s="314"/>
    </row>
    <row r="153" spans="1:12">
      <c r="A153" s="314"/>
      <c r="B153" s="314"/>
      <c r="C153" s="314"/>
      <c r="D153" s="314"/>
      <c r="E153" s="314"/>
      <c r="F153" s="314"/>
      <c r="G153" s="314"/>
      <c r="H153" s="314"/>
      <c r="I153" s="314"/>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18.4257812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row>
    <row r="2" spans="1:20" ht="26.25" customHeight="1">
      <c r="A2" s="328"/>
    </row>
    <row r="5" spans="1:20" ht="38.25" customHeight="1" thickBot="1">
      <c r="A5" s="1143" t="s">
        <v>463</v>
      </c>
      <c r="B5" s="1143"/>
      <c r="C5" s="1143"/>
      <c r="D5" s="1143"/>
      <c r="E5" s="1143"/>
      <c r="F5" s="1143"/>
      <c r="H5" s="329" t="s">
        <v>227</v>
      </c>
      <c r="K5"/>
      <c r="L5"/>
      <c r="M5"/>
      <c r="N5"/>
      <c r="O5"/>
      <c r="P5"/>
    </row>
    <row r="6" spans="1:20" ht="15.75" customHeight="1" thickBot="1">
      <c r="A6" s="1144" t="s">
        <v>114</v>
      </c>
      <c r="B6" s="1146" t="s">
        <v>465</v>
      </c>
      <c r="C6" s="1147"/>
      <c r="D6" s="1148"/>
      <c r="E6" s="1149" t="s">
        <v>452</v>
      </c>
      <c r="F6" s="1151" t="s">
        <v>454</v>
      </c>
      <c r="K6"/>
      <c r="L6"/>
      <c r="M6"/>
      <c r="N6"/>
      <c r="O6"/>
      <c r="P6"/>
    </row>
    <row r="7" spans="1:20" ht="21" customHeight="1" thickBot="1">
      <c r="A7" s="1145"/>
      <c r="B7" s="330" t="s">
        <v>217</v>
      </c>
      <c r="C7" s="330" t="s">
        <v>219</v>
      </c>
      <c r="D7" s="330" t="s">
        <v>220</v>
      </c>
      <c r="E7" s="1150"/>
      <c r="F7" s="1152"/>
      <c r="K7"/>
      <c r="L7"/>
      <c r="M7"/>
      <c r="N7"/>
      <c r="O7"/>
      <c r="P7"/>
    </row>
    <row r="8" spans="1:20" ht="17.25" customHeight="1" thickBot="1">
      <c r="A8" s="331" t="s">
        <v>115</v>
      </c>
      <c r="B8" s="332">
        <v>13363.523999999999</v>
      </c>
      <c r="C8" s="333">
        <v>8053.9229999999998</v>
      </c>
      <c r="D8" s="334">
        <f t="shared" ref="D8:D13" si="0">(C8/B8)*100</f>
        <v>60.267957763236701</v>
      </c>
      <c r="E8" s="333">
        <v>14246.71</v>
      </c>
      <c r="F8" s="334">
        <f t="shared" ref="F8:F13" si="1">((B8-E8)/E8)*100</f>
        <v>-6.1992277515300014</v>
      </c>
      <c r="H8" s="335" t="s">
        <v>116</v>
      </c>
      <c r="K8"/>
      <c r="L8"/>
      <c r="M8"/>
      <c r="N8"/>
      <c r="O8"/>
      <c r="P8"/>
    </row>
    <row r="9" spans="1:20" ht="18" customHeight="1" thickBot="1">
      <c r="A9" s="331" t="s">
        <v>117</v>
      </c>
      <c r="B9" s="336">
        <v>44363</v>
      </c>
      <c r="C9" s="333">
        <v>16424</v>
      </c>
      <c r="D9" s="334">
        <f t="shared" si="0"/>
        <v>37.02184252642968</v>
      </c>
      <c r="E9" s="337">
        <v>53568</v>
      </c>
      <c r="F9" s="334">
        <f t="shared" si="1"/>
        <v>-17.183766427718041</v>
      </c>
      <c r="H9" s="338">
        <f>B9-E9</f>
        <v>-9205</v>
      </c>
      <c r="K9"/>
      <c r="L9"/>
      <c r="M9"/>
      <c r="N9"/>
      <c r="O9"/>
      <c r="P9"/>
      <c r="Q9" s="314"/>
      <c r="R9" s="314"/>
      <c r="S9" s="314"/>
      <c r="T9" s="314"/>
    </row>
    <row r="10" spans="1:20" ht="15" customHeight="1" thickBot="1">
      <c r="A10" s="339" t="s">
        <v>213</v>
      </c>
      <c r="B10" s="336">
        <v>14465</v>
      </c>
      <c r="C10" s="340">
        <v>0</v>
      </c>
      <c r="D10" s="341">
        <f t="shared" si="0"/>
        <v>0</v>
      </c>
      <c r="E10" s="340">
        <v>12047</v>
      </c>
      <c r="F10" s="341">
        <f t="shared" si="1"/>
        <v>20.071387067319666</v>
      </c>
      <c r="K10"/>
      <c r="L10"/>
      <c r="M10"/>
      <c r="N10"/>
      <c r="O10"/>
      <c r="P10" s="314"/>
      <c r="Q10" s="314"/>
      <c r="R10" s="314"/>
      <c r="S10" s="314"/>
      <c r="T10" s="314"/>
    </row>
    <row r="11" spans="1:20" ht="17.25" customHeight="1" thickBot="1">
      <c r="A11" s="331" t="s">
        <v>118</v>
      </c>
      <c r="B11" s="336">
        <v>256407.24600000001</v>
      </c>
      <c r="C11" s="342">
        <v>21590.07</v>
      </c>
      <c r="D11" s="334">
        <f t="shared" si="0"/>
        <v>8.4202261585072371</v>
      </c>
      <c r="E11" s="342">
        <v>267391.217</v>
      </c>
      <c r="F11" s="334">
        <f t="shared" si="1"/>
        <v>-4.107827894735971</v>
      </c>
      <c r="J11" s="343"/>
      <c r="K11"/>
      <c r="L11"/>
      <c r="M11"/>
      <c r="N11"/>
      <c r="O11"/>
      <c r="P11" s="314"/>
      <c r="Q11" s="314"/>
      <c r="R11" s="314"/>
      <c r="S11" s="314"/>
      <c r="T11" s="314"/>
    </row>
    <row r="12" spans="1:20" ht="15" customHeight="1" thickBot="1">
      <c r="A12" s="344" t="s">
        <v>119</v>
      </c>
      <c r="B12" s="336">
        <v>107854.86599999999</v>
      </c>
      <c r="C12" s="345">
        <v>21967.544000000002</v>
      </c>
      <c r="D12" s="334">
        <f t="shared" si="0"/>
        <v>20.367689298320581</v>
      </c>
      <c r="E12" s="345">
        <v>107528.6</v>
      </c>
      <c r="F12" s="334">
        <f t="shared" si="1"/>
        <v>0.30342253130793917</v>
      </c>
      <c r="K12"/>
      <c r="L12"/>
      <c r="M12"/>
      <c r="N12"/>
      <c r="O12"/>
      <c r="P12" s="314"/>
      <c r="Q12" s="314"/>
      <c r="R12" s="314"/>
      <c r="S12" s="314"/>
      <c r="T12" s="314"/>
    </row>
    <row r="13" spans="1:20" ht="15" customHeight="1" thickBot="1">
      <c r="A13" s="344" t="s">
        <v>120</v>
      </c>
      <c r="B13" s="336">
        <f>B11+B12</f>
        <v>364262.11200000002</v>
      </c>
      <c r="C13" s="345">
        <f>C11+C12</f>
        <v>43557.614000000001</v>
      </c>
      <c r="D13" s="346">
        <f t="shared" si="0"/>
        <v>11.957766829178215</v>
      </c>
      <c r="E13" s="345">
        <f>E11+E12</f>
        <v>374919.81700000004</v>
      </c>
      <c r="F13" s="346">
        <f t="shared" si="1"/>
        <v>-2.842662488550189</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75">
      <c r="A16" s="348" t="s">
        <v>214</v>
      </c>
      <c r="K16"/>
      <c r="L16"/>
      <c r="M16"/>
      <c r="N16"/>
      <c r="O16"/>
      <c r="P16" s="314"/>
      <c r="Q16" s="314"/>
      <c r="R16" s="314"/>
      <c r="S16" s="314"/>
      <c r="T16" s="314"/>
    </row>
    <row r="17" spans="1:20">
      <c r="K17"/>
      <c r="L17"/>
      <c r="M17"/>
      <c r="N17"/>
      <c r="O17" s="314"/>
      <c r="P17" s="314"/>
      <c r="Q17" s="314"/>
      <c r="R17" s="314"/>
      <c r="S17" s="314"/>
      <c r="T17" s="314"/>
    </row>
    <row r="18" spans="1:20" ht="33" customHeight="1" thickBot="1">
      <c r="A18" s="1143" t="s">
        <v>464</v>
      </c>
      <c r="B18" s="1143"/>
      <c r="C18" s="1143"/>
      <c r="D18" s="1143"/>
      <c r="E18" s="1143"/>
      <c r="F18" s="1143"/>
      <c r="K18"/>
      <c r="L18"/>
      <c r="M18"/>
      <c r="N18"/>
      <c r="O18" s="314"/>
      <c r="P18" s="314"/>
      <c r="Q18" s="314"/>
      <c r="R18" s="314"/>
      <c r="S18" s="314"/>
      <c r="T18" s="314"/>
    </row>
    <row r="19" spans="1:20" ht="16.5" customHeight="1" thickBot="1">
      <c r="A19" s="1153" t="s">
        <v>448</v>
      </c>
      <c r="B19" s="1146" t="s">
        <v>465</v>
      </c>
      <c r="C19" s="1147"/>
      <c r="D19" s="1148"/>
      <c r="E19" s="1149" t="s">
        <v>452</v>
      </c>
      <c r="F19" s="1151" t="s">
        <v>453</v>
      </c>
      <c r="K19"/>
      <c r="L19"/>
      <c r="M19"/>
      <c r="N19"/>
      <c r="O19" s="314"/>
      <c r="P19" s="314"/>
      <c r="Q19" s="314"/>
      <c r="R19" s="314"/>
      <c r="S19" s="314"/>
      <c r="T19" s="314"/>
    </row>
    <row r="20" spans="1:20" ht="21" customHeight="1" thickBot="1">
      <c r="A20" s="1154"/>
      <c r="B20" s="349" t="s">
        <v>217</v>
      </c>
      <c r="C20" s="349" t="s">
        <v>322</v>
      </c>
      <c r="D20" s="349" t="s">
        <v>323</v>
      </c>
      <c r="E20" s="1155"/>
      <c r="F20" s="1156"/>
      <c r="K20"/>
      <c r="L20"/>
      <c r="M20"/>
      <c r="N20"/>
      <c r="O20" s="314"/>
      <c r="P20" s="314"/>
      <c r="Q20" s="314"/>
      <c r="R20" s="314"/>
      <c r="S20" s="314"/>
      <c r="T20" s="314"/>
    </row>
    <row r="21" spans="1:20" ht="15.75" thickBot="1">
      <c r="A21" s="350" t="s">
        <v>115</v>
      </c>
      <c r="B21" s="336">
        <v>71107.375</v>
      </c>
      <c r="C21" s="351">
        <v>0</v>
      </c>
      <c r="D21" s="352">
        <f t="shared" ref="D21:D26" si="2">(C21/B21)*100</f>
        <v>0</v>
      </c>
      <c r="E21" s="345">
        <v>51405.213000000003</v>
      </c>
      <c r="F21" s="352">
        <f t="shared" ref="F21:F26" si="3">((B21-E21)/E21)*100</f>
        <v>38.327167324450137</v>
      </c>
      <c r="H21" s="335" t="s">
        <v>122</v>
      </c>
      <c r="K21"/>
      <c r="L21"/>
      <c r="M21"/>
      <c r="N21"/>
      <c r="O21" s="314"/>
      <c r="P21" s="314"/>
      <c r="Q21" s="314"/>
      <c r="R21" s="314"/>
      <c r="S21" s="314"/>
      <c r="T21" s="314"/>
    </row>
    <row r="22" spans="1:20" ht="15.75" thickBot="1">
      <c r="A22" s="350" t="s">
        <v>117</v>
      </c>
      <c r="B22" s="336">
        <v>266857</v>
      </c>
      <c r="C22" s="351">
        <v>0</v>
      </c>
      <c r="D22" s="334">
        <f t="shared" si="2"/>
        <v>0</v>
      </c>
      <c r="E22" s="345">
        <v>186842</v>
      </c>
      <c r="F22" s="334">
        <f t="shared" si="3"/>
        <v>42.824953704199267</v>
      </c>
      <c r="H22" s="338">
        <f>B22-E22</f>
        <v>80015</v>
      </c>
      <c r="K22" s="314"/>
      <c r="L22" s="314"/>
      <c r="M22" s="314"/>
      <c r="O22" s="314"/>
      <c r="P22" s="314"/>
      <c r="Q22" s="314"/>
      <c r="R22" s="314"/>
      <c r="S22" s="314"/>
      <c r="T22" s="314"/>
    </row>
    <row r="23" spans="1:20" ht="15.75" thickBot="1">
      <c r="A23" s="353" t="s">
        <v>213</v>
      </c>
      <c r="B23" s="336">
        <v>83071</v>
      </c>
      <c r="C23" s="354">
        <v>0</v>
      </c>
      <c r="D23" s="334">
        <f t="shared" si="2"/>
        <v>0</v>
      </c>
      <c r="E23" s="340">
        <v>43472</v>
      </c>
      <c r="F23" s="334">
        <f t="shared" si="3"/>
        <v>91.090817077659182</v>
      </c>
      <c r="N23" s="314"/>
      <c r="O23" s="314"/>
      <c r="P23" s="314"/>
      <c r="Q23" s="314"/>
      <c r="R23" s="314"/>
      <c r="S23" s="314"/>
      <c r="T23" s="314"/>
    </row>
    <row r="24" spans="1:20" ht="15.75" thickBot="1">
      <c r="A24" s="350" t="s">
        <v>118</v>
      </c>
      <c r="B24" s="336">
        <v>14964.701999999999</v>
      </c>
      <c r="C24" s="355">
        <v>198.893</v>
      </c>
      <c r="D24" s="341">
        <f t="shared" si="2"/>
        <v>1.3290809265697372</v>
      </c>
      <c r="E24" s="345">
        <v>15035.19</v>
      </c>
      <c r="F24" s="341">
        <f t="shared" si="3"/>
        <v>-0.46882014793295723</v>
      </c>
      <c r="N24" s="314"/>
      <c r="O24" s="314"/>
      <c r="P24" s="314"/>
      <c r="Q24" s="314"/>
      <c r="R24" s="314"/>
      <c r="S24" s="314"/>
      <c r="T24" s="314"/>
    </row>
    <row r="25" spans="1:20" ht="15.75" thickBot="1">
      <c r="A25" s="350" t="s">
        <v>119</v>
      </c>
      <c r="B25" s="336">
        <v>10667.078</v>
      </c>
      <c r="C25" s="355">
        <v>801.13499999999999</v>
      </c>
      <c r="D25" s="334">
        <f t="shared" si="2"/>
        <v>7.5103510070892892</v>
      </c>
      <c r="E25" s="345">
        <v>7391.2460000000001</v>
      </c>
      <c r="F25" s="334">
        <f t="shared" si="3"/>
        <v>44.320429870687562</v>
      </c>
      <c r="N25" s="314"/>
      <c r="O25" s="314"/>
      <c r="P25" s="314"/>
      <c r="Q25" s="314"/>
      <c r="R25" s="314"/>
      <c r="S25" s="314"/>
      <c r="T25" s="314"/>
    </row>
    <row r="26" spans="1:20" ht="15.75" thickBot="1">
      <c r="A26" s="350" t="s">
        <v>120</v>
      </c>
      <c r="B26" s="336">
        <f>B24+B25</f>
        <v>25631.78</v>
      </c>
      <c r="C26" s="345">
        <f>C24+C25</f>
        <v>1000.028</v>
      </c>
      <c r="D26" s="346">
        <f t="shared" si="2"/>
        <v>3.9015160086423966</v>
      </c>
      <c r="E26" s="345">
        <f>E24+E25</f>
        <v>22426.436000000002</v>
      </c>
      <c r="F26" s="346">
        <f t="shared" si="3"/>
        <v>14.292703486189232</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142"/>
      <c r="D30" s="1142"/>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142"/>
      <c r="C41" s="1142"/>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20.28515625" style="327" customWidth="1"/>
    <col min="7" max="7" width="10.5703125" style="327" customWidth="1"/>
    <col min="8" max="8" width="9.85546875" style="343" bestFit="1"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25" style="327" customWidth="1"/>
    <col min="17" max="17" width="12.42578125"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4" ht="18.75">
      <c r="A1" s="368"/>
    </row>
    <row r="2" spans="1:24" ht="28.5" customHeight="1">
      <c r="A2" s="1157" t="s">
        <v>462</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row>
    <row r="3" spans="1:24" ht="15.75" customHeight="1">
      <c r="A3" s="1160" t="s">
        <v>461</v>
      </c>
      <c r="B3" s="1160"/>
      <c r="C3" s="1160"/>
      <c r="D3" s="1160"/>
      <c r="E3" s="1160"/>
      <c r="F3" s="1160"/>
      <c r="P3" s="359"/>
    </row>
    <row r="4" spans="1:24" ht="4.5" customHeight="1">
      <c r="A4" s="369"/>
      <c r="B4" s="369"/>
      <c r="C4" s="370"/>
      <c r="D4" s="370"/>
    </row>
    <row r="5" spans="1:24" ht="15.75" thickBot="1">
      <c r="A5" s="371" t="s">
        <v>123</v>
      </c>
      <c r="B5" s="1161" t="s">
        <v>124</v>
      </c>
      <c r="C5" s="1161"/>
      <c r="D5" s="372"/>
      <c r="E5" s="372"/>
      <c r="F5" s="371" t="s">
        <v>125</v>
      </c>
      <c r="G5" s="373" t="s">
        <v>126</v>
      </c>
      <c r="H5" s="374"/>
      <c r="I5" s="372"/>
      <c r="J5" s="372"/>
      <c r="K5" s="371" t="s">
        <v>127</v>
      </c>
      <c r="L5" s="375" t="s">
        <v>128</v>
      </c>
      <c r="M5" s="372"/>
      <c r="N5" s="376"/>
      <c r="O5" s="314"/>
      <c r="P5" s="371" t="s">
        <v>129</v>
      </c>
      <c r="Q5" s="375" t="s">
        <v>130</v>
      </c>
      <c r="R5" s="372"/>
    </row>
    <row r="6" spans="1:24" ht="30.75" thickBot="1">
      <c r="A6" s="377" t="s">
        <v>131</v>
      </c>
      <c r="B6" s="378" t="s">
        <v>132</v>
      </c>
      <c r="C6" s="379" t="s">
        <v>133</v>
      </c>
      <c r="D6" s="380" t="s">
        <v>134</v>
      </c>
      <c r="F6" s="377" t="s">
        <v>131</v>
      </c>
      <c r="G6" s="378" t="s">
        <v>132</v>
      </c>
      <c r="H6" s="381" t="s">
        <v>133</v>
      </c>
      <c r="I6" s="380" t="s">
        <v>134</v>
      </c>
      <c r="K6" s="382" t="s">
        <v>131</v>
      </c>
      <c r="L6" s="383" t="s">
        <v>132</v>
      </c>
      <c r="M6" s="384" t="s">
        <v>135</v>
      </c>
      <c r="N6" s="385" t="s">
        <v>134</v>
      </c>
      <c r="O6" s="314"/>
      <c r="P6" s="382" t="s">
        <v>131</v>
      </c>
      <c r="Q6" s="383" t="s">
        <v>132</v>
      </c>
      <c r="R6" s="384" t="s">
        <v>135</v>
      </c>
      <c r="S6" s="385" t="s">
        <v>134</v>
      </c>
    </row>
    <row r="7" spans="1:24" ht="15.75">
      <c r="A7" s="389" t="s">
        <v>326</v>
      </c>
      <c r="B7" s="390">
        <v>24053.898000000001</v>
      </c>
      <c r="C7" s="390">
        <v>10880</v>
      </c>
      <c r="D7" s="391">
        <v>4.2843022599282632</v>
      </c>
      <c r="F7" s="389" t="s">
        <v>136</v>
      </c>
      <c r="G7" s="390">
        <v>1644.181</v>
      </c>
      <c r="H7" s="390">
        <v>7614</v>
      </c>
      <c r="I7" s="673">
        <v>3.2995607090465038</v>
      </c>
      <c r="K7" s="386" t="s">
        <v>136</v>
      </c>
      <c r="L7" s="387">
        <v>370227.61599999998</v>
      </c>
      <c r="M7" s="387">
        <v>63577.828999999998</v>
      </c>
      <c r="N7" s="388">
        <v>5.8232189085915467</v>
      </c>
      <c r="O7" s="314"/>
      <c r="P7" s="386" t="s">
        <v>137</v>
      </c>
      <c r="Q7" s="387">
        <v>124196.47</v>
      </c>
      <c r="R7" s="387">
        <v>21363.884999999998</v>
      </c>
      <c r="S7" s="388">
        <v>5.8133841293378996</v>
      </c>
    </row>
    <row r="8" spans="1:24" ht="15.75">
      <c r="A8" s="386" t="s">
        <v>136</v>
      </c>
      <c r="B8" s="387">
        <v>6357.5519999999997</v>
      </c>
      <c r="C8" s="387">
        <v>13998</v>
      </c>
      <c r="D8" s="388">
        <v>3.5191772139636708</v>
      </c>
      <c r="F8" s="386" t="s">
        <v>138</v>
      </c>
      <c r="G8" s="387">
        <v>636.04200000000003</v>
      </c>
      <c r="H8" s="387">
        <v>3153</v>
      </c>
      <c r="I8" s="421">
        <v>2.863390192185622</v>
      </c>
      <c r="K8" s="386" t="s">
        <v>139</v>
      </c>
      <c r="L8" s="387">
        <v>319669.734</v>
      </c>
      <c r="M8" s="387">
        <v>57459.909</v>
      </c>
      <c r="N8" s="388">
        <v>5.5633525977216562</v>
      </c>
      <c r="O8" s="314"/>
      <c r="P8" s="386" t="s">
        <v>139</v>
      </c>
      <c r="Q8" s="387">
        <v>66930.823000000004</v>
      </c>
      <c r="R8" s="387">
        <v>12916.82</v>
      </c>
      <c r="S8" s="388">
        <v>5.1816796239322063</v>
      </c>
    </row>
    <row r="9" spans="1:24" ht="15.75">
      <c r="A9" s="386" t="s">
        <v>358</v>
      </c>
      <c r="B9" s="387">
        <v>4886.4480000000003</v>
      </c>
      <c r="C9" s="387">
        <v>2131</v>
      </c>
      <c r="D9" s="388">
        <v>4.7065994228539072</v>
      </c>
      <c r="F9" s="386" t="s">
        <v>157</v>
      </c>
      <c r="G9" s="387">
        <v>422.66899999999998</v>
      </c>
      <c r="H9" s="387">
        <v>2563</v>
      </c>
      <c r="I9" s="388">
        <v>2.4578065941734022</v>
      </c>
      <c r="K9" s="386" t="s">
        <v>327</v>
      </c>
      <c r="L9" s="387">
        <v>134727.45699999999</v>
      </c>
      <c r="M9" s="387">
        <v>27056.868999999999</v>
      </c>
      <c r="N9" s="388">
        <v>4.979417869820784</v>
      </c>
      <c r="O9" s="314"/>
      <c r="P9" s="386" t="s">
        <v>138</v>
      </c>
      <c r="Q9" s="387">
        <v>54289.232000000004</v>
      </c>
      <c r="R9" s="387">
        <v>10273.647000000001</v>
      </c>
      <c r="S9" s="388">
        <v>5.2843193853166257</v>
      </c>
    </row>
    <row r="10" spans="1:24" ht="16.5" thickBot="1">
      <c r="A10" s="386" t="s">
        <v>146</v>
      </c>
      <c r="B10" s="387">
        <v>4716.08</v>
      </c>
      <c r="C10" s="387">
        <v>2755</v>
      </c>
      <c r="D10" s="388">
        <v>3.1727839495915346</v>
      </c>
      <c r="F10" s="386" t="s">
        <v>327</v>
      </c>
      <c r="G10" s="387">
        <v>112.994</v>
      </c>
      <c r="H10" s="387">
        <v>688</v>
      </c>
      <c r="I10" s="388">
        <v>2.9089177221707341</v>
      </c>
      <c r="K10" s="386" t="s">
        <v>138</v>
      </c>
      <c r="L10" s="387">
        <v>105220.253</v>
      </c>
      <c r="M10" s="387">
        <v>15809.342000000001</v>
      </c>
      <c r="N10" s="388">
        <v>6.6555744698292942</v>
      </c>
      <c r="O10" s="314"/>
      <c r="P10" s="386" t="s">
        <v>143</v>
      </c>
      <c r="Q10" s="387">
        <v>48597.341</v>
      </c>
      <c r="R10" s="387">
        <v>6233.8789999999999</v>
      </c>
      <c r="S10" s="388">
        <v>7.79568243143635</v>
      </c>
    </row>
    <row r="11" spans="1:24" ht="16.5" thickBot="1">
      <c r="A11" s="386" t="s">
        <v>265</v>
      </c>
      <c r="B11" s="387">
        <v>2332.02</v>
      </c>
      <c r="C11" s="387">
        <v>1087</v>
      </c>
      <c r="D11" s="388">
        <v>4.1418518821109762</v>
      </c>
      <c r="F11" s="392" t="s">
        <v>221</v>
      </c>
      <c r="G11" s="393">
        <v>2904.607</v>
      </c>
      <c r="H11" s="393">
        <v>14465</v>
      </c>
      <c r="I11" s="394">
        <v>3.0182783821501569</v>
      </c>
      <c r="K11" s="386" t="s">
        <v>145</v>
      </c>
      <c r="L11" s="387">
        <v>78183.933999999994</v>
      </c>
      <c r="M11" s="387">
        <v>10956.008</v>
      </c>
      <c r="N11" s="388">
        <v>7.1361698531070799</v>
      </c>
      <c r="O11" s="314"/>
      <c r="P11" s="386" t="s">
        <v>140</v>
      </c>
      <c r="Q11" s="387">
        <v>44754.864999999998</v>
      </c>
      <c r="R11" s="387">
        <v>7123.335</v>
      </c>
      <c r="S11" s="388">
        <v>6.2828527648917252</v>
      </c>
    </row>
    <row r="12" spans="1:24" ht="15.75">
      <c r="A12" s="386" t="s">
        <v>144</v>
      </c>
      <c r="B12" s="387">
        <v>1917.316</v>
      </c>
      <c r="C12" s="387">
        <v>2275</v>
      </c>
      <c r="D12" s="388">
        <v>3.2534489019510691</v>
      </c>
      <c r="F12"/>
      <c r="G12"/>
      <c r="H12"/>
      <c r="I12"/>
      <c r="K12" s="386" t="s">
        <v>143</v>
      </c>
      <c r="L12" s="387">
        <v>62732.385000000002</v>
      </c>
      <c r="M12" s="387">
        <v>7370.3760000000002</v>
      </c>
      <c r="N12" s="388">
        <v>8.5114226194158888</v>
      </c>
      <c r="O12" s="314"/>
      <c r="P12" s="386" t="s">
        <v>234</v>
      </c>
      <c r="Q12" s="387">
        <v>39182.400000000001</v>
      </c>
      <c r="R12" s="387">
        <v>7205.17</v>
      </c>
      <c r="S12" s="388">
        <v>5.4380951455690845</v>
      </c>
    </row>
    <row r="13" spans="1:24" ht="15.75">
      <c r="A13" s="386" t="s">
        <v>149</v>
      </c>
      <c r="B13" s="387">
        <v>1064.06</v>
      </c>
      <c r="C13" s="387">
        <v>633</v>
      </c>
      <c r="D13" s="388">
        <v>2.9913357360126391</v>
      </c>
      <c r="F13"/>
      <c r="G13"/>
      <c r="H13"/>
      <c r="I13"/>
      <c r="K13" s="386" t="s">
        <v>137</v>
      </c>
      <c r="L13" s="387">
        <v>57452.887999999999</v>
      </c>
      <c r="M13" s="387">
        <v>8523.3209999999999</v>
      </c>
      <c r="N13" s="388">
        <v>6.7406692766821754</v>
      </c>
      <c r="O13" s="314"/>
      <c r="P13" s="386" t="s">
        <v>136</v>
      </c>
      <c r="Q13" s="387">
        <v>34347.535000000003</v>
      </c>
      <c r="R13" s="387">
        <v>6396.357</v>
      </c>
      <c r="S13" s="388">
        <v>5.3698589681595328</v>
      </c>
    </row>
    <row r="14" spans="1:24" ht="15.75">
      <c r="A14" s="386" t="s">
        <v>331</v>
      </c>
      <c r="B14" s="387">
        <v>912.45500000000004</v>
      </c>
      <c r="C14" s="387">
        <v>419</v>
      </c>
      <c r="D14" s="388">
        <v>4.3149220911261912</v>
      </c>
      <c r="K14" s="386" t="s">
        <v>141</v>
      </c>
      <c r="L14" s="387">
        <v>56349.718000000001</v>
      </c>
      <c r="M14" s="387">
        <v>9916.7919999999995</v>
      </c>
      <c r="N14" s="388">
        <v>5.682252688167706</v>
      </c>
      <c r="O14" s="314"/>
      <c r="P14" s="386" t="s">
        <v>327</v>
      </c>
      <c r="Q14" s="387">
        <v>32754.63</v>
      </c>
      <c r="R14" s="387">
        <v>6315.3429999999998</v>
      </c>
      <c r="S14" s="388">
        <v>5.1865163934880503</v>
      </c>
    </row>
    <row r="15" spans="1:24" ht="15.75">
      <c r="A15" s="386" t="s">
        <v>443</v>
      </c>
      <c r="B15" s="387">
        <v>874.6</v>
      </c>
      <c r="C15" s="387">
        <v>412</v>
      </c>
      <c r="D15" s="388">
        <v>4.1747016706443913</v>
      </c>
      <c r="E15" s="395"/>
      <c r="F15" s="314"/>
      <c r="K15" s="386" t="s">
        <v>146</v>
      </c>
      <c r="L15" s="387">
        <v>48360.302000000003</v>
      </c>
      <c r="M15" s="387">
        <v>8107.6819999999998</v>
      </c>
      <c r="N15" s="388">
        <v>5.9647507141992007</v>
      </c>
      <c r="O15" s="314"/>
      <c r="P15" s="386" t="s">
        <v>145</v>
      </c>
      <c r="Q15" s="387">
        <v>23512.32</v>
      </c>
      <c r="R15" s="387">
        <v>4556.0320000000002</v>
      </c>
      <c r="S15" s="388">
        <v>5.1607012417823226</v>
      </c>
    </row>
    <row r="16" spans="1:24" ht="15.75">
      <c r="A16" s="386" t="s">
        <v>138</v>
      </c>
      <c r="B16" s="387">
        <v>762.99699999999996</v>
      </c>
      <c r="C16" s="387">
        <v>3220</v>
      </c>
      <c r="D16" s="388">
        <v>2.9275214960729614</v>
      </c>
      <c r="F16" s="314"/>
      <c r="K16" s="386" t="s">
        <v>153</v>
      </c>
      <c r="L16" s="387">
        <v>45476.239000000001</v>
      </c>
      <c r="M16" s="387">
        <v>8755.0949999999993</v>
      </c>
      <c r="N16" s="388">
        <v>5.1942599137987653</v>
      </c>
      <c r="O16" s="314"/>
      <c r="P16" s="386" t="s">
        <v>146</v>
      </c>
      <c r="Q16" s="387">
        <v>13921.575999999999</v>
      </c>
      <c r="R16" s="387">
        <v>2390.3090000000002</v>
      </c>
      <c r="S16" s="388">
        <v>5.8241741967251928</v>
      </c>
    </row>
    <row r="17" spans="1:19" ht="15.75">
      <c r="A17" s="386" t="s">
        <v>148</v>
      </c>
      <c r="B17" s="387">
        <v>534.08600000000001</v>
      </c>
      <c r="C17" s="387">
        <v>247</v>
      </c>
      <c r="D17" s="388">
        <v>3.3501188661610937</v>
      </c>
      <c r="K17" s="386" t="s">
        <v>245</v>
      </c>
      <c r="L17" s="387">
        <v>38574.637000000002</v>
      </c>
      <c r="M17" s="387">
        <v>4629.491</v>
      </c>
      <c r="N17" s="388">
        <v>8.3323710965201148</v>
      </c>
      <c r="O17" s="314"/>
      <c r="P17" s="386" t="s">
        <v>152</v>
      </c>
      <c r="Q17" s="387">
        <v>11438.147999999999</v>
      </c>
      <c r="R17" s="387">
        <v>2386.5230000000001</v>
      </c>
      <c r="S17" s="388">
        <v>4.7928086173902358</v>
      </c>
    </row>
    <row r="18" spans="1:19" ht="15.75">
      <c r="A18" s="386" t="s">
        <v>139</v>
      </c>
      <c r="B18" s="387">
        <v>523.952</v>
      </c>
      <c r="C18" s="387">
        <v>361</v>
      </c>
      <c r="D18" s="388">
        <v>4.4591280074212136</v>
      </c>
      <c r="K18" s="386" t="s">
        <v>150</v>
      </c>
      <c r="L18" s="387">
        <v>31834.467000000001</v>
      </c>
      <c r="M18" s="387">
        <v>5088.1719999999996</v>
      </c>
      <c r="N18" s="388">
        <v>6.2565626712304541</v>
      </c>
      <c r="O18" s="314"/>
      <c r="P18" s="386" t="s">
        <v>150</v>
      </c>
      <c r="Q18" s="387">
        <v>8593.6910000000007</v>
      </c>
      <c r="R18" s="387">
        <v>1899.57</v>
      </c>
      <c r="S18" s="388">
        <v>4.5240191201166589</v>
      </c>
    </row>
    <row r="19" spans="1:19" ht="15.75">
      <c r="A19" s="386" t="s">
        <v>142</v>
      </c>
      <c r="B19" s="387">
        <v>510.858</v>
      </c>
      <c r="C19" s="387">
        <v>1066</v>
      </c>
      <c r="D19" s="388">
        <v>2.9447829420275653</v>
      </c>
      <c r="K19" s="386" t="s">
        <v>144</v>
      </c>
      <c r="L19" s="387">
        <v>22901.766</v>
      </c>
      <c r="M19" s="387">
        <v>4858.3779999999997</v>
      </c>
      <c r="N19" s="388">
        <v>4.7138707609823696</v>
      </c>
      <c r="O19" s="314"/>
      <c r="P19" s="386" t="s">
        <v>154</v>
      </c>
      <c r="Q19" s="387">
        <v>8357.8080000000009</v>
      </c>
      <c r="R19" s="387">
        <v>1734.34</v>
      </c>
      <c r="S19" s="388">
        <v>4.8190135728865169</v>
      </c>
    </row>
    <row r="20" spans="1:19" ht="15.75">
      <c r="A20" s="386" t="s">
        <v>154</v>
      </c>
      <c r="B20" s="387">
        <v>499.04300000000001</v>
      </c>
      <c r="C20" s="387">
        <v>558</v>
      </c>
      <c r="D20" s="388">
        <v>2.5982350184828449</v>
      </c>
      <c r="K20" s="386" t="s">
        <v>151</v>
      </c>
      <c r="L20" s="387">
        <v>20548.574000000001</v>
      </c>
      <c r="M20" s="387">
        <v>3741.3009999999999</v>
      </c>
      <c r="N20" s="388">
        <v>5.4923605451686459</v>
      </c>
      <c r="O20" s="314"/>
      <c r="P20" s="386" t="s">
        <v>245</v>
      </c>
      <c r="Q20" s="387">
        <v>7971.1859999999997</v>
      </c>
      <c r="R20" s="387">
        <v>1288.4780000000001</v>
      </c>
      <c r="S20" s="388">
        <v>6.1865130797731895</v>
      </c>
    </row>
    <row r="21" spans="1:19" ht="15.75">
      <c r="A21" s="386" t="s">
        <v>157</v>
      </c>
      <c r="B21" s="387">
        <v>422.66899999999998</v>
      </c>
      <c r="C21" s="387">
        <v>2563</v>
      </c>
      <c r="D21" s="388">
        <v>2.4578065941734022</v>
      </c>
      <c r="K21" s="386" t="s">
        <v>154</v>
      </c>
      <c r="L21" s="387">
        <v>20503.981</v>
      </c>
      <c r="M21" s="387">
        <v>5088.26</v>
      </c>
      <c r="N21" s="388">
        <v>4.0296645611662925</v>
      </c>
      <c r="O21" s="314"/>
      <c r="P21" s="386" t="s">
        <v>155</v>
      </c>
      <c r="Q21" s="387">
        <v>7568.4750000000004</v>
      </c>
      <c r="R21" s="387">
        <v>1405.7449999999999</v>
      </c>
      <c r="S21" s="388">
        <v>5.3839601065627134</v>
      </c>
    </row>
    <row r="22" spans="1:19" ht="15.75">
      <c r="A22" s="386" t="s">
        <v>246</v>
      </c>
      <c r="B22" s="387">
        <v>382.28399999999999</v>
      </c>
      <c r="C22" s="387">
        <v>397</v>
      </c>
      <c r="D22" s="388">
        <v>3.4139205915447679</v>
      </c>
      <c r="H22" s="327"/>
      <c r="K22" s="386" t="s">
        <v>244</v>
      </c>
      <c r="L22" s="387">
        <v>17472.686000000002</v>
      </c>
      <c r="M22" s="387">
        <v>2908.5639999999999</v>
      </c>
      <c r="N22" s="388">
        <v>6.0073238890394034</v>
      </c>
      <c r="O22" s="314"/>
      <c r="P22" s="386" t="s">
        <v>153</v>
      </c>
      <c r="Q22" s="387">
        <v>7380.558</v>
      </c>
      <c r="R22" s="387">
        <v>1514.96</v>
      </c>
      <c r="S22" s="388">
        <v>4.8717840735068911</v>
      </c>
    </row>
    <row r="23" spans="1:19" ht="15.75">
      <c r="A23" s="386" t="s">
        <v>151</v>
      </c>
      <c r="B23" s="387">
        <v>304.25700000000001</v>
      </c>
      <c r="C23" s="387">
        <v>254</v>
      </c>
      <c r="D23" s="388">
        <v>3.4788131717356507</v>
      </c>
      <c r="H23" s="327"/>
      <c r="K23" s="386" t="s">
        <v>140</v>
      </c>
      <c r="L23" s="387">
        <v>15077.405000000001</v>
      </c>
      <c r="M23" s="387">
        <v>2226.4969999999998</v>
      </c>
      <c r="N23" s="388">
        <v>6.7718056660305415</v>
      </c>
      <c r="O23" s="314"/>
      <c r="P23" s="386" t="s">
        <v>244</v>
      </c>
      <c r="Q23" s="387">
        <v>6542.0020000000004</v>
      </c>
      <c r="R23" s="387">
        <v>1174.711</v>
      </c>
      <c r="S23" s="388">
        <v>5.5690310212469285</v>
      </c>
    </row>
    <row r="24" spans="1:19" ht="15.75">
      <c r="A24" s="386" t="s">
        <v>405</v>
      </c>
      <c r="B24" s="387">
        <v>210.7</v>
      </c>
      <c r="C24" s="387">
        <v>50</v>
      </c>
      <c r="D24" s="388">
        <v>13.593548387096773</v>
      </c>
      <c r="H24" s="327"/>
      <c r="K24" s="386" t="s">
        <v>246</v>
      </c>
      <c r="L24" s="387">
        <v>14586.757</v>
      </c>
      <c r="M24" s="387">
        <v>2794.3679999999999</v>
      </c>
      <c r="N24" s="388">
        <v>5.2200558408913933</v>
      </c>
      <c r="O24" s="314"/>
      <c r="P24" s="386" t="s">
        <v>368</v>
      </c>
      <c r="Q24" s="387">
        <v>5097.95</v>
      </c>
      <c r="R24" s="387">
        <v>942.62300000000005</v>
      </c>
      <c r="S24" s="388">
        <v>5.4082597178299272</v>
      </c>
    </row>
    <row r="25" spans="1:19" ht="15.75">
      <c r="A25" s="386" t="s">
        <v>450</v>
      </c>
      <c r="B25" s="387">
        <v>167.43</v>
      </c>
      <c r="C25" s="387">
        <v>64</v>
      </c>
      <c r="D25" s="388">
        <v>4.8001720183486238</v>
      </c>
      <c r="H25" s="327"/>
      <c r="K25" s="386" t="s">
        <v>149</v>
      </c>
      <c r="L25" s="387">
        <v>10157.24</v>
      </c>
      <c r="M25" s="387">
        <v>1874.9010000000001</v>
      </c>
      <c r="N25" s="388">
        <v>5.4174807096481361</v>
      </c>
      <c r="O25" s="314"/>
      <c r="P25" s="386" t="s">
        <v>141</v>
      </c>
      <c r="Q25" s="387">
        <v>5019.3429999999998</v>
      </c>
      <c r="R25" s="387">
        <v>1222.4939999999999</v>
      </c>
      <c r="S25" s="388">
        <v>4.1058221962643584</v>
      </c>
    </row>
    <row r="26" spans="1:19" ht="15.75">
      <c r="A26" s="386" t="s">
        <v>244</v>
      </c>
      <c r="B26" s="387">
        <v>166.417</v>
      </c>
      <c r="C26" s="387">
        <v>117</v>
      </c>
      <c r="D26" s="388">
        <v>3.0493266147503433</v>
      </c>
      <c r="H26" s="327"/>
      <c r="K26" s="386" t="s">
        <v>142</v>
      </c>
      <c r="L26" s="387">
        <v>8685.9140000000007</v>
      </c>
      <c r="M26" s="387">
        <v>2250.7820000000002</v>
      </c>
      <c r="N26" s="388">
        <v>3.8590649827482184</v>
      </c>
      <c r="O26" s="314"/>
      <c r="P26" s="386" t="s">
        <v>156</v>
      </c>
      <c r="Q26" s="387">
        <v>4871.0940000000001</v>
      </c>
      <c r="R26" s="387">
        <v>1494.1959999999999</v>
      </c>
      <c r="S26" s="388">
        <v>3.2600100656138822</v>
      </c>
    </row>
    <row r="27" spans="1:19" ht="15.75">
      <c r="A27" s="386" t="s">
        <v>451</v>
      </c>
      <c r="B27" s="387">
        <v>149.80000000000001</v>
      </c>
      <c r="C27" s="387">
        <v>68</v>
      </c>
      <c r="D27" s="388">
        <v>4.4058823529411768</v>
      </c>
      <c r="H27" s="327"/>
      <c r="K27" s="386" t="s">
        <v>157</v>
      </c>
      <c r="L27" s="387">
        <v>3834.4850000000001</v>
      </c>
      <c r="M27" s="387">
        <v>879.09400000000005</v>
      </c>
      <c r="N27" s="388">
        <v>4.3618600513710701</v>
      </c>
      <c r="O27" s="314"/>
      <c r="P27" s="386" t="s">
        <v>149</v>
      </c>
      <c r="Q27" s="387">
        <v>4273.4859999999999</v>
      </c>
      <c r="R27" s="387">
        <v>843.27</v>
      </c>
      <c r="S27" s="388">
        <v>5.0677552859700929</v>
      </c>
    </row>
    <row r="28" spans="1:19" ht="15.75">
      <c r="A28" s="386" t="s">
        <v>152</v>
      </c>
      <c r="B28" s="387">
        <v>140.54599999999999</v>
      </c>
      <c r="C28" s="387">
        <v>120</v>
      </c>
      <c r="D28" s="388">
        <v>3.84215418261345</v>
      </c>
      <c r="H28" s="327"/>
      <c r="K28" s="386" t="s">
        <v>367</v>
      </c>
      <c r="L28" s="387">
        <v>3725.44</v>
      </c>
      <c r="M28" s="387">
        <v>439.50799999999998</v>
      </c>
      <c r="N28" s="388">
        <v>8.4763872329968972</v>
      </c>
      <c r="O28" s="314"/>
      <c r="P28" s="386" t="s">
        <v>157</v>
      </c>
      <c r="Q28" s="387">
        <v>3874.0650000000001</v>
      </c>
      <c r="R28" s="387">
        <v>1048.374</v>
      </c>
      <c r="S28" s="388">
        <v>3.6953081629265889</v>
      </c>
    </row>
    <row r="29" spans="1:19" ht="16.5" thickBot="1">
      <c r="A29" s="403" t="s">
        <v>327</v>
      </c>
      <c r="B29" s="404">
        <v>112.994</v>
      </c>
      <c r="C29" s="404">
        <v>688</v>
      </c>
      <c r="D29" s="405">
        <v>2.9089177221707341</v>
      </c>
      <c r="H29" s="327"/>
      <c r="K29" s="386" t="s">
        <v>158</v>
      </c>
      <c r="L29" s="387">
        <v>3463.8389999999999</v>
      </c>
      <c r="M29" s="387">
        <v>472.24700000000001</v>
      </c>
      <c r="N29" s="388">
        <v>7.334803609128274</v>
      </c>
      <c r="O29" s="314"/>
      <c r="P29" s="386" t="s">
        <v>151</v>
      </c>
      <c r="Q29" s="387">
        <v>3454.0320000000002</v>
      </c>
      <c r="R29" s="387">
        <v>694.11300000000006</v>
      </c>
      <c r="S29" s="388">
        <v>4.9761811117210017</v>
      </c>
    </row>
    <row r="30" spans="1:19" ht="16.5" thickBot="1">
      <c r="A30" s="392" t="s">
        <v>221</v>
      </c>
      <c r="B30" s="393">
        <v>52002.462</v>
      </c>
      <c r="C30" s="393">
        <v>44363</v>
      </c>
      <c r="D30" s="394">
        <v>3.8913734131805353</v>
      </c>
      <c r="E30" s="314"/>
      <c r="F30" s="314"/>
      <c r="G30" s="314"/>
      <c r="H30" s="314"/>
      <c r="I30" s="314"/>
      <c r="J30" s="314"/>
      <c r="K30" s="392" t="s">
        <v>221</v>
      </c>
      <c r="L30" s="393">
        <v>1498942.6259999999</v>
      </c>
      <c r="M30" s="393">
        <v>256407.24600000001</v>
      </c>
      <c r="N30" s="394">
        <v>5.8459448763004138</v>
      </c>
      <c r="O30" s="314"/>
      <c r="P30" s="386" t="s">
        <v>366</v>
      </c>
      <c r="Q30" s="387">
        <v>2745.3009999999999</v>
      </c>
      <c r="R30" s="387">
        <v>492.98700000000002</v>
      </c>
      <c r="S30" s="388">
        <v>5.5687087083432214</v>
      </c>
    </row>
    <row r="31" spans="1:19" ht="15.75">
      <c r="A31" s="314"/>
      <c r="B31" s="314"/>
      <c r="C31" s="314"/>
      <c r="D31" s="314"/>
      <c r="E31" s="314"/>
      <c r="F31" s="314"/>
      <c r="G31" s="314"/>
      <c r="H31" s="314"/>
      <c r="I31" s="314"/>
      <c r="J31" s="314"/>
      <c r="K31"/>
      <c r="L31"/>
      <c r="M31"/>
      <c r="N31"/>
      <c r="O31" s="314"/>
      <c r="P31" s="386" t="s">
        <v>424</v>
      </c>
      <c r="Q31" s="387">
        <v>2531.643</v>
      </c>
      <c r="R31" s="387">
        <v>405.58699999999999</v>
      </c>
      <c r="S31" s="388">
        <v>6.2419234344296051</v>
      </c>
    </row>
    <row r="32" spans="1:19" ht="15.75">
      <c r="A32" s="314"/>
      <c r="B32" s="314"/>
      <c r="C32" s="314"/>
      <c r="D32" s="314"/>
      <c r="E32" s="314"/>
      <c r="F32" s="314"/>
      <c r="G32" s="314"/>
      <c r="H32" s="314"/>
      <c r="I32" s="314"/>
      <c r="J32" s="314"/>
      <c r="K32"/>
      <c r="L32"/>
      <c r="M32"/>
      <c r="N32"/>
      <c r="O32" s="314"/>
      <c r="P32" s="386" t="s">
        <v>147</v>
      </c>
      <c r="Q32" s="387">
        <v>2304.5070000000001</v>
      </c>
      <c r="R32" s="387">
        <v>659.43499999999995</v>
      </c>
      <c r="S32" s="388">
        <v>3.4946689211218698</v>
      </c>
    </row>
    <row r="33" spans="1:19" ht="15.75">
      <c r="A33" s="396" t="s">
        <v>325</v>
      </c>
      <c r="B33" s="396"/>
      <c r="C33" s="314"/>
      <c r="D33" s="314"/>
      <c r="E33" s="314"/>
      <c r="F33" s="314"/>
      <c r="G33" s="314"/>
      <c r="H33" s="314"/>
      <c r="I33" s="314"/>
      <c r="J33" s="314"/>
      <c r="K33"/>
      <c r="L33"/>
      <c r="M33"/>
      <c r="N33"/>
      <c r="O33" s="314"/>
      <c r="P33" s="386" t="s">
        <v>331</v>
      </c>
      <c r="Q33" s="387">
        <v>2183.7550000000001</v>
      </c>
      <c r="R33" s="387">
        <v>494.05799999999999</v>
      </c>
      <c r="S33" s="388">
        <v>4.4200377283638765</v>
      </c>
    </row>
    <row r="34" spans="1:19" ht="16.5" thickBot="1">
      <c r="A34" s="356"/>
      <c r="C34" s="314"/>
      <c r="D34" s="314"/>
      <c r="E34" s="314"/>
      <c r="F34" s="314"/>
      <c r="G34" s="314"/>
      <c r="H34" s="314"/>
      <c r="I34" s="314"/>
      <c r="J34" s="314"/>
      <c r="O34" s="314"/>
      <c r="P34" s="386" t="s">
        <v>246</v>
      </c>
      <c r="Q34" s="387">
        <v>1895.682</v>
      </c>
      <c r="R34" s="387">
        <v>278.92200000000003</v>
      </c>
      <c r="S34" s="388">
        <v>6.7964592251597216</v>
      </c>
    </row>
    <row r="35" spans="1:19" ht="16.5" thickBot="1">
      <c r="A35" s="314"/>
      <c r="B35" s="314"/>
      <c r="C35" s="314"/>
      <c r="D35" s="314"/>
      <c r="E35" s="314"/>
      <c r="F35" s="314"/>
      <c r="G35" s="314"/>
      <c r="H35" s="314"/>
      <c r="I35" s="314"/>
      <c r="J35" s="314"/>
      <c r="K35"/>
      <c r="L35"/>
      <c r="M35"/>
      <c r="N35"/>
      <c r="O35" s="314"/>
      <c r="P35" s="392" t="s">
        <v>221</v>
      </c>
      <c r="Q35" s="393">
        <v>590361.348</v>
      </c>
      <c r="R35" s="393">
        <v>107854.86599999999</v>
      </c>
      <c r="S35" s="394">
        <v>5.4736644705487842</v>
      </c>
    </row>
    <row r="36" spans="1:19">
      <c r="A36"/>
      <c r="B36"/>
      <c r="C36"/>
      <c r="D36"/>
      <c r="E36"/>
      <c r="F36"/>
      <c r="G36"/>
      <c r="H36"/>
      <c r="I36"/>
      <c r="J36"/>
      <c r="K36"/>
      <c r="L36"/>
      <c r="M36"/>
      <c r="N36"/>
      <c r="O36" s="314"/>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c r="A83"/>
      <c r="B83"/>
      <c r="C83"/>
      <c r="D83"/>
      <c r="E83"/>
      <c r="F83"/>
      <c r="G83"/>
      <c r="H83"/>
      <c r="I83"/>
      <c r="J83"/>
      <c r="K83"/>
      <c r="L83"/>
      <c r="M83"/>
      <c r="N83"/>
      <c r="O83"/>
      <c r="P83"/>
      <c r="Q83" s="314"/>
      <c r="R83" s="314"/>
    </row>
    <row r="84" spans="1:18">
      <c r="A84"/>
      <c r="B84"/>
      <c r="C84"/>
      <c r="D84"/>
      <c r="E84"/>
      <c r="F84"/>
      <c r="G84"/>
      <c r="H84"/>
      <c r="I84"/>
      <c r="J84"/>
      <c r="K84"/>
      <c r="L84"/>
      <c r="M84"/>
      <c r="N84"/>
      <c r="O84"/>
      <c r="P84"/>
      <c r="Q84" s="314"/>
      <c r="R84" s="314"/>
    </row>
    <row r="85" spans="1:18">
      <c r="A85"/>
      <c r="B85"/>
      <c r="C85"/>
      <c r="D85"/>
      <c r="E85"/>
      <c r="F85"/>
      <c r="G85"/>
      <c r="H85"/>
      <c r="I85"/>
      <c r="J85"/>
      <c r="K85"/>
      <c r="L85"/>
      <c r="M85"/>
      <c r="N85"/>
      <c r="O85"/>
      <c r="P85"/>
      <c r="Q85" s="314"/>
      <c r="R85" s="314"/>
    </row>
    <row r="86" spans="1:18">
      <c r="A86"/>
      <c r="B86"/>
      <c r="C86"/>
      <c r="D86"/>
      <c r="E86"/>
      <c r="F86"/>
      <c r="G86"/>
      <c r="H86"/>
      <c r="I86"/>
      <c r="J86"/>
      <c r="K86"/>
      <c r="L86"/>
      <c r="M86"/>
      <c r="N86"/>
      <c r="O86"/>
      <c r="P86"/>
      <c r="Q86" s="314"/>
      <c r="R86" s="314"/>
    </row>
    <row r="87" spans="1:18">
      <c r="A87"/>
      <c r="B87"/>
      <c r="C87"/>
      <c r="D87"/>
      <c r="E87"/>
      <c r="F87"/>
      <c r="G87"/>
      <c r="H87"/>
      <c r="I87"/>
      <c r="J87"/>
      <c r="K87"/>
      <c r="L87"/>
      <c r="M87"/>
      <c r="N87"/>
      <c r="O87"/>
      <c r="P87"/>
      <c r="Q87" s="314"/>
      <c r="R87" s="314"/>
    </row>
    <row r="88" spans="1:18">
      <c r="A88"/>
      <c r="B88"/>
      <c r="C88"/>
      <c r="D88"/>
      <c r="E88"/>
      <c r="F88"/>
      <c r="G88"/>
      <c r="H88"/>
      <c r="I88"/>
      <c r="J88"/>
      <c r="K88"/>
      <c r="L88"/>
      <c r="M88"/>
      <c r="N88"/>
      <c r="O88"/>
      <c r="P88"/>
      <c r="Q88" s="314"/>
      <c r="R88" s="314"/>
    </row>
    <row r="89" spans="1:18">
      <c r="A89"/>
      <c r="B89"/>
      <c r="C89"/>
      <c r="D89"/>
      <c r="E89"/>
      <c r="F89"/>
      <c r="G89"/>
      <c r="H89"/>
      <c r="I89"/>
      <c r="J89"/>
      <c r="K89"/>
      <c r="L89"/>
      <c r="M89"/>
      <c r="N89"/>
      <c r="O89"/>
      <c r="P89"/>
      <c r="Q89" s="314"/>
      <c r="R89" s="314"/>
    </row>
    <row r="90" spans="1:18">
      <c r="A90"/>
      <c r="B90"/>
      <c r="C90"/>
      <c r="D90"/>
      <c r="E90"/>
      <c r="F90"/>
      <c r="G90"/>
      <c r="H90"/>
      <c r="I90"/>
      <c r="J90"/>
      <c r="K90"/>
      <c r="L90"/>
      <c r="M90"/>
      <c r="N90"/>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27" customWidth="1"/>
    <col min="2" max="2" width="12.28515625" style="327" bestFit="1" customWidth="1"/>
    <col min="3" max="3" width="10.140625" style="327" customWidth="1"/>
    <col min="4" max="4" width="9.140625" style="327"/>
    <col min="5" max="5" width="6" style="327" customWidth="1"/>
    <col min="6" max="6" width="16.7109375" style="327" customWidth="1"/>
    <col min="7" max="7" width="11.28515625" style="327" customWidth="1"/>
    <col min="8" max="8" width="10.42578125" style="327" customWidth="1"/>
    <col min="9" max="9" width="9.140625" style="327"/>
    <col min="10" max="10" width="3.5703125" style="327" customWidth="1"/>
    <col min="11" max="11" width="27.28515625" style="327" customWidth="1"/>
    <col min="12" max="12" width="11.7109375" style="327" customWidth="1"/>
    <col min="13" max="13" width="12.28515625" style="327" customWidth="1"/>
    <col min="14" max="14" width="10.42578125" style="327" customWidth="1"/>
    <col min="15" max="15" width="3.85546875" style="327" customWidth="1"/>
    <col min="16" max="16" width="22.5703125" style="327" customWidth="1"/>
    <col min="17" max="17" width="11.28515625" style="327" customWidth="1"/>
    <col min="18" max="18" width="10.28515625" style="327" customWidth="1"/>
    <col min="19" max="19" width="10" style="327" customWidth="1"/>
    <col min="20" max="255" width="9.140625" style="327"/>
    <col min="256" max="256" width="4" style="327" customWidth="1"/>
    <col min="257" max="257" width="15.140625" style="327" customWidth="1"/>
    <col min="258" max="258" width="13.85546875" style="327" customWidth="1"/>
    <col min="259" max="259" width="10.140625" style="327" customWidth="1"/>
    <col min="260" max="260" width="9.140625" style="327"/>
    <col min="261" max="261" width="3.42578125" style="327" customWidth="1"/>
    <col min="262" max="262" width="19.5703125" style="327" customWidth="1"/>
    <col min="263" max="263" width="12.28515625" style="327" customWidth="1"/>
    <col min="264" max="264" width="10.42578125" style="327" customWidth="1"/>
    <col min="265" max="265" width="9.14062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9.140625" style="327"/>
    <col min="512" max="512" width="4" style="327" customWidth="1"/>
    <col min="513" max="513" width="15.140625" style="327" customWidth="1"/>
    <col min="514" max="514" width="13.85546875" style="327" customWidth="1"/>
    <col min="515" max="515" width="10.140625" style="327" customWidth="1"/>
    <col min="516" max="516" width="9.140625" style="327"/>
    <col min="517" max="517" width="3.42578125" style="327" customWidth="1"/>
    <col min="518" max="518" width="19.5703125" style="327" customWidth="1"/>
    <col min="519" max="519" width="12.28515625" style="327" customWidth="1"/>
    <col min="520" max="520" width="10.42578125" style="327" customWidth="1"/>
    <col min="521" max="521" width="9.14062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9.140625" style="327"/>
    <col min="768" max="768" width="4" style="327" customWidth="1"/>
    <col min="769" max="769" width="15.140625" style="327" customWidth="1"/>
    <col min="770" max="770" width="13.85546875" style="327" customWidth="1"/>
    <col min="771" max="771" width="10.140625" style="327" customWidth="1"/>
    <col min="772" max="772" width="9.140625" style="327"/>
    <col min="773" max="773" width="3.42578125" style="327" customWidth="1"/>
    <col min="774" max="774" width="19.5703125" style="327" customWidth="1"/>
    <col min="775" max="775" width="12.28515625" style="327" customWidth="1"/>
    <col min="776" max="776" width="10.42578125" style="327" customWidth="1"/>
    <col min="777" max="777" width="9.14062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9.140625" style="327"/>
    <col min="1024" max="1024" width="4" style="327" customWidth="1"/>
    <col min="1025" max="1025" width="15.140625" style="327" customWidth="1"/>
    <col min="1026" max="1026" width="13.85546875" style="327" customWidth="1"/>
    <col min="1027" max="1027" width="10.140625" style="327" customWidth="1"/>
    <col min="1028" max="1028" width="9.140625" style="327"/>
    <col min="1029" max="1029" width="3.42578125" style="327" customWidth="1"/>
    <col min="1030" max="1030" width="19.5703125" style="327" customWidth="1"/>
    <col min="1031" max="1031" width="12.28515625" style="327" customWidth="1"/>
    <col min="1032" max="1032" width="10.42578125" style="327" customWidth="1"/>
    <col min="1033" max="1033" width="9.14062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9.140625" style="327"/>
    <col min="1280" max="1280" width="4" style="327" customWidth="1"/>
    <col min="1281" max="1281" width="15.140625" style="327" customWidth="1"/>
    <col min="1282" max="1282" width="13.85546875" style="327" customWidth="1"/>
    <col min="1283" max="1283" width="10.140625" style="327" customWidth="1"/>
    <col min="1284" max="1284" width="9.140625" style="327"/>
    <col min="1285" max="1285" width="3.42578125" style="327" customWidth="1"/>
    <col min="1286" max="1286" width="19.5703125" style="327" customWidth="1"/>
    <col min="1287" max="1287" width="12.28515625" style="327" customWidth="1"/>
    <col min="1288" max="1288" width="10.42578125" style="327" customWidth="1"/>
    <col min="1289" max="1289" width="9.14062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9.140625" style="327"/>
    <col min="1536" max="1536" width="4" style="327" customWidth="1"/>
    <col min="1537" max="1537" width="15.140625" style="327" customWidth="1"/>
    <col min="1538" max="1538" width="13.85546875" style="327" customWidth="1"/>
    <col min="1539" max="1539" width="10.140625" style="327" customWidth="1"/>
    <col min="1540" max="1540" width="9.140625" style="327"/>
    <col min="1541" max="1541" width="3.42578125" style="327" customWidth="1"/>
    <col min="1542" max="1542" width="19.5703125" style="327" customWidth="1"/>
    <col min="1543" max="1543" width="12.28515625" style="327" customWidth="1"/>
    <col min="1544" max="1544" width="10.42578125" style="327" customWidth="1"/>
    <col min="1545" max="1545" width="9.14062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9.140625" style="327"/>
    <col min="1792" max="1792" width="4" style="327" customWidth="1"/>
    <col min="1793" max="1793" width="15.140625" style="327" customWidth="1"/>
    <col min="1794" max="1794" width="13.85546875" style="327" customWidth="1"/>
    <col min="1795" max="1795" width="10.140625" style="327" customWidth="1"/>
    <col min="1796" max="1796" width="9.140625" style="327"/>
    <col min="1797" max="1797" width="3.42578125" style="327" customWidth="1"/>
    <col min="1798" max="1798" width="19.5703125" style="327" customWidth="1"/>
    <col min="1799" max="1799" width="12.28515625" style="327" customWidth="1"/>
    <col min="1800" max="1800" width="10.42578125" style="327" customWidth="1"/>
    <col min="1801" max="1801" width="9.14062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9.140625" style="327"/>
    <col min="2048" max="2048" width="4" style="327" customWidth="1"/>
    <col min="2049" max="2049" width="15.140625" style="327" customWidth="1"/>
    <col min="2050" max="2050" width="13.85546875" style="327" customWidth="1"/>
    <col min="2051" max="2051" width="10.140625" style="327" customWidth="1"/>
    <col min="2052" max="2052" width="9.140625" style="327"/>
    <col min="2053" max="2053" width="3.42578125" style="327" customWidth="1"/>
    <col min="2054" max="2054" width="19.5703125" style="327" customWidth="1"/>
    <col min="2055" max="2055" width="12.28515625" style="327" customWidth="1"/>
    <col min="2056" max="2056" width="10.42578125" style="327" customWidth="1"/>
    <col min="2057" max="2057" width="9.14062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9.140625" style="327"/>
    <col min="2304" max="2304" width="4" style="327" customWidth="1"/>
    <col min="2305" max="2305" width="15.140625" style="327" customWidth="1"/>
    <col min="2306" max="2306" width="13.85546875" style="327" customWidth="1"/>
    <col min="2307" max="2307" width="10.140625" style="327" customWidth="1"/>
    <col min="2308" max="2308" width="9.140625" style="327"/>
    <col min="2309" max="2309" width="3.42578125" style="327" customWidth="1"/>
    <col min="2310" max="2310" width="19.5703125" style="327" customWidth="1"/>
    <col min="2311" max="2311" width="12.28515625" style="327" customWidth="1"/>
    <col min="2312" max="2312" width="10.42578125" style="327" customWidth="1"/>
    <col min="2313" max="2313" width="9.14062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9.140625" style="327"/>
    <col min="2560" max="2560" width="4" style="327" customWidth="1"/>
    <col min="2561" max="2561" width="15.140625" style="327" customWidth="1"/>
    <col min="2562" max="2562" width="13.85546875" style="327" customWidth="1"/>
    <col min="2563" max="2563" width="10.140625" style="327" customWidth="1"/>
    <col min="2564" max="2564" width="9.140625" style="327"/>
    <col min="2565" max="2565" width="3.42578125" style="327" customWidth="1"/>
    <col min="2566" max="2566" width="19.5703125" style="327" customWidth="1"/>
    <col min="2567" max="2567" width="12.28515625" style="327" customWidth="1"/>
    <col min="2568" max="2568" width="10.42578125" style="327" customWidth="1"/>
    <col min="2569" max="2569" width="9.14062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9.140625" style="327"/>
    <col min="2816" max="2816" width="4" style="327" customWidth="1"/>
    <col min="2817" max="2817" width="15.140625" style="327" customWidth="1"/>
    <col min="2818" max="2818" width="13.85546875" style="327" customWidth="1"/>
    <col min="2819" max="2819" width="10.140625" style="327" customWidth="1"/>
    <col min="2820" max="2820" width="9.140625" style="327"/>
    <col min="2821" max="2821" width="3.42578125" style="327" customWidth="1"/>
    <col min="2822" max="2822" width="19.5703125" style="327" customWidth="1"/>
    <col min="2823" max="2823" width="12.28515625" style="327" customWidth="1"/>
    <col min="2824" max="2824" width="10.42578125" style="327" customWidth="1"/>
    <col min="2825" max="2825" width="9.14062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9.140625" style="327"/>
    <col min="3072" max="3072" width="4" style="327" customWidth="1"/>
    <col min="3073" max="3073" width="15.140625" style="327" customWidth="1"/>
    <col min="3074" max="3074" width="13.85546875" style="327" customWidth="1"/>
    <col min="3075" max="3075" width="10.140625" style="327" customWidth="1"/>
    <col min="3076" max="3076" width="9.140625" style="327"/>
    <col min="3077" max="3077" width="3.42578125" style="327" customWidth="1"/>
    <col min="3078" max="3078" width="19.5703125" style="327" customWidth="1"/>
    <col min="3079" max="3079" width="12.28515625" style="327" customWidth="1"/>
    <col min="3080" max="3080" width="10.42578125" style="327" customWidth="1"/>
    <col min="3081" max="3081" width="9.14062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9.140625" style="327"/>
    <col min="3328" max="3328" width="4" style="327" customWidth="1"/>
    <col min="3329" max="3329" width="15.140625" style="327" customWidth="1"/>
    <col min="3330" max="3330" width="13.85546875" style="327" customWidth="1"/>
    <col min="3331" max="3331" width="10.140625" style="327" customWidth="1"/>
    <col min="3332" max="3332" width="9.140625" style="327"/>
    <col min="3333" max="3333" width="3.42578125" style="327" customWidth="1"/>
    <col min="3334" max="3334" width="19.5703125" style="327" customWidth="1"/>
    <col min="3335" max="3335" width="12.28515625" style="327" customWidth="1"/>
    <col min="3336" max="3336" width="10.42578125" style="327" customWidth="1"/>
    <col min="3337" max="3337" width="9.14062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9.140625" style="327"/>
    <col min="3584" max="3584" width="4" style="327" customWidth="1"/>
    <col min="3585" max="3585" width="15.140625" style="327" customWidth="1"/>
    <col min="3586" max="3586" width="13.85546875" style="327" customWidth="1"/>
    <col min="3587" max="3587" width="10.140625" style="327" customWidth="1"/>
    <col min="3588" max="3588" width="9.140625" style="327"/>
    <col min="3589" max="3589" width="3.42578125" style="327" customWidth="1"/>
    <col min="3590" max="3590" width="19.5703125" style="327" customWidth="1"/>
    <col min="3591" max="3591" width="12.28515625" style="327" customWidth="1"/>
    <col min="3592" max="3592" width="10.42578125" style="327" customWidth="1"/>
    <col min="3593" max="3593" width="9.14062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9.140625" style="327"/>
    <col min="3840" max="3840" width="4" style="327" customWidth="1"/>
    <col min="3841" max="3841" width="15.140625" style="327" customWidth="1"/>
    <col min="3842" max="3842" width="13.85546875" style="327" customWidth="1"/>
    <col min="3843" max="3843" width="10.140625" style="327" customWidth="1"/>
    <col min="3844" max="3844" width="9.140625" style="327"/>
    <col min="3845" max="3845" width="3.42578125" style="327" customWidth="1"/>
    <col min="3846" max="3846" width="19.5703125" style="327" customWidth="1"/>
    <col min="3847" max="3847" width="12.28515625" style="327" customWidth="1"/>
    <col min="3848" max="3848" width="10.42578125" style="327" customWidth="1"/>
    <col min="3849" max="3849" width="9.14062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9.140625" style="327"/>
    <col min="4096" max="4096" width="4" style="327" customWidth="1"/>
    <col min="4097" max="4097" width="15.140625" style="327" customWidth="1"/>
    <col min="4098" max="4098" width="13.85546875" style="327" customWidth="1"/>
    <col min="4099" max="4099" width="10.140625" style="327" customWidth="1"/>
    <col min="4100" max="4100" width="9.140625" style="327"/>
    <col min="4101" max="4101" width="3.42578125" style="327" customWidth="1"/>
    <col min="4102" max="4102" width="19.5703125" style="327" customWidth="1"/>
    <col min="4103" max="4103" width="12.28515625" style="327" customWidth="1"/>
    <col min="4104" max="4104" width="10.42578125" style="327" customWidth="1"/>
    <col min="4105" max="4105" width="9.14062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9.140625" style="327"/>
    <col min="4352" max="4352" width="4" style="327" customWidth="1"/>
    <col min="4353" max="4353" width="15.140625" style="327" customWidth="1"/>
    <col min="4354" max="4354" width="13.85546875" style="327" customWidth="1"/>
    <col min="4355" max="4355" width="10.140625" style="327" customWidth="1"/>
    <col min="4356" max="4356" width="9.140625" style="327"/>
    <col min="4357" max="4357" width="3.42578125" style="327" customWidth="1"/>
    <col min="4358" max="4358" width="19.5703125" style="327" customWidth="1"/>
    <col min="4359" max="4359" width="12.28515625" style="327" customWidth="1"/>
    <col min="4360" max="4360" width="10.42578125" style="327" customWidth="1"/>
    <col min="4361" max="4361" width="9.14062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9.140625" style="327"/>
    <col min="4608" max="4608" width="4" style="327" customWidth="1"/>
    <col min="4609" max="4609" width="15.140625" style="327" customWidth="1"/>
    <col min="4610" max="4610" width="13.85546875" style="327" customWidth="1"/>
    <col min="4611" max="4611" width="10.140625" style="327" customWidth="1"/>
    <col min="4612" max="4612" width="9.140625" style="327"/>
    <col min="4613" max="4613" width="3.42578125" style="327" customWidth="1"/>
    <col min="4614" max="4614" width="19.5703125" style="327" customWidth="1"/>
    <col min="4615" max="4615" width="12.28515625" style="327" customWidth="1"/>
    <col min="4616" max="4616" width="10.42578125" style="327" customWidth="1"/>
    <col min="4617" max="4617" width="9.14062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9.140625" style="327"/>
    <col min="4864" max="4864" width="4" style="327" customWidth="1"/>
    <col min="4865" max="4865" width="15.140625" style="327" customWidth="1"/>
    <col min="4866" max="4866" width="13.85546875" style="327" customWidth="1"/>
    <col min="4867" max="4867" width="10.140625" style="327" customWidth="1"/>
    <col min="4868" max="4868" width="9.140625" style="327"/>
    <col min="4869" max="4869" width="3.42578125" style="327" customWidth="1"/>
    <col min="4870" max="4870" width="19.5703125" style="327" customWidth="1"/>
    <col min="4871" max="4871" width="12.28515625" style="327" customWidth="1"/>
    <col min="4872" max="4872" width="10.42578125" style="327" customWidth="1"/>
    <col min="4873" max="4873" width="9.14062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9.140625" style="327"/>
    <col min="5120" max="5120" width="4" style="327" customWidth="1"/>
    <col min="5121" max="5121" width="15.140625" style="327" customWidth="1"/>
    <col min="5122" max="5122" width="13.85546875" style="327" customWidth="1"/>
    <col min="5123" max="5123" width="10.140625" style="327" customWidth="1"/>
    <col min="5124" max="5124" width="9.140625" style="327"/>
    <col min="5125" max="5125" width="3.42578125" style="327" customWidth="1"/>
    <col min="5126" max="5126" width="19.5703125" style="327" customWidth="1"/>
    <col min="5127" max="5127" width="12.28515625" style="327" customWidth="1"/>
    <col min="5128" max="5128" width="10.42578125" style="327" customWidth="1"/>
    <col min="5129" max="5129" width="9.14062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9.140625" style="327"/>
    <col min="5376" max="5376" width="4" style="327" customWidth="1"/>
    <col min="5377" max="5377" width="15.140625" style="327" customWidth="1"/>
    <col min="5378" max="5378" width="13.85546875" style="327" customWidth="1"/>
    <col min="5379" max="5379" width="10.140625" style="327" customWidth="1"/>
    <col min="5380" max="5380" width="9.140625" style="327"/>
    <col min="5381" max="5381" width="3.42578125" style="327" customWidth="1"/>
    <col min="5382" max="5382" width="19.5703125" style="327" customWidth="1"/>
    <col min="5383" max="5383" width="12.28515625" style="327" customWidth="1"/>
    <col min="5384" max="5384" width="10.42578125" style="327" customWidth="1"/>
    <col min="5385" max="5385" width="9.14062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9.140625" style="327"/>
    <col min="5632" max="5632" width="4" style="327" customWidth="1"/>
    <col min="5633" max="5633" width="15.140625" style="327" customWidth="1"/>
    <col min="5634" max="5634" width="13.85546875" style="327" customWidth="1"/>
    <col min="5635" max="5635" width="10.140625" style="327" customWidth="1"/>
    <col min="5636" max="5636" width="9.140625" style="327"/>
    <col min="5637" max="5637" width="3.42578125" style="327" customWidth="1"/>
    <col min="5638" max="5638" width="19.5703125" style="327" customWidth="1"/>
    <col min="5639" max="5639" width="12.28515625" style="327" customWidth="1"/>
    <col min="5640" max="5640" width="10.42578125" style="327" customWidth="1"/>
    <col min="5641" max="5641" width="9.14062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9.140625" style="327"/>
    <col min="5888" max="5888" width="4" style="327" customWidth="1"/>
    <col min="5889" max="5889" width="15.140625" style="327" customWidth="1"/>
    <col min="5890" max="5890" width="13.85546875" style="327" customWidth="1"/>
    <col min="5891" max="5891" width="10.140625" style="327" customWidth="1"/>
    <col min="5892" max="5892" width="9.140625" style="327"/>
    <col min="5893" max="5893" width="3.42578125" style="327" customWidth="1"/>
    <col min="5894" max="5894" width="19.5703125" style="327" customWidth="1"/>
    <col min="5895" max="5895" width="12.28515625" style="327" customWidth="1"/>
    <col min="5896" max="5896" width="10.42578125" style="327" customWidth="1"/>
    <col min="5897" max="5897" width="9.14062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9.140625" style="327"/>
    <col min="6144" max="6144" width="4" style="327" customWidth="1"/>
    <col min="6145" max="6145" width="15.140625" style="327" customWidth="1"/>
    <col min="6146" max="6146" width="13.85546875" style="327" customWidth="1"/>
    <col min="6147" max="6147" width="10.140625" style="327" customWidth="1"/>
    <col min="6148" max="6148" width="9.140625" style="327"/>
    <col min="6149" max="6149" width="3.42578125" style="327" customWidth="1"/>
    <col min="6150" max="6150" width="19.5703125" style="327" customWidth="1"/>
    <col min="6151" max="6151" width="12.28515625" style="327" customWidth="1"/>
    <col min="6152" max="6152" width="10.42578125" style="327" customWidth="1"/>
    <col min="6153" max="6153" width="9.14062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9.140625" style="327"/>
    <col min="6400" max="6400" width="4" style="327" customWidth="1"/>
    <col min="6401" max="6401" width="15.140625" style="327" customWidth="1"/>
    <col min="6402" max="6402" width="13.85546875" style="327" customWidth="1"/>
    <col min="6403" max="6403" width="10.140625" style="327" customWidth="1"/>
    <col min="6404" max="6404" width="9.140625" style="327"/>
    <col min="6405" max="6405" width="3.42578125" style="327" customWidth="1"/>
    <col min="6406" max="6406" width="19.5703125" style="327" customWidth="1"/>
    <col min="6407" max="6407" width="12.28515625" style="327" customWidth="1"/>
    <col min="6408" max="6408" width="10.42578125" style="327" customWidth="1"/>
    <col min="6409" max="6409" width="9.14062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9.140625" style="327"/>
    <col min="6656" max="6656" width="4" style="327" customWidth="1"/>
    <col min="6657" max="6657" width="15.140625" style="327" customWidth="1"/>
    <col min="6658" max="6658" width="13.85546875" style="327" customWidth="1"/>
    <col min="6659" max="6659" width="10.140625" style="327" customWidth="1"/>
    <col min="6660" max="6660" width="9.140625" style="327"/>
    <col min="6661" max="6661" width="3.42578125" style="327" customWidth="1"/>
    <col min="6662" max="6662" width="19.5703125" style="327" customWidth="1"/>
    <col min="6663" max="6663" width="12.28515625" style="327" customWidth="1"/>
    <col min="6664" max="6664" width="10.42578125" style="327" customWidth="1"/>
    <col min="6665" max="6665" width="9.14062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9.140625" style="327"/>
    <col min="6912" max="6912" width="4" style="327" customWidth="1"/>
    <col min="6913" max="6913" width="15.140625" style="327" customWidth="1"/>
    <col min="6914" max="6914" width="13.85546875" style="327" customWidth="1"/>
    <col min="6915" max="6915" width="10.140625" style="327" customWidth="1"/>
    <col min="6916" max="6916" width="9.140625" style="327"/>
    <col min="6917" max="6917" width="3.42578125" style="327" customWidth="1"/>
    <col min="6918" max="6918" width="19.5703125" style="327" customWidth="1"/>
    <col min="6919" max="6919" width="12.28515625" style="327" customWidth="1"/>
    <col min="6920" max="6920" width="10.42578125" style="327" customWidth="1"/>
    <col min="6921" max="6921" width="9.14062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9.140625" style="327"/>
    <col min="7168" max="7168" width="4" style="327" customWidth="1"/>
    <col min="7169" max="7169" width="15.140625" style="327" customWidth="1"/>
    <col min="7170" max="7170" width="13.85546875" style="327" customWidth="1"/>
    <col min="7171" max="7171" width="10.140625" style="327" customWidth="1"/>
    <col min="7172" max="7172" width="9.140625" style="327"/>
    <col min="7173" max="7173" width="3.42578125" style="327" customWidth="1"/>
    <col min="7174" max="7174" width="19.5703125" style="327" customWidth="1"/>
    <col min="7175" max="7175" width="12.28515625" style="327" customWidth="1"/>
    <col min="7176" max="7176" width="10.42578125" style="327" customWidth="1"/>
    <col min="7177" max="7177" width="9.14062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9.140625" style="327"/>
    <col min="7424" max="7424" width="4" style="327" customWidth="1"/>
    <col min="7425" max="7425" width="15.140625" style="327" customWidth="1"/>
    <col min="7426" max="7426" width="13.85546875" style="327" customWidth="1"/>
    <col min="7427" max="7427" width="10.140625" style="327" customWidth="1"/>
    <col min="7428" max="7428" width="9.140625" style="327"/>
    <col min="7429" max="7429" width="3.42578125" style="327" customWidth="1"/>
    <col min="7430" max="7430" width="19.5703125" style="327" customWidth="1"/>
    <col min="7431" max="7431" width="12.28515625" style="327" customWidth="1"/>
    <col min="7432" max="7432" width="10.42578125" style="327" customWidth="1"/>
    <col min="7433" max="7433" width="9.14062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9.140625" style="327"/>
    <col min="7680" max="7680" width="4" style="327" customWidth="1"/>
    <col min="7681" max="7681" width="15.140625" style="327" customWidth="1"/>
    <col min="7682" max="7682" width="13.85546875" style="327" customWidth="1"/>
    <col min="7683" max="7683" width="10.140625" style="327" customWidth="1"/>
    <col min="7684" max="7684" width="9.140625" style="327"/>
    <col min="7685" max="7685" width="3.42578125" style="327" customWidth="1"/>
    <col min="7686" max="7686" width="19.5703125" style="327" customWidth="1"/>
    <col min="7687" max="7687" width="12.28515625" style="327" customWidth="1"/>
    <col min="7688" max="7688" width="10.42578125" style="327" customWidth="1"/>
    <col min="7689" max="7689" width="9.14062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9.140625" style="327"/>
    <col min="7936" max="7936" width="4" style="327" customWidth="1"/>
    <col min="7937" max="7937" width="15.140625" style="327" customWidth="1"/>
    <col min="7938" max="7938" width="13.85546875" style="327" customWidth="1"/>
    <col min="7939" max="7939" width="10.140625" style="327" customWidth="1"/>
    <col min="7940" max="7940" width="9.140625" style="327"/>
    <col min="7941" max="7941" width="3.42578125" style="327" customWidth="1"/>
    <col min="7942" max="7942" width="19.5703125" style="327" customWidth="1"/>
    <col min="7943" max="7943" width="12.28515625" style="327" customWidth="1"/>
    <col min="7944" max="7944" width="10.42578125" style="327" customWidth="1"/>
    <col min="7945" max="7945" width="9.14062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9.140625" style="327"/>
    <col min="8192" max="8192" width="4" style="327" customWidth="1"/>
    <col min="8193" max="8193" width="15.140625" style="327" customWidth="1"/>
    <col min="8194" max="8194" width="13.85546875" style="327" customWidth="1"/>
    <col min="8195" max="8195" width="10.140625" style="327" customWidth="1"/>
    <col min="8196" max="8196" width="9.140625" style="327"/>
    <col min="8197" max="8197" width="3.42578125" style="327" customWidth="1"/>
    <col min="8198" max="8198" width="19.5703125" style="327" customWidth="1"/>
    <col min="8199" max="8199" width="12.28515625" style="327" customWidth="1"/>
    <col min="8200" max="8200" width="10.42578125" style="327" customWidth="1"/>
    <col min="8201" max="8201" width="9.14062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9.140625" style="327"/>
    <col min="8448" max="8448" width="4" style="327" customWidth="1"/>
    <col min="8449" max="8449" width="15.140625" style="327" customWidth="1"/>
    <col min="8450" max="8450" width="13.85546875" style="327" customWidth="1"/>
    <col min="8451" max="8451" width="10.140625" style="327" customWidth="1"/>
    <col min="8452" max="8452" width="9.140625" style="327"/>
    <col min="8453" max="8453" width="3.42578125" style="327" customWidth="1"/>
    <col min="8454" max="8454" width="19.5703125" style="327" customWidth="1"/>
    <col min="8455" max="8455" width="12.28515625" style="327" customWidth="1"/>
    <col min="8456" max="8456" width="10.42578125" style="327" customWidth="1"/>
    <col min="8457" max="8457" width="9.14062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9.140625" style="327"/>
    <col min="8704" max="8704" width="4" style="327" customWidth="1"/>
    <col min="8705" max="8705" width="15.140625" style="327" customWidth="1"/>
    <col min="8706" max="8706" width="13.85546875" style="327" customWidth="1"/>
    <col min="8707" max="8707" width="10.140625" style="327" customWidth="1"/>
    <col min="8708" max="8708" width="9.140625" style="327"/>
    <col min="8709" max="8709" width="3.42578125" style="327" customWidth="1"/>
    <col min="8710" max="8710" width="19.5703125" style="327" customWidth="1"/>
    <col min="8711" max="8711" width="12.28515625" style="327" customWidth="1"/>
    <col min="8712" max="8712" width="10.42578125" style="327" customWidth="1"/>
    <col min="8713" max="8713" width="9.14062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9.140625" style="327"/>
    <col min="8960" max="8960" width="4" style="327" customWidth="1"/>
    <col min="8961" max="8961" width="15.140625" style="327" customWidth="1"/>
    <col min="8962" max="8962" width="13.85546875" style="327" customWidth="1"/>
    <col min="8963" max="8963" width="10.140625" style="327" customWidth="1"/>
    <col min="8964" max="8964" width="9.140625" style="327"/>
    <col min="8965" max="8965" width="3.42578125" style="327" customWidth="1"/>
    <col min="8966" max="8966" width="19.5703125" style="327" customWidth="1"/>
    <col min="8967" max="8967" width="12.28515625" style="327" customWidth="1"/>
    <col min="8968" max="8968" width="10.42578125" style="327" customWidth="1"/>
    <col min="8969" max="8969" width="9.14062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9.140625" style="327"/>
    <col min="9216" max="9216" width="4" style="327" customWidth="1"/>
    <col min="9217" max="9217" width="15.140625" style="327" customWidth="1"/>
    <col min="9218" max="9218" width="13.85546875" style="327" customWidth="1"/>
    <col min="9219" max="9219" width="10.140625" style="327" customWidth="1"/>
    <col min="9220" max="9220" width="9.140625" style="327"/>
    <col min="9221" max="9221" width="3.42578125" style="327" customWidth="1"/>
    <col min="9222" max="9222" width="19.5703125" style="327" customWidth="1"/>
    <col min="9223" max="9223" width="12.28515625" style="327" customWidth="1"/>
    <col min="9224" max="9224" width="10.42578125" style="327" customWidth="1"/>
    <col min="9225" max="9225" width="9.14062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9.140625" style="327"/>
    <col min="9472" max="9472" width="4" style="327" customWidth="1"/>
    <col min="9473" max="9473" width="15.140625" style="327" customWidth="1"/>
    <col min="9474" max="9474" width="13.85546875" style="327" customWidth="1"/>
    <col min="9475" max="9475" width="10.140625" style="327" customWidth="1"/>
    <col min="9476" max="9476" width="9.140625" style="327"/>
    <col min="9477" max="9477" width="3.42578125" style="327" customWidth="1"/>
    <col min="9478" max="9478" width="19.5703125" style="327" customWidth="1"/>
    <col min="9479" max="9479" width="12.28515625" style="327" customWidth="1"/>
    <col min="9480" max="9480" width="10.42578125" style="327" customWidth="1"/>
    <col min="9481" max="9481" width="9.14062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9.140625" style="327"/>
    <col min="9728" max="9728" width="4" style="327" customWidth="1"/>
    <col min="9729" max="9729" width="15.140625" style="327" customWidth="1"/>
    <col min="9730" max="9730" width="13.85546875" style="327" customWidth="1"/>
    <col min="9731" max="9731" width="10.140625" style="327" customWidth="1"/>
    <col min="9732" max="9732" width="9.140625" style="327"/>
    <col min="9733" max="9733" width="3.42578125" style="327" customWidth="1"/>
    <col min="9734" max="9734" width="19.5703125" style="327" customWidth="1"/>
    <col min="9735" max="9735" width="12.28515625" style="327" customWidth="1"/>
    <col min="9736" max="9736" width="10.42578125" style="327" customWidth="1"/>
    <col min="9737" max="9737" width="9.14062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9.140625" style="327"/>
    <col min="9984" max="9984" width="4" style="327" customWidth="1"/>
    <col min="9985" max="9985" width="15.140625" style="327" customWidth="1"/>
    <col min="9986" max="9986" width="13.85546875" style="327" customWidth="1"/>
    <col min="9987" max="9987" width="10.140625" style="327" customWidth="1"/>
    <col min="9988" max="9988" width="9.140625" style="327"/>
    <col min="9989" max="9989" width="3.42578125" style="327" customWidth="1"/>
    <col min="9990" max="9990" width="19.5703125" style="327" customWidth="1"/>
    <col min="9991" max="9991" width="12.28515625" style="327" customWidth="1"/>
    <col min="9992" max="9992" width="10.42578125" style="327" customWidth="1"/>
    <col min="9993" max="9993" width="9.14062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9.140625" style="327"/>
    <col min="10240" max="10240" width="4" style="327" customWidth="1"/>
    <col min="10241" max="10241" width="15.140625" style="327" customWidth="1"/>
    <col min="10242" max="10242" width="13.85546875" style="327" customWidth="1"/>
    <col min="10243" max="10243" width="10.140625" style="327" customWidth="1"/>
    <col min="10244" max="10244" width="9.140625" style="327"/>
    <col min="10245" max="10245" width="3.42578125" style="327" customWidth="1"/>
    <col min="10246" max="10246" width="19.5703125" style="327" customWidth="1"/>
    <col min="10247" max="10247" width="12.28515625" style="327" customWidth="1"/>
    <col min="10248" max="10248" width="10.42578125" style="327" customWidth="1"/>
    <col min="10249" max="10249" width="9.14062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9.140625" style="327"/>
    <col min="10496" max="10496" width="4" style="327" customWidth="1"/>
    <col min="10497" max="10497" width="15.140625" style="327" customWidth="1"/>
    <col min="10498" max="10498" width="13.85546875" style="327" customWidth="1"/>
    <col min="10499" max="10499" width="10.140625" style="327" customWidth="1"/>
    <col min="10500" max="10500" width="9.140625" style="327"/>
    <col min="10501" max="10501" width="3.42578125" style="327" customWidth="1"/>
    <col min="10502" max="10502" width="19.5703125" style="327" customWidth="1"/>
    <col min="10503" max="10503" width="12.28515625" style="327" customWidth="1"/>
    <col min="10504" max="10504" width="10.42578125" style="327" customWidth="1"/>
    <col min="10505" max="10505" width="9.14062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9.140625" style="327"/>
    <col min="10752" max="10752" width="4" style="327" customWidth="1"/>
    <col min="10753" max="10753" width="15.140625" style="327" customWidth="1"/>
    <col min="10754" max="10754" width="13.85546875" style="327" customWidth="1"/>
    <col min="10755" max="10755" width="10.140625" style="327" customWidth="1"/>
    <col min="10756" max="10756" width="9.140625" style="327"/>
    <col min="10757" max="10757" width="3.42578125" style="327" customWidth="1"/>
    <col min="10758" max="10758" width="19.5703125" style="327" customWidth="1"/>
    <col min="10759" max="10759" width="12.28515625" style="327" customWidth="1"/>
    <col min="10760" max="10760" width="10.42578125" style="327" customWidth="1"/>
    <col min="10761" max="10761" width="9.14062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9.140625" style="327"/>
    <col min="11008" max="11008" width="4" style="327" customWidth="1"/>
    <col min="11009" max="11009" width="15.140625" style="327" customWidth="1"/>
    <col min="11010" max="11010" width="13.85546875" style="327" customWidth="1"/>
    <col min="11011" max="11011" width="10.140625" style="327" customWidth="1"/>
    <col min="11012" max="11012" width="9.140625" style="327"/>
    <col min="11013" max="11013" width="3.42578125" style="327" customWidth="1"/>
    <col min="11014" max="11014" width="19.5703125" style="327" customWidth="1"/>
    <col min="11015" max="11015" width="12.28515625" style="327" customWidth="1"/>
    <col min="11016" max="11016" width="10.42578125" style="327" customWidth="1"/>
    <col min="11017" max="11017" width="9.14062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9.140625" style="327"/>
    <col min="11264" max="11264" width="4" style="327" customWidth="1"/>
    <col min="11265" max="11265" width="15.140625" style="327" customWidth="1"/>
    <col min="11266" max="11266" width="13.85546875" style="327" customWidth="1"/>
    <col min="11267" max="11267" width="10.140625" style="327" customWidth="1"/>
    <col min="11268" max="11268" width="9.140625" style="327"/>
    <col min="11269" max="11269" width="3.42578125" style="327" customWidth="1"/>
    <col min="11270" max="11270" width="19.5703125" style="327" customWidth="1"/>
    <col min="11271" max="11271" width="12.28515625" style="327" customWidth="1"/>
    <col min="11272" max="11272" width="10.42578125" style="327" customWidth="1"/>
    <col min="11273" max="11273" width="9.14062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9.140625" style="327"/>
    <col min="11520" max="11520" width="4" style="327" customWidth="1"/>
    <col min="11521" max="11521" width="15.140625" style="327" customWidth="1"/>
    <col min="11522" max="11522" width="13.85546875" style="327" customWidth="1"/>
    <col min="11523" max="11523" width="10.140625" style="327" customWidth="1"/>
    <col min="11524" max="11524" width="9.140625" style="327"/>
    <col min="11525" max="11525" width="3.42578125" style="327" customWidth="1"/>
    <col min="11526" max="11526" width="19.5703125" style="327" customWidth="1"/>
    <col min="11527" max="11527" width="12.28515625" style="327" customWidth="1"/>
    <col min="11528" max="11528" width="10.42578125" style="327" customWidth="1"/>
    <col min="11529" max="11529" width="9.14062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9.140625" style="327"/>
    <col min="11776" max="11776" width="4" style="327" customWidth="1"/>
    <col min="11777" max="11777" width="15.140625" style="327" customWidth="1"/>
    <col min="11778" max="11778" width="13.85546875" style="327" customWidth="1"/>
    <col min="11779" max="11779" width="10.140625" style="327" customWidth="1"/>
    <col min="11780" max="11780" width="9.140625" style="327"/>
    <col min="11781" max="11781" width="3.42578125" style="327" customWidth="1"/>
    <col min="11782" max="11782" width="19.5703125" style="327" customWidth="1"/>
    <col min="11783" max="11783" width="12.28515625" style="327" customWidth="1"/>
    <col min="11784" max="11784" width="10.42578125" style="327" customWidth="1"/>
    <col min="11785" max="11785" width="9.14062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9.140625" style="327"/>
    <col min="12032" max="12032" width="4" style="327" customWidth="1"/>
    <col min="12033" max="12033" width="15.140625" style="327" customWidth="1"/>
    <col min="12034" max="12034" width="13.85546875" style="327" customWidth="1"/>
    <col min="12035" max="12035" width="10.140625" style="327" customWidth="1"/>
    <col min="12036" max="12036" width="9.140625" style="327"/>
    <col min="12037" max="12037" width="3.42578125" style="327" customWidth="1"/>
    <col min="12038" max="12038" width="19.5703125" style="327" customWidth="1"/>
    <col min="12039" max="12039" width="12.28515625" style="327" customWidth="1"/>
    <col min="12040" max="12040" width="10.42578125" style="327" customWidth="1"/>
    <col min="12041" max="12041" width="9.14062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9.140625" style="327"/>
    <col min="12288" max="12288" width="4" style="327" customWidth="1"/>
    <col min="12289" max="12289" width="15.140625" style="327" customWidth="1"/>
    <col min="12290" max="12290" width="13.85546875" style="327" customWidth="1"/>
    <col min="12291" max="12291" width="10.140625" style="327" customWidth="1"/>
    <col min="12292" max="12292" width="9.140625" style="327"/>
    <col min="12293" max="12293" width="3.42578125" style="327" customWidth="1"/>
    <col min="12294" max="12294" width="19.5703125" style="327" customWidth="1"/>
    <col min="12295" max="12295" width="12.28515625" style="327" customWidth="1"/>
    <col min="12296" max="12296" width="10.42578125" style="327" customWidth="1"/>
    <col min="12297" max="12297" width="9.14062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9.140625" style="327"/>
    <col min="12544" max="12544" width="4" style="327" customWidth="1"/>
    <col min="12545" max="12545" width="15.140625" style="327" customWidth="1"/>
    <col min="12546" max="12546" width="13.85546875" style="327" customWidth="1"/>
    <col min="12547" max="12547" width="10.140625" style="327" customWidth="1"/>
    <col min="12548" max="12548" width="9.140625" style="327"/>
    <col min="12549" max="12549" width="3.42578125" style="327" customWidth="1"/>
    <col min="12550" max="12550" width="19.5703125" style="327" customWidth="1"/>
    <col min="12551" max="12551" width="12.28515625" style="327" customWidth="1"/>
    <col min="12552" max="12552" width="10.42578125" style="327" customWidth="1"/>
    <col min="12553" max="12553" width="9.14062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9.140625" style="327"/>
    <col min="12800" max="12800" width="4" style="327" customWidth="1"/>
    <col min="12801" max="12801" width="15.140625" style="327" customWidth="1"/>
    <col min="12802" max="12802" width="13.85546875" style="327" customWidth="1"/>
    <col min="12803" max="12803" width="10.140625" style="327" customWidth="1"/>
    <col min="12804" max="12804" width="9.140625" style="327"/>
    <col min="12805" max="12805" width="3.42578125" style="327" customWidth="1"/>
    <col min="12806" max="12806" width="19.5703125" style="327" customWidth="1"/>
    <col min="12807" max="12807" width="12.28515625" style="327" customWidth="1"/>
    <col min="12808" max="12808" width="10.42578125" style="327" customWidth="1"/>
    <col min="12809" max="12809" width="9.14062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9.140625" style="327"/>
    <col min="13056" max="13056" width="4" style="327" customWidth="1"/>
    <col min="13057" max="13057" width="15.140625" style="327" customWidth="1"/>
    <col min="13058" max="13058" width="13.85546875" style="327" customWidth="1"/>
    <col min="13059" max="13059" width="10.140625" style="327" customWidth="1"/>
    <col min="13060" max="13060" width="9.140625" style="327"/>
    <col min="13061" max="13061" width="3.42578125" style="327" customWidth="1"/>
    <col min="13062" max="13062" width="19.5703125" style="327" customWidth="1"/>
    <col min="13063" max="13063" width="12.28515625" style="327" customWidth="1"/>
    <col min="13064" max="13064" width="10.42578125" style="327" customWidth="1"/>
    <col min="13065" max="13065" width="9.14062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9.140625" style="327"/>
    <col min="13312" max="13312" width="4" style="327" customWidth="1"/>
    <col min="13313" max="13313" width="15.140625" style="327" customWidth="1"/>
    <col min="13314" max="13314" width="13.85546875" style="327" customWidth="1"/>
    <col min="13315" max="13315" width="10.140625" style="327" customWidth="1"/>
    <col min="13316" max="13316" width="9.140625" style="327"/>
    <col min="13317" max="13317" width="3.42578125" style="327" customWidth="1"/>
    <col min="13318" max="13318" width="19.5703125" style="327" customWidth="1"/>
    <col min="13319" max="13319" width="12.28515625" style="327" customWidth="1"/>
    <col min="13320" max="13320" width="10.42578125" style="327" customWidth="1"/>
    <col min="13321" max="13321" width="9.14062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9.140625" style="327"/>
    <col min="13568" max="13568" width="4" style="327" customWidth="1"/>
    <col min="13569" max="13569" width="15.140625" style="327" customWidth="1"/>
    <col min="13570" max="13570" width="13.85546875" style="327" customWidth="1"/>
    <col min="13571" max="13571" width="10.140625" style="327" customWidth="1"/>
    <col min="13572" max="13572" width="9.140625" style="327"/>
    <col min="13573" max="13573" width="3.42578125" style="327" customWidth="1"/>
    <col min="13574" max="13574" width="19.5703125" style="327" customWidth="1"/>
    <col min="13575" max="13575" width="12.28515625" style="327" customWidth="1"/>
    <col min="13576" max="13576" width="10.42578125" style="327" customWidth="1"/>
    <col min="13577" max="13577" width="9.14062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9.140625" style="327"/>
    <col min="13824" max="13824" width="4" style="327" customWidth="1"/>
    <col min="13825" max="13825" width="15.140625" style="327" customWidth="1"/>
    <col min="13826" max="13826" width="13.85546875" style="327" customWidth="1"/>
    <col min="13827" max="13827" width="10.140625" style="327" customWidth="1"/>
    <col min="13828" max="13828" width="9.140625" style="327"/>
    <col min="13829" max="13829" width="3.42578125" style="327" customWidth="1"/>
    <col min="13830" max="13830" width="19.5703125" style="327" customWidth="1"/>
    <col min="13831" max="13831" width="12.28515625" style="327" customWidth="1"/>
    <col min="13832" max="13832" width="10.42578125" style="327" customWidth="1"/>
    <col min="13833" max="13833" width="9.14062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9.140625" style="327"/>
    <col min="14080" max="14080" width="4" style="327" customWidth="1"/>
    <col min="14081" max="14081" width="15.140625" style="327" customWidth="1"/>
    <col min="14082" max="14082" width="13.85546875" style="327" customWidth="1"/>
    <col min="14083" max="14083" width="10.140625" style="327" customWidth="1"/>
    <col min="14084" max="14084" width="9.140625" style="327"/>
    <col min="14085" max="14085" width="3.42578125" style="327" customWidth="1"/>
    <col min="14086" max="14086" width="19.5703125" style="327" customWidth="1"/>
    <col min="14087" max="14087" width="12.28515625" style="327" customWidth="1"/>
    <col min="14088" max="14088" width="10.42578125" style="327" customWidth="1"/>
    <col min="14089" max="14089" width="9.14062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9.140625" style="327"/>
    <col min="14336" max="14336" width="4" style="327" customWidth="1"/>
    <col min="14337" max="14337" width="15.140625" style="327" customWidth="1"/>
    <col min="14338" max="14338" width="13.85546875" style="327" customWidth="1"/>
    <col min="14339" max="14339" width="10.140625" style="327" customWidth="1"/>
    <col min="14340" max="14340" width="9.140625" style="327"/>
    <col min="14341" max="14341" width="3.42578125" style="327" customWidth="1"/>
    <col min="14342" max="14342" width="19.5703125" style="327" customWidth="1"/>
    <col min="14343" max="14343" width="12.28515625" style="327" customWidth="1"/>
    <col min="14344" max="14344" width="10.42578125" style="327" customWidth="1"/>
    <col min="14345" max="14345" width="9.14062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9.140625" style="327"/>
    <col min="14592" max="14592" width="4" style="327" customWidth="1"/>
    <col min="14593" max="14593" width="15.140625" style="327" customWidth="1"/>
    <col min="14594" max="14594" width="13.85546875" style="327" customWidth="1"/>
    <col min="14595" max="14595" width="10.140625" style="327" customWidth="1"/>
    <col min="14596" max="14596" width="9.140625" style="327"/>
    <col min="14597" max="14597" width="3.42578125" style="327" customWidth="1"/>
    <col min="14598" max="14598" width="19.5703125" style="327" customWidth="1"/>
    <col min="14599" max="14599" width="12.28515625" style="327" customWidth="1"/>
    <col min="14600" max="14600" width="10.42578125" style="327" customWidth="1"/>
    <col min="14601" max="14601" width="9.14062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9.140625" style="327"/>
    <col min="14848" max="14848" width="4" style="327" customWidth="1"/>
    <col min="14849" max="14849" width="15.140625" style="327" customWidth="1"/>
    <col min="14850" max="14850" width="13.85546875" style="327" customWidth="1"/>
    <col min="14851" max="14851" width="10.140625" style="327" customWidth="1"/>
    <col min="14852" max="14852" width="9.140625" style="327"/>
    <col min="14853" max="14853" width="3.42578125" style="327" customWidth="1"/>
    <col min="14854" max="14854" width="19.5703125" style="327" customWidth="1"/>
    <col min="14855" max="14855" width="12.28515625" style="327" customWidth="1"/>
    <col min="14856" max="14856" width="10.42578125" style="327" customWidth="1"/>
    <col min="14857" max="14857" width="9.14062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9.140625" style="327"/>
    <col min="15104" max="15104" width="4" style="327" customWidth="1"/>
    <col min="15105" max="15105" width="15.140625" style="327" customWidth="1"/>
    <col min="15106" max="15106" width="13.85546875" style="327" customWidth="1"/>
    <col min="15107" max="15107" width="10.140625" style="327" customWidth="1"/>
    <col min="15108" max="15108" width="9.140625" style="327"/>
    <col min="15109" max="15109" width="3.42578125" style="327" customWidth="1"/>
    <col min="15110" max="15110" width="19.5703125" style="327" customWidth="1"/>
    <col min="15111" max="15111" width="12.28515625" style="327" customWidth="1"/>
    <col min="15112" max="15112" width="10.42578125" style="327" customWidth="1"/>
    <col min="15113" max="15113" width="9.14062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9.140625" style="327"/>
    <col min="15360" max="15360" width="4" style="327" customWidth="1"/>
    <col min="15361" max="15361" width="15.140625" style="327" customWidth="1"/>
    <col min="15362" max="15362" width="13.85546875" style="327" customWidth="1"/>
    <col min="15363" max="15363" width="10.140625" style="327" customWidth="1"/>
    <col min="15364" max="15364" width="9.140625" style="327"/>
    <col min="15365" max="15365" width="3.42578125" style="327" customWidth="1"/>
    <col min="15366" max="15366" width="19.5703125" style="327" customWidth="1"/>
    <col min="15367" max="15367" width="12.28515625" style="327" customWidth="1"/>
    <col min="15368" max="15368" width="10.42578125" style="327" customWidth="1"/>
    <col min="15369" max="15369" width="9.14062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9.140625" style="327"/>
    <col min="15616" max="15616" width="4" style="327" customWidth="1"/>
    <col min="15617" max="15617" width="15.140625" style="327" customWidth="1"/>
    <col min="15618" max="15618" width="13.85546875" style="327" customWidth="1"/>
    <col min="15619" max="15619" width="10.140625" style="327" customWidth="1"/>
    <col min="15620" max="15620" width="9.140625" style="327"/>
    <col min="15621" max="15621" width="3.42578125" style="327" customWidth="1"/>
    <col min="15622" max="15622" width="19.5703125" style="327" customWidth="1"/>
    <col min="15623" max="15623" width="12.28515625" style="327" customWidth="1"/>
    <col min="15624" max="15624" width="10.42578125" style="327" customWidth="1"/>
    <col min="15625" max="15625" width="9.14062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9.140625" style="327"/>
    <col min="15872" max="15872" width="4" style="327" customWidth="1"/>
    <col min="15873" max="15873" width="15.140625" style="327" customWidth="1"/>
    <col min="15874" max="15874" width="13.85546875" style="327" customWidth="1"/>
    <col min="15875" max="15875" width="10.140625" style="327" customWidth="1"/>
    <col min="15876" max="15876" width="9.140625" style="327"/>
    <col min="15877" max="15877" width="3.42578125" style="327" customWidth="1"/>
    <col min="15878" max="15878" width="19.5703125" style="327" customWidth="1"/>
    <col min="15879" max="15879" width="12.28515625" style="327" customWidth="1"/>
    <col min="15880" max="15880" width="10.42578125" style="327" customWidth="1"/>
    <col min="15881" max="15881" width="9.14062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9.140625" style="327"/>
    <col min="16128" max="16128" width="4" style="327" customWidth="1"/>
    <col min="16129" max="16129" width="15.140625" style="327" customWidth="1"/>
    <col min="16130" max="16130" width="13.85546875" style="327" customWidth="1"/>
    <col min="16131" max="16131" width="10.140625" style="327" customWidth="1"/>
    <col min="16132" max="16132" width="9.140625" style="327"/>
    <col min="16133" max="16133" width="3.42578125" style="327" customWidth="1"/>
    <col min="16134" max="16134" width="19.5703125" style="327" customWidth="1"/>
    <col min="16135" max="16135" width="12.28515625" style="327" customWidth="1"/>
    <col min="16136" max="16136" width="10.42578125" style="327" customWidth="1"/>
    <col min="16137" max="16137" width="9.14062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9.140625" style="327"/>
  </cols>
  <sheetData>
    <row r="1" spans="1:27" ht="18.75">
      <c r="A1" s="368"/>
    </row>
    <row r="2" spans="1:27" ht="18" customHeight="1">
      <c r="A2" s="1157" t="s">
        <v>460</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8" customHeight="1">
      <c r="A3" s="1158" t="s">
        <v>461</v>
      </c>
      <c r="B3" s="1158"/>
      <c r="C3" s="1158"/>
      <c r="D3" s="1158"/>
      <c r="E3" s="1158"/>
      <c r="F3" s="1158"/>
      <c r="G3" s="1158"/>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44575.875999999997</v>
      </c>
      <c r="C8" s="387">
        <v>46685</v>
      </c>
      <c r="D8" s="388">
        <v>2.7203782566620798</v>
      </c>
      <c r="E8" s="401"/>
      <c r="F8" s="386" t="s">
        <v>327</v>
      </c>
      <c r="G8" s="387">
        <v>6298.6170000000002</v>
      </c>
      <c r="H8" s="387">
        <v>18718</v>
      </c>
      <c r="I8" s="388">
        <v>4.4831769215165007</v>
      </c>
      <c r="K8" s="389" t="s">
        <v>139</v>
      </c>
      <c r="L8" s="390">
        <v>24459.469000000001</v>
      </c>
      <c r="M8" s="390">
        <v>5321.1329999999998</v>
      </c>
      <c r="N8" s="391">
        <v>4.5966655973455284</v>
      </c>
      <c r="P8" s="389" t="s">
        <v>141</v>
      </c>
      <c r="Q8" s="390">
        <v>7816.665</v>
      </c>
      <c r="R8" s="390">
        <v>1504.66</v>
      </c>
      <c r="S8" s="391">
        <v>5.1949709568939157</v>
      </c>
    </row>
    <row r="9" spans="1:27" ht="15.75">
      <c r="A9" s="386" t="s">
        <v>149</v>
      </c>
      <c r="B9" s="387">
        <v>36067.987999999998</v>
      </c>
      <c r="C9" s="387">
        <v>26608</v>
      </c>
      <c r="D9" s="388">
        <v>2.4378951281622334</v>
      </c>
      <c r="E9" s="402"/>
      <c r="F9" s="386" t="s">
        <v>154</v>
      </c>
      <c r="G9" s="387">
        <v>6058.2910000000002</v>
      </c>
      <c r="H9" s="387">
        <v>34356</v>
      </c>
      <c r="I9" s="388">
        <v>2.9354588626685034</v>
      </c>
      <c r="K9" s="386" t="s">
        <v>141</v>
      </c>
      <c r="L9" s="387">
        <v>10919.285</v>
      </c>
      <c r="M9" s="387">
        <v>1928.511</v>
      </c>
      <c r="N9" s="388">
        <v>5.6620288917200892</v>
      </c>
      <c r="P9" s="386" t="s">
        <v>327</v>
      </c>
      <c r="Q9" s="387">
        <v>7749.6229999999996</v>
      </c>
      <c r="R9" s="387">
        <v>1481.8109999999999</v>
      </c>
      <c r="S9" s="388">
        <v>5.2298322795552199</v>
      </c>
    </row>
    <row r="10" spans="1:27" ht="15.75">
      <c r="A10" s="386" t="s">
        <v>327</v>
      </c>
      <c r="B10" s="387">
        <v>21176.702000000001</v>
      </c>
      <c r="C10" s="387">
        <v>47776</v>
      </c>
      <c r="D10" s="388">
        <v>3.9521594786069585</v>
      </c>
      <c r="E10" s="401"/>
      <c r="F10" s="386" t="s">
        <v>136</v>
      </c>
      <c r="G10" s="387">
        <v>2089.8710000000001</v>
      </c>
      <c r="H10" s="387">
        <v>9056</v>
      </c>
      <c r="I10" s="388">
        <v>3.3114631232352303</v>
      </c>
      <c r="K10" s="386" t="s">
        <v>156</v>
      </c>
      <c r="L10" s="387">
        <v>6954.6040000000003</v>
      </c>
      <c r="M10" s="387">
        <v>1187.444</v>
      </c>
      <c r="N10" s="388">
        <v>5.856784825221232</v>
      </c>
      <c r="P10" s="386" t="s">
        <v>153</v>
      </c>
      <c r="Q10" s="387">
        <v>6833.8459999999995</v>
      </c>
      <c r="R10" s="387">
        <v>1361.454</v>
      </c>
      <c r="S10" s="388">
        <v>5.0195203069659344</v>
      </c>
    </row>
    <row r="11" spans="1:27" ht="15.75">
      <c r="A11" s="386" t="s">
        <v>154</v>
      </c>
      <c r="B11" s="387">
        <v>18890.097000000002</v>
      </c>
      <c r="C11" s="387">
        <v>49327</v>
      </c>
      <c r="D11" s="388">
        <v>2.5737247082434385</v>
      </c>
      <c r="E11" s="402"/>
      <c r="F11" s="386" t="s">
        <v>151</v>
      </c>
      <c r="G11" s="387">
        <v>1629.607</v>
      </c>
      <c r="H11" s="387">
        <v>7729</v>
      </c>
      <c r="I11" s="388">
        <v>2.9367315126012561</v>
      </c>
      <c r="K11" s="386" t="s">
        <v>327</v>
      </c>
      <c r="L11" s="387">
        <v>6021.0780000000004</v>
      </c>
      <c r="M11" s="387">
        <v>859.83699999999999</v>
      </c>
      <c r="N11" s="388">
        <v>7.0025807216949261</v>
      </c>
      <c r="P11" s="386" t="s">
        <v>139</v>
      </c>
      <c r="Q11" s="387">
        <v>6502.9269999999997</v>
      </c>
      <c r="R11" s="387">
        <v>1901.5340000000001</v>
      </c>
      <c r="S11" s="388">
        <v>3.4198320934571766</v>
      </c>
    </row>
    <row r="12" spans="1:27" ht="15.75">
      <c r="A12" s="386" t="s">
        <v>158</v>
      </c>
      <c r="B12" s="387">
        <v>17539.192999999999</v>
      </c>
      <c r="C12" s="387">
        <v>29721</v>
      </c>
      <c r="D12" s="388">
        <v>2.2461437290775019</v>
      </c>
      <c r="E12" s="402"/>
      <c r="F12" s="386" t="s">
        <v>158</v>
      </c>
      <c r="G12" s="387">
        <v>1086.9860000000001</v>
      </c>
      <c r="H12" s="387">
        <v>8665</v>
      </c>
      <c r="I12" s="388">
        <v>2.1314119658655959</v>
      </c>
      <c r="K12" s="386" t="s">
        <v>157</v>
      </c>
      <c r="L12" s="387">
        <v>4438.915</v>
      </c>
      <c r="M12" s="387">
        <v>1180.932</v>
      </c>
      <c r="N12" s="388">
        <v>3.7588235393739859</v>
      </c>
      <c r="P12" s="386" t="s">
        <v>138</v>
      </c>
      <c r="Q12" s="387">
        <v>3419.1469999999999</v>
      </c>
      <c r="R12" s="387">
        <v>577.86800000000005</v>
      </c>
      <c r="S12" s="388">
        <v>5.9168304872392996</v>
      </c>
    </row>
    <row r="13" spans="1:27" ht="15.75">
      <c r="A13" s="386" t="s">
        <v>155</v>
      </c>
      <c r="B13" s="387">
        <v>16951.991000000002</v>
      </c>
      <c r="C13" s="387">
        <v>20653</v>
      </c>
      <c r="D13" s="388">
        <v>2.5788830260208404</v>
      </c>
      <c r="E13" s="402"/>
      <c r="F13" s="386" t="s">
        <v>153</v>
      </c>
      <c r="G13" s="387">
        <v>514.98599999999999</v>
      </c>
      <c r="H13" s="387">
        <v>2381</v>
      </c>
      <c r="I13" s="388">
        <v>3.3893590975503809</v>
      </c>
      <c r="K13" s="386" t="s">
        <v>154</v>
      </c>
      <c r="L13" s="387">
        <v>3407.7040000000002</v>
      </c>
      <c r="M13" s="387">
        <v>779.77499999999998</v>
      </c>
      <c r="N13" s="388">
        <v>4.3701118912506818</v>
      </c>
      <c r="P13" s="386" t="s">
        <v>136</v>
      </c>
      <c r="Q13" s="387">
        <v>1976.0039999999999</v>
      </c>
      <c r="R13" s="387">
        <v>511.94900000000001</v>
      </c>
      <c r="S13" s="388">
        <v>3.859767281506556</v>
      </c>
    </row>
    <row r="14" spans="1:27" ht="16.5" thickBot="1">
      <c r="A14" s="386" t="s">
        <v>141</v>
      </c>
      <c r="B14" s="387">
        <v>15190.829</v>
      </c>
      <c r="C14" s="387">
        <v>14626</v>
      </c>
      <c r="D14" s="388">
        <v>2.561359938773518</v>
      </c>
      <c r="E14" s="402"/>
      <c r="F14" s="386" t="s">
        <v>141</v>
      </c>
      <c r="G14" s="387">
        <v>260.40499999999997</v>
      </c>
      <c r="H14" s="387">
        <v>877</v>
      </c>
      <c r="I14" s="388">
        <v>4.0935815006366623</v>
      </c>
      <c r="K14" s="386" t="s">
        <v>138</v>
      </c>
      <c r="L14" s="387">
        <v>3289.4360000000001</v>
      </c>
      <c r="M14" s="387">
        <v>712.45</v>
      </c>
      <c r="N14" s="388">
        <v>4.6170762860551617</v>
      </c>
      <c r="P14" s="386" t="s">
        <v>157</v>
      </c>
      <c r="Q14" s="387">
        <v>1663.5329999999999</v>
      </c>
      <c r="R14" s="387">
        <v>493.47800000000001</v>
      </c>
      <c r="S14" s="388">
        <v>3.3710378172887139</v>
      </c>
    </row>
    <row r="15" spans="1:27" ht="16.5" thickBot="1">
      <c r="A15" s="386" t="s">
        <v>139</v>
      </c>
      <c r="B15" s="387">
        <v>6293.4369999999999</v>
      </c>
      <c r="C15" s="387">
        <v>5231</v>
      </c>
      <c r="D15" s="388">
        <v>2.9118770702248971</v>
      </c>
      <c r="E15" s="402"/>
      <c r="F15" s="392" t="s">
        <v>221</v>
      </c>
      <c r="G15" s="393">
        <v>18232.07</v>
      </c>
      <c r="H15" s="393">
        <v>83071</v>
      </c>
      <c r="I15" s="394">
        <v>3.3363203704340787</v>
      </c>
      <c r="K15" s="386" t="s">
        <v>153</v>
      </c>
      <c r="L15" s="387">
        <v>2542.1010000000001</v>
      </c>
      <c r="M15" s="387">
        <v>523.23800000000006</v>
      </c>
      <c r="N15" s="388">
        <v>4.8584028682932043</v>
      </c>
      <c r="P15" s="403" t="s">
        <v>154</v>
      </c>
      <c r="Q15" s="404">
        <v>1534.3620000000001</v>
      </c>
      <c r="R15" s="404">
        <v>601.18299999999999</v>
      </c>
      <c r="S15" s="405">
        <v>2.5522378377299426</v>
      </c>
      <c r="U15" s="314"/>
      <c r="V15" s="314"/>
      <c r="W15" s="314"/>
      <c r="X15" s="314"/>
    </row>
    <row r="16" spans="1:27" ht="15.75">
      <c r="A16" s="386" t="s">
        <v>150</v>
      </c>
      <c r="B16" s="387">
        <v>4758.3019999999997</v>
      </c>
      <c r="C16" s="387">
        <v>2795</v>
      </c>
      <c r="D16" s="388">
        <v>3.6061210740071856</v>
      </c>
      <c r="E16" s="402"/>
      <c r="F16"/>
      <c r="G16"/>
      <c r="H16"/>
      <c r="I16"/>
      <c r="K16" s="386" t="s">
        <v>150</v>
      </c>
      <c r="L16" s="387">
        <v>2257.9360000000001</v>
      </c>
      <c r="M16" s="387">
        <v>318.887</v>
      </c>
      <c r="N16" s="388">
        <v>7.080677481364873</v>
      </c>
      <c r="P16" s="403" t="s">
        <v>150</v>
      </c>
      <c r="Q16" s="404">
        <v>1344.8610000000001</v>
      </c>
      <c r="R16" s="404">
        <v>360.41</v>
      </c>
      <c r="S16" s="405">
        <v>3.731475264282345</v>
      </c>
      <c r="U16" s="314"/>
      <c r="V16" s="314"/>
      <c r="W16" s="314"/>
      <c r="X16" s="314"/>
    </row>
    <row r="17" spans="1:24" ht="15.75">
      <c r="A17" s="386" t="s">
        <v>136</v>
      </c>
      <c r="B17" s="387">
        <v>4041.5610000000001</v>
      </c>
      <c r="C17" s="387">
        <v>14583</v>
      </c>
      <c r="D17" s="388">
        <v>3.587552627444297</v>
      </c>
      <c r="E17" s="401"/>
      <c r="F17"/>
      <c r="G17"/>
      <c r="H17"/>
      <c r="I17"/>
      <c r="K17" s="386" t="s">
        <v>149</v>
      </c>
      <c r="L17" s="387">
        <v>2003.8779999999999</v>
      </c>
      <c r="M17" s="387">
        <v>432.23200000000003</v>
      </c>
      <c r="N17" s="388">
        <v>4.6361167150974474</v>
      </c>
      <c r="P17" s="386" t="s">
        <v>137</v>
      </c>
      <c r="Q17" s="387">
        <v>1263.674</v>
      </c>
      <c r="R17" s="387">
        <v>423.83199999999999</v>
      </c>
      <c r="S17" s="388">
        <v>2.9815445742652749</v>
      </c>
      <c r="U17" s="314"/>
      <c r="V17" s="314"/>
      <c r="W17" s="314"/>
      <c r="X17" s="314"/>
    </row>
    <row r="18" spans="1:24" ht="15.75">
      <c r="A18" s="386" t="s">
        <v>144</v>
      </c>
      <c r="B18" s="387">
        <v>1592.07</v>
      </c>
      <c r="C18" s="387">
        <v>678</v>
      </c>
      <c r="D18" s="388">
        <v>3.6880107855673541</v>
      </c>
      <c r="E18" s="406"/>
      <c r="F18"/>
      <c r="G18"/>
      <c r="H18"/>
      <c r="I18"/>
      <c r="K18" s="403" t="s">
        <v>136</v>
      </c>
      <c r="L18" s="404">
        <v>1665.114</v>
      </c>
      <c r="M18" s="404">
        <v>479.32799999999997</v>
      </c>
      <c r="N18" s="405">
        <v>3.4738508912477473</v>
      </c>
      <c r="P18" s="386" t="s">
        <v>156</v>
      </c>
      <c r="Q18" s="387">
        <v>928.995</v>
      </c>
      <c r="R18" s="387">
        <v>170.809</v>
      </c>
      <c r="S18" s="388">
        <v>5.4387942087360734</v>
      </c>
      <c r="U18" s="314"/>
      <c r="V18" s="314"/>
      <c r="W18" s="314"/>
      <c r="X18" s="314"/>
    </row>
    <row r="19" spans="1:24" ht="15.75">
      <c r="A19" s="386" t="s">
        <v>138</v>
      </c>
      <c r="B19" s="387">
        <v>1317.6010000000001</v>
      </c>
      <c r="C19" s="387">
        <v>1813</v>
      </c>
      <c r="D19" s="388">
        <v>1.6588683796710719</v>
      </c>
      <c r="E19" s="407"/>
      <c r="K19" s="386" t="s">
        <v>449</v>
      </c>
      <c r="L19" s="387">
        <v>1305.816</v>
      </c>
      <c r="M19" s="387">
        <v>64.218999999999994</v>
      </c>
      <c r="N19" s="388">
        <v>20.333795294227567</v>
      </c>
      <c r="P19" s="386" t="s">
        <v>149</v>
      </c>
      <c r="Q19" s="387">
        <v>563.28099999999995</v>
      </c>
      <c r="R19" s="387">
        <v>109.608</v>
      </c>
      <c r="S19" s="388">
        <v>5.1390500693380039</v>
      </c>
      <c r="U19" s="314"/>
      <c r="V19" s="314"/>
      <c r="W19" s="314"/>
      <c r="X19" s="314"/>
    </row>
    <row r="20" spans="1:24" ht="15" customHeight="1">
      <c r="A20" s="386" t="s">
        <v>156</v>
      </c>
      <c r="B20" s="387">
        <v>1243.5809999999999</v>
      </c>
      <c r="C20" s="387">
        <v>2099</v>
      </c>
      <c r="D20" s="388">
        <v>3.4941080279173264</v>
      </c>
      <c r="E20" s="407"/>
      <c r="F20" s="314"/>
      <c r="G20" s="314"/>
      <c r="H20" s="314"/>
      <c r="K20" s="386" t="s">
        <v>144</v>
      </c>
      <c r="L20" s="387">
        <v>1197.2360000000001</v>
      </c>
      <c r="M20" s="387">
        <v>297.89</v>
      </c>
      <c r="N20" s="388">
        <v>4.0190540132263592</v>
      </c>
      <c r="P20" s="386" t="s">
        <v>317</v>
      </c>
      <c r="Q20" s="387">
        <v>508.57799999999997</v>
      </c>
      <c r="R20" s="387">
        <v>111.68300000000001</v>
      </c>
      <c r="S20" s="388">
        <v>4.5537637778354805</v>
      </c>
      <c r="U20" s="314"/>
      <c r="V20" s="314"/>
      <c r="W20" s="314"/>
      <c r="X20" s="314"/>
    </row>
    <row r="21" spans="1:24" ht="15.75">
      <c r="A21" s="386" t="s">
        <v>137</v>
      </c>
      <c r="B21" s="387">
        <v>608.24699999999996</v>
      </c>
      <c r="C21" s="387">
        <v>487</v>
      </c>
      <c r="D21" s="388">
        <v>2.672051064652313</v>
      </c>
      <c r="E21" s="408"/>
      <c r="F21" s="314"/>
      <c r="G21" s="314"/>
      <c r="H21" s="314"/>
      <c r="K21" s="386" t="s">
        <v>244</v>
      </c>
      <c r="L21" s="387">
        <v>775.66700000000003</v>
      </c>
      <c r="M21" s="387">
        <v>296.72500000000002</v>
      </c>
      <c r="N21" s="388">
        <v>2.6140938579492796</v>
      </c>
      <c r="P21" s="386" t="s">
        <v>145</v>
      </c>
      <c r="Q21" s="387">
        <v>498.40499999999997</v>
      </c>
      <c r="R21" s="387">
        <v>239.38800000000001</v>
      </c>
      <c r="S21" s="388">
        <v>2.0819965913078349</v>
      </c>
    </row>
    <row r="22" spans="1:24" ht="16.5" thickBot="1">
      <c r="A22" s="386" t="s">
        <v>153</v>
      </c>
      <c r="B22" s="387">
        <v>567.29100000000005</v>
      </c>
      <c r="C22" s="387">
        <v>2412</v>
      </c>
      <c r="D22" s="388">
        <v>3.391124235595115</v>
      </c>
      <c r="E22" s="314"/>
      <c r="F22" s="314"/>
      <c r="G22" s="314"/>
      <c r="H22" s="314"/>
      <c r="I22" s="314"/>
      <c r="J22" s="314"/>
      <c r="K22" s="386" t="s">
        <v>137</v>
      </c>
      <c r="L22" s="387">
        <v>696.37599999999998</v>
      </c>
      <c r="M22" s="387">
        <v>124.70399999999999</v>
      </c>
      <c r="N22" s="388">
        <v>5.5842314600975111</v>
      </c>
      <c r="P22" s="386" t="s">
        <v>244</v>
      </c>
      <c r="Q22" s="387">
        <v>487.72800000000001</v>
      </c>
      <c r="R22" s="387">
        <v>74.037000000000006</v>
      </c>
      <c r="S22" s="388">
        <v>6.5876251063657358</v>
      </c>
    </row>
    <row r="23" spans="1:24" ht="16.5" thickBot="1">
      <c r="A23" s="392" t="s">
        <v>221</v>
      </c>
      <c r="B23" s="393">
        <v>191915.215</v>
      </c>
      <c r="C23" s="393">
        <v>266857</v>
      </c>
      <c r="D23" s="394">
        <v>2.6989495112145541</v>
      </c>
      <c r="E23" s="314"/>
      <c r="F23" s="314"/>
      <c r="G23" s="314"/>
      <c r="H23" s="314"/>
      <c r="I23" s="314"/>
      <c r="J23" s="314"/>
      <c r="K23" s="386" t="s">
        <v>151</v>
      </c>
      <c r="L23" s="387">
        <v>633.41</v>
      </c>
      <c r="M23" s="387">
        <v>187.226</v>
      </c>
      <c r="N23" s="388">
        <v>3.3831305481076344</v>
      </c>
      <c r="P23" s="403" t="s">
        <v>404</v>
      </c>
      <c r="Q23" s="404">
        <v>450.73500000000001</v>
      </c>
      <c r="R23" s="404">
        <v>81.7</v>
      </c>
      <c r="S23" s="405">
        <v>5.5169522643818851</v>
      </c>
    </row>
    <row r="24" spans="1:24" ht="15.75">
      <c r="A24"/>
      <c r="B24"/>
      <c r="C24"/>
      <c r="D24"/>
      <c r="E24" s="314"/>
      <c r="F24" s="314"/>
      <c r="G24" s="314"/>
      <c r="H24" s="314"/>
      <c r="I24" s="314"/>
      <c r="J24" s="314"/>
      <c r="K24" s="386" t="s">
        <v>361</v>
      </c>
      <c r="L24" s="387">
        <v>599.28099999999995</v>
      </c>
      <c r="M24" s="387">
        <v>26.681999999999999</v>
      </c>
      <c r="N24" s="388">
        <v>22.460122929315641</v>
      </c>
      <c r="P24" s="386" t="s">
        <v>331</v>
      </c>
      <c r="Q24" s="387">
        <v>411.298</v>
      </c>
      <c r="R24" s="387">
        <v>347.279</v>
      </c>
      <c r="S24" s="388">
        <v>1.1843445759749367</v>
      </c>
    </row>
    <row r="25" spans="1:24" ht="15.75">
      <c r="A25"/>
      <c r="B25"/>
      <c r="C25"/>
      <c r="D25"/>
      <c r="E25" s="314"/>
      <c r="F25" s="314"/>
      <c r="G25" s="314"/>
      <c r="H25" s="314"/>
      <c r="I25" s="314"/>
      <c r="J25" s="314"/>
      <c r="K25" s="386" t="s">
        <v>234</v>
      </c>
      <c r="L25" s="387">
        <v>312.78899999999999</v>
      </c>
      <c r="M25" s="387">
        <v>3.8159999999999998</v>
      </c>
      <c r="N25" s="388">
        <v>81.967767295597483</v>
      </c>
      <c r="P25" s="403" t="s">
        <v>146</v>
      </c>
      <c r="Q25" s="404">
        <v>409.66399999999999</v>
      </c>
      <c r="R25" s="404">
        <v>45.607999999999997</v>
      </c>
      <c r="S25" s="405">
        <v>8.9822838098579201</v>
      </c>
    </row>
    <row r="26" spans="1:24" ht="15.75">
      <c r="A26"/>
      <c r="B26"/>
      <c r="C26"/>
      <c r="D26"/>
      <c r="E26" s="314"/>
      <c r="F26" s="314"/>
      <c r="G26" s="314"/>
      <c r="H26" s="314"/>
      <c r="I26" s="314"/>
      <c r="J26" s="314"/>
      <c r="K26" s="403" t="s">
        <v>246</v>
      </c>
      <c r="L26" s="404">
        <v>305.16300000000001</v>
      </c>
      <c r="M26" s="404">
        <v>81.399000000000001</v>
      </c>
      <c r="N26" s="405">
        <v>3.7489772601629014</v>
      </c>
      <c r="P26" s="403" t="s">
        <v>158</v>
      </c>
      <c r="Q26" s="404">
        <v>285.44299999999998</v>
      </c>
      <c r="R26" s="404">
        <v>55.469000000000001</v>
      </c>
      <c r="S26" s="405">
        <v>5.145991454686401</v>
      </c>
    </row>
    <row r="27" spans="1:24" ht="16.5" thickBot="1">
      <c r="E27" s="314"/>
      <c r="F27" s="314"/>
      <c r="G27" s="314"/>
      <c r="H27" s="314"/>
      <c r="I27" s="314"/>
      <c r="J27" s="314"/>
      <c r="K27" s="386" t="s">
        <v>145</v>
      </c>
      <c r="L27" s="387">
        <v>227.53399999999999</v>
      </c>
      <c r="M27" s="387">
        <v>67.307000000000002</v>
      </c>
      <c r="N27" s="388">
        <v>3.3805399141248307</v>
      </c>
      <c r="O27" s="314"/>
      <c r="P27" s="386" t="s">
        <v>459</v>
      </c>
      <c r="Q27" s="387">
        <v>184.249</v>
      </c>
      <c r="R27" s="387">
        <v>10.736000000000001</v>
      </c>
      <c r="S27" s="388">
        <v>17.16179210134128</v>
      </c>
    </row>
    <row r="28" spans="1:24" ht="16.5" thickBot="1">
      <c r="A28" s="314"/>
      <c r="B28" s="314"/>
      <c r="C28" s="314"/>
      <c r="D28" s="314"/>
      <c r="E28" s="314"/>
      <c r="F28" s="314"/>
      <c r="G28" s="314"/>
      <c r="H28" s="314"/>
      <c r="I28" s="314"/>
      <c r="J28" s="314"/>
      <c r="K28" s="392" t="s">
        <v>221</v>
      </c>
      <c r="L28" s="393">
        <v>74696.667000000001</v>
      </c>
      <c r="M28" s="393">
        <v>14964.701999999999</v>
      </c>
      <c r="N28" s="394">
        <v>4.9915238539330753</v>
      </c>
      <c r="O28" s="314"/>
      <c r="P28" s="392" t="s">
        <v>221</v>
      </c>
      <c r="Q28" s="393">
        <v>45208.245999999999</v>
      </c>
      <c r="R28" s="393">
        <v>10667.078</v>
      </c>
      <c r="S28" s="394">
        <v>4.2381096303973775</v>
      </c>
    </row>
    <row r="29" spans="1:24">
      <c r="A29" s="314"/>
      <c r="B29" s="314"/>
      <c r="C29" s="314"/>
      <c r="D29" s="314"/>
      <c r="E29" s="314"/>
      <c r="F29" s="314"/>
      <c r="G29" s="314"/>
      <c r="H29" s="314"/>
      <c r="I29" s="314"/>
      <c r="J29" s="314"/>
      <c r="K29"/>
      <c r="L29"/>
      <c r="M29"/>
      <c r="N29"/>
      <c r="O29" s="314"/>
      <c r="P29"/>
      <c r="Q29"/>
      <c r="R29"/>
      <c r="S29"/>
    </row>
    <row r="30" spans="1:24">
      <c r="A30"/>
      <c r="B30"/>
      <c r="C30"/>
      <c r="D30"/>
      <c r="E30"/>
      <c r="F30"/>
      <c r="G30"/>
      <c r="H30"/>
      <c r="I30"/>
      <c r="J30"/>
      <c r="K30"/>
      <c r="L30"/>
      <c r="M30"/>
      <c r="N30"/>
      <c r="O30" s="314"/>
      <c r="P30"/>
      <c r="Q30"/>
      <c r="R30"/>
      <c r="S30"/>
    </row>
    <row r="31" spans="1:24">
      <c r="A31"/>
      <c r="B31"/>
      <c r="C31"/>
      <c r="D31"/>
      <c r="E31"/>
      <c r="F31"/>
      <c r="G31"/>
      <c r="H31"/>
      <c r="I31"/>
      <c r="J31"/>
      <c r="K31"/>
      <c r="L31"/>
      <c r="M31"/>
      <c r="N31"/>
      <c r="O31" s="314"/>
      <c r="P31"/>
      <c r="Q31"/>
      <c r="R31"/>
      <c r="S31"/>
    </row>
    <row r="32" spans="1:24">
      <c r="A32"/>
      <c r="B32"/>
      <c r="C32"/>
      <c r="D32"/>
      <c r="E32"/>
      <c r="F32"/>
      <c r="G32"/>
      <c r="H32"/>
      <c r="I32"/>
      <c r="J32"/>
      <c r="K32"/>
      <c r="L32"/>
      <c r="M32"/>
      <c r="N32"/>
      <c r="O32" s="314"/>
      <c r="P32"/>
      <c r="Q32"/>
      <c r="R32"/>
      <c r="S32"/>
    </row>
    <row r="33" spans="1:19">
      <c r="A33"/>
      <c r="B33"/>
      <c r="C33"/>
      <c r="D33"/>
      <c r="E33"/>
      <c r="F33"/>
      <c r="G33"/>
      <c r="H33"/>
      <c r="I33"/>
      <c r="J33"/>
      <c r="K33"/>
      <c r="L33"/>
      <c r="M33"/>
      <c r="N33"/>
      <c r="O33" s="314"/>
      <c r="P33"/>
      <c r="Q33"/>
      <c r="R33"/>
      <c r="S33"/>
    </row>
    <row r="34" spans="1:19">
      <c r="A34"/>
      <c r="B34"/>
      <c r="C34"/>
      <c r="D34"/>
      <c r="E34"/>
      <c r="F34"/>
      <c r="G34"/>
      <c r="H34"/>
      <c r="I34"/>
      <c r="J34"/>
      <c r="K34"/>
      <c r="L34"/>
      <c r="M34"/>
      <c r="N34"/>
      <c r="O34" s="314"/>
      <c r="P34"/>
      <c r="Q34"/>
      <c r="R34"/>
      <c r="S34"/>
    </row>
    <row r="35" spans="1:19">
      <c r="A35"/>
      <c r="B35"/>
      <c r="C35"/>
      <c r="D35"/>
      <c r="E35"/>
      <c r="F35"/>
      <c r="G35"/>
      <c r="H35"/>
      <c r="I35"/>
      <c r="J35"/>
      <c r="K35"/>
      <c r="L35"/>
      <c r="M35"/>
      <c r="N35"/>
      <c r="O35" s="314"/>
      <c r="P35"/>
      <c r="Q35"/>
      <c r="R35"/>
      <c r="S35"/>
    </row>
    <row r="36" spans="1:19">
      <c r="A36"/>
      <c r="B36"/>
      <c r="C36"/>
      <c r="D36"/>
      <c r="E36"/>
      <c r="F36"/>
      <c r="G36"/>
      <c r="H36"/>
      <c r="I36"/>
      <c r="J36"/>
      <c r="K36"/>
      <c r="L36"/>
      <c r="M36"/>
      <c r="N36"/>
      <c r="O36" s="314"/>
    </row>
    <row r="37" spans="1:19">
      <c r="A37"/>
      <c r="B37"/>
      <c r="C37"/>
      <c r="D37"/>
      <c r="E37"/>
      <c r="F37"/>
      <c r="G37"/>
      <c r="H37"/>
      <c r="I37"/>
      <c r="J37"/>
      <c r="K37"/>
      <c r="L37"/>
      <c r="M37"/>
      <c r="N37"/>
      <c r="O37" s="314"/>
    </row>
    <row r="38" spans="1:19">
      <c r="A38"/>
      <c r="B38"/>
      <c r="C38"/>
      <c r="D38"/>
      <c r="E38"/>
      <c r="F38"/>
      <c r="G38"/>
      <c r="H38"/>
      <c r="I38"/>
      <c r="J38"/>
      <c r="K38"/>
      <c r="L38"/>
      <c r="M38"/>
      <c r="N38"/>
      <c r="O38" s="314"/>
    </row>
    <row r="39" spans="1:19">
      <c r="A39"/>
      <c r="B39"/>
      <c r="C39"/>
      <c r="D39"/>
      <c r="E39"/>
      <c r="F39"/>
      <c r="G39"/>
      <c r="H39"/>
      <c r="I39"/>
      <c r="J39"/>
      <c r="K39"/>
      <c r="L39"/>
      <c r="M39"/>
      <c r="N39"/>
      <c r="O39" s="314"/>
    </row>
    <row r="40" spans="1:19">
      <c r="A40"/>
      <c r="B40"/>
      <c r="C40"/>
      <c r="D40"/>
      <c r="E40"/>
      <c r="F40"/>
      <c r="G40"/>
      <c r="H40"/>
      <c r="I40"/>
      <c r="J40"/>
      <c r="K40"/>
    </row>
    <row r="41" spans="1:19">
      <c r="A41"/>
      <c r="B41"/>
      <c r="C41"/>
      <c r="D41"/>
      <c r="E41"/>
      <c r="F41"/>
      <c r="G41"/>
      <c r="H41"/>
      <c r="I41"/>
      <c r="J41"/>
      <c r="K41"/>
      <c r="L41" s="314"/>
    </row>
    <row r="42" spans="1:19">
      <c r="A42"/>
      <c r="B42"/>
      <c r="C42"/>
      <c r="D42"/>
      <c r="E42"/>
      <c r="F42"/>
      <c r="G42"/>
      <c r="H42"/>
      <c r="I42"/>
      <c r="J42"/>
      <c r="K42"/>
      <c r="L42" s="314"/>
    </row>
    <row r="43" spans="1:19">
      <c r="A43"/>
      <c r="B43"/>
      <c r="C43"/>
      <c r="D43"/>
      <c r="E43"/>
      <c r="F43"/>
      <c r="G43"/>
      <c r="H43"/>
      <c r="I43"/>
      <c r="J43"/>
      <c r="K43"/>
      <c r="L43" s="314"/>
    </row>
    <row r="44" spans="1:19">
      <c r="A44"/>
      <c r="B44"/>
      <c r="C44"/>
      <c r="D44"/>
      <c r="E44"/>
      <c r="F44"/>
      <c r="G44"/>
      <c r="H44"/>
      <c r="I44"/>
      <c r="J44"/>
      <c r="K44"/>
      <c r="L44" s="314"/>
    </row>
    <row r="45" spans="1:19">
      <c r="A45"/>
      <c r="B45"/>
      <c r="C45"/>
      <c r="D45"/>
      <c r="E45"/>
      <c r="F45"/>
      <c r="G45"/>
      <c r="H45"/>
      <c r="I45"/>
      <c r="J45"/>
      <c r="K45"/>
      <c r="L45" s="314"/>
    </row>
    <row r="46" spans="1:19">
      <c r="A46"/>
      <c r="B46"/>
      <c r="C46"/>
      <c r="D46"/>
      <c r="E46"/>
      <c r="F46"/>
      <c r="G46"/>
      <c r="H46"/>
      <c r="I46"/>
      <c r="J46"/>
      <c r="K46"/>
      <c r="L46" s="314"/>
    </row>
    <row r="47" spans="1:19">
      <c r="A47"/>
      <c r="B47"/>
      <c r="C47"/>
      <c r="D47"/>
      <c r="E47"/>
      <c r="F47"/>
      <c r="G47"/>
      <c r="H47"/>
      <c r="I47"/>
      <c r="J47"/>
      <c r="K47"/>
      <c r="L47" s="314"/>
    </row>
    <row r="48" spans="1:19">
      <c r="A48"/>
      <c r="B48"/>
      <c r="C48"/>
      <c r="D48"/>
      <c r="E48"/>
      <c r="F48"/>
      <c r="G48"/>
      <c r="H48"/>
      <c r="I48"/>
      <c r="J48"/>
      <c r="K48"/>
      <c r="L48" s="314"/>
    </row>
    <row r="49" spans="1:12">
      <c r="A49"/>
      <c r="B49"/>
      <c r="C49"/>
      <c r="D49"/>
      <c r="E49"/>
      <c r="F49"/>
      <c r="G49"/>
      <c r="H49"/>
      <c r="I49"/>
      <c r="J49"/>
      <c r="K49"/>
      <c r="L49" s="314"/>
    </row>
    <row r="50" spans="1:12">
      <c r="A50"/>
      <c r="B50"/>
      <c r="C50"/>
      <c r="D50"/>
      <c r="E50"/>
      <c r="F50"/>
      <c r="G50"/>
      <c r="H50"/>
      <c r="I50"/>
      <c r="J50"/>
      <c r="K50"/>
      <c r="L50" s="314"/>
    </row>
    <row r="51" spans="1:12">
      <c r="A51"/>
      <c r="B51"/>
      <c r="C51"/>
      <c r="D51"/>
      <c r="E51"/>
      <c r="F51"/>
      <c r="G51"/>
      <c r="H51"/>
      <c r="I51"/>
      <c r="J51"/>
      <c r="K51"/>
      <c r="L51" s="314"/>
    </row>
    <row r="52" spans="1:12">
      <c r="A52"/>
      <c r="B52"/>
      <c r="C52"/>
      <c r="D52"/>
      <c r="E52"/>
      <c r="F52"/>
      <c r="G52"/>
      <c r="H52"/>
      <c r="I52"/>
      <c r="J52"/>
      <c r="K52"/>
      <c r="L52" s="314"/>
    </row>
    <row r="53" spans="1:12">
      <c r="A53"/>
      <c r="B53"/>
      <c r="C53"/>
      <c r="D53"/>
      <c r="E53"/>
      <c r="F53"/>
      <c r="G53"/>
      <c r="H53"/>
      <c r="I53"/>
      <c r="J53"/>
      <c r="K53"/>
      <c r="L53" s="314"/>
    </row>
    <row r="54" spans="1:12">
      <c r="A54"/>
      <c r="B54"/>
      <c r="C54"/>
      <c r="D54"/>
      <c r="E54"/>
      <c r="F54"/>
      <c r="G54"/>
      <c r="H54"/>
      <c r="I54"/>
      <c r="J54"/>
      <c r="K54"/>
      <c r="L54" s="314"/>
    </row>
    <row r="55" spans="1:12">
      <c r="A55"/>
      <c r="B55"/>
      <c r="C55"/>
      <c r="D55"/>
      <c r="E55"/>
      <c r="F55"/>
      <c r="G55"/>
      <c r="H55"/>
      <c r="I55"/>
      <c r="J55"/>
      <c r="K55"/>
      <c r="L55" s="314"/>
    </row>
    <row r="56" spans="1:12">
      <c r="A56"/>
      <c r="B56"/>
      <c r="C56"/>
      <c r="D56"/>
      <c r="E56"/>
      <c r="F56"/>
      <c r="G56"/>
      <c r="H56"/>
      <c r="I56"/>
      <c r="J56"/>
      <c r="K56"/>
      <c r="L56" s="314"/>
    </row>
    <row r="57" spans="1:12">
      <c r="A57"/>
      <c r="B57"/>
      <c r="C57"/>
      <c r="D57"/>
      <c r="E57"/>
      <c r="F57"/>
      <c r="G57"/>
      <c r="H57"/>
      <c r="I57"/>
      <c r="J57"/>
      <c r="K57"/>
      <c r="L57" s="314"/>
    </row>
    <row r="58" spans="1:12">
      <c r="A58"/>
      <c r="B58"/>
      <c r="C58"/>
      <c r="D58"/>
      <c r="E58"/>
      <c r="F58"/>
      <c r="G58"/>
      <c r="H58"/>
      <c r="I58"/>
      <c r="J58"/>
      <c r="K58"/>
      <c r="L58" s="314"/>
    </row>
    <row r="59" spans="1:12">
      <c r="A59"/>
      <c r="B59"/>
      <c r="C59"/>
      <c r="D59"/>
      <c r="E59"/>
      <c r="F59"/>
      <c r="G59"/>
      <c r="H59"/>
      <c r="I59"/>
      <c r="J59"/>
      <c r="K59"/>
      <c r="L59" s="314"/>
    </row>
    <row r="60" spans="1:12">
      <c r="A60"/>
      <c r="B60"/>
      <c r="C60"/>
      <c r="D60"/>
      <c r="E60"/>
      <c r="F60"/>
      <c r="G60"/>
      <c r="H60"/>
      <c r="I60"/>
      <c r="J60"/>
      <c r="K60"/>
      <c r="L60" s="314"/>
    </row>
    <row r="61" spans="1:12">
      <c r="A61"/>
      <c r="B61"/>
      <c r="C61"/>
      <c r="D61"/>
      <c r="E61"/>
      <c r="F61"/>
      <c r="G61"/>
      <c r="H61"/>
      <c r="I61"/>
      <c r="J61"/>
      <c r="K61"/>
      <c r="L61" s="314"/>
    </row>
    <row r="62" spans="1:12">
      <c r="A62"/>
      <c r="B62"/>
      <c r="C62"/>
      <c r="D62"/>
      <c r="E62"/>
      <c r="F62"/>
      <c r="G62"/>
      <c r="H62"/>
      <c r="I62"/>
      <c r="J62"/>
      <c r="K62"/>
      <c r="L62" s="314"/>
    </row>
    <row r="63" spans="1:12">
      <c r="A63"/>
      <c r="B63"/>
      <c r="C63"/>
      <c r="D63"/>
      <c r="E63"/>
      <c r="F63"/>
      <c r="G63"/>
      <c r="H63"/>
      <c r="I63"/>
      <c r="J63"/>
      <c r="K63"/>
      <c r="L63" s="314"/>
    </row>
    <row r="64" spans="1:12">
      <c r="A64"/>
      <c r="B64"/>
      <c r="C64"/>
      <c r="D64"/>
      <c r="E64"/>
      <c r="F64"/>
      <c r="G64"/>
      <c r="H64"/>
      <c r="I64"/>
      <c r="J64"/>
      <c r="K64"/>
      <c r="L64" s="314"/>
    </row>
    <row r="65" spans="1:12">
      <c r="A65"/>
      <c r="B65"/>
      <c r="C65"/>
      <c r="D65"/>
      <c r="E65"/>
      <c r="F65"/>
      <c r="G65"/>
      <c r="H65"/>
      <c r="I65"/>
      <c r="J65"/>
      <c r="K65"/>
      <c r="L65" s="314"/>
    </row>
    <row r="66" spans="1:12">
      <c r="A66"/>
      <c r="B66"/>
      <c r="C66"/>
      <c r="D66"/>
      <c r="E66"/>
      <c r="F66"/>
      <c r="G66"/>
      <c r="H66"/>
      <c r="I66"/>
      <c r="J66"/>
      <c r="K66"/>
      <c r="L66" s="314"/>
    </row>
    <row r="67" spans="1:12">
      <c r="A67"/>
      <c r="B67"/>
      <c r="C67"/>
      <c r="D67"/>
      <c r="E67"/>
      <c r="F67"/>
      <c r="G67"/>
      <c r="H67"/>
      <c r="I67"/>
      <c r="J67"/>
      <c r="K67"/>
      <c r="L67" s="314"/>
    </row>
    <row r="68" spans="1:12">
      <c r="A68"/>
      <c r="B68"/>
      <c r="C68"/>
      <c r="D68"/>
      <c r="E68"/>
      <c r="F68"/>
      <c r="G68"/>
      <c r="H68"/>
      <c r="I68"/>
      <c r="J68"/>
      <c r="K68"/>
      <c r="L68" s="314"/>
    </row>
    <row r="69" spans="1:12">
      <c r="A69"/>
      <c r="B69"/>
      <c r="C69"/>
      <c r="D69"/>
      <c r="E69"/>
      <c r="F69"/>
      <c r="G69"/>
      <c r="H69"/>
      <c r="I69"/>
      <c r="J69"/>
      <c r="K69"/>
      <c r="L69" s="314"/>
    </row>
    <row r="70" spans="1:12">
      <c r="A70"/>
      <c r="B70"/>
      <c r="C70"/>
      <c r="D70"/>
      <c r="E70"/>
      <c r="F70"/>
      <c r="G70"/>
      <c r="H70"/>
      <c r="I70"/>
      <c r="J70"/>
      <c r="K70"/>
      <c r="L70" s="314"/>
    </row>
    <row r="71" spans="1:12">
      <c r="A71"/>
      <c r="B71"/>
      <c r="C71"/>
      <c r="D71"/>
      <c r="E71"/>
      <c r="F71"/>
      <c r="G71"/>
      <c r="H71"/>
      <c r="I71"/>
      <c r="J71"/>
      <c r="K71"/>
      <c r="L71" s="314"/>
    </row>
    <row r="72" spans="1:12">
      <c r="A72"/>
      <c r="B72"/>
      <c r="C72"/>
      <c r="D72"/>
      <c r="E72"/>
      <c r="F72"/>
      <c r="G72"/>
      <c r="H72"/>
      <c r="I72"/>
      <c r="J72"/>
      <c r="K72"/>
      <c r="L72" s="31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4"/>
      <c r="B152" s="314"/>
      <c r="C152" s="314"/>
      <c r="D152" s="314"/>
      <c r="E152" s="314"/>
      <c r="F152" s="314"/>
      <c r="G152" s="314"/>
      <c r="H152" s="314"/>
      <c r="I152" s="314"/>
      <c r="J152" s="314"/>
      <c r="K152" s="314"/>
    </row>
    <row r="153" spans="1:11">
      <c r="A153" s="314"/>
      <c r="B153" s="314"/>
      <c r="C153" s="314"/>
      <c r="D153" s="314"/>
      <c r="E153" s="314"/>
      <c r="F153" s="314"/>
      <c r="G153" s="314"/>
      <c r="H153" s="314"/>
      <c r="I153" s="314"/>
      <c r="J153" s="314"/>
      <c r="K153" s="314"/>
    </row>
    <row r="154" spans="1:11">
      <c r="A154" s="314"/>
      <c r="B154" s="314"/>
      <c r="C154" s="314"/>
      <c r="D154" s="314"/>
      <c r="E154" s="314"/>
      <c r="F154" s="314"/>
      <c r="G154" s="314"/>
      <c r="H154" s="314"/>
      <c r="I154" s="314"/>
      <c r="J154" s="314"/>
      <c r="K154" s="314"/>
    </row>
    <row r="155" spans="1:11">
      <c r="A155" s="314"/>
      <c r="B155" s="314"/>
      <c r="C155" s="314"/>
      <c r="D155" s="314"/>
      <c r="E155" s="314"/>
      <c r="F155" s="314"/>
      <c r="G155" s="314"/>
      <c r="H155" s="314"/>
      <c r="I155" s="314"/>
      <c r="J155" s="314"/>
      <c r="K155" s="314"/>
    </row>
    <row r="156" spans="1:11">
      <c r="A156" s="314"/>
      <c r="B156" s="314"/>
      <c r="C156" s="314"/>
      <c r="D156" s="314"/>
      <c r="E156" s="314"/>
      <c r="F156" s="314"/>
      <c r="G156" s="314"/>
      <c r="H156" s="314"/>
      <c r="I156" s="314"/>
      <c r="J156" s="314"/>
      <c r="K156" s="314"/>
    </row>
    <row r="157" spans="1:11">
      <c r="A157" s="314"/>
      <c r="B157" s="314"/>
      <c r="C157" s="314"/>
      <c r="D157" s="314"/>
      <c r="E157" s="314"/>
      <c r="F157" s="314"/>
      <c r="G157" s="314"/>
      <c r="H157" s="314"/>
      <c r="I157" s="314"/>
      <c r="J157" s="314"/>
      <c r="K157" s="314"/>
    </row>
    <row r="158" spans="1:11">
      <c r="A158" s="314"/>
      <c r="B158" s="314"/>
      <c r="C158" s="314"/>
      <c r="D158" s="314"/>
      <c r="E158" s="314"/>
      <c r="F158" s="314"/>
      <c r="G158" s="314"/>
      <c r="H158" s="314"/>
      <c r="I158" s="314"/>
      <c r="J158" s="314"/>
      <c r="K158" s="314"/>
    </row>
    <row r="159" spans="1:11">
      <c r="A159" s="314"/>
      <c r="B159" s="314"/>
      <c r="C159" s="314"/>
      <c r="D159" s="314"/>
      <c r="E159" s="314"/>
      <c r="F159" s="314"/>
      <c r="G159" s="314"/>
      <c r="H159" s="314"/>
      <c r="I159" s="314"/>
      <c r="J159" s="314"/>
      <c r="K159" s="314"/>
    </row>
    <row r="160" spans="1:11">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211</v>
      </c>
    </row>
    <row r="2" spans="1:20" ht="26.25" customHeight="1">
      <c r="A2" s="17" t="s">
        <v>212</v>
      </c>
    </row>
    <row r="5" spans="1:20" ht="38.25" customHeight="1" thickBot="1">
      <c r="A5" s="1162" t="s">
        <v>406</v>
      </c>
      <c r="B5" s="1162"/>
      <c r="C5" s="1162"/>
      <c r="D5" s="1162"/>
      <c r="E5" s="1162"/>
      <c r="F5" s="1162"/>
      <c r="H5" s="61" t="s">
        <v>227</v>
      </c>
    </row>
    <row r="6" spans="1:20" ht="15.75" customHeight="1" thickBot="1">
      <c r="A6" s="1163" t="s">
        <v>114</v>
      </c>
      <c r="B6" s="1165" t="s">
        <v>407</v>
      </c>
      <c r="C6" s="1166"/>
      <c r="D6" s="1167"/>
      <c r="E6" s="1168" t="s">
        <v>408</v>
      </c>
      <c r="F6" s="1170" t="s">
        <v>409</v>
      </c>
    </row>
    <row r="7" spans="1:20" ht="21" customHeight="1" thickBot="1">
      <c r="A7" s="1164"/>
      <c r="B7" s="198" t="s">
        <v>217</v>
      </c>
      <c r="C7" s="198" t="s">
        <v>219</v>
      </c>
      <c r="D7" s="198" t="s">
        <v>220</v>
      </c>
      <c r="E7" s="1169"/>
      <c r="F7" s="1171"/>
    </row>
    <row r="8" spans="1:20" ht="17.25" customHeight="1" thickBot="1">
      <c r="A8" s="96" t="s">
        <v>115</v>
      </c>
      <c r="B8" s="204">
        <v>14377.906000000001</v>
      </c>
      <c r="C8" s="199">
        <v>5387.8370000000004</v>
      </c>
      <c r="D8" s="102">
        <f t="shared" ref="D8:D13" si="0">(C8/B8)*100</f>
        <v>37.473029800027909</v>
      </c>
      <c r="E8" s="199">
        <v>16711.374</v>
      </c>
      <c r="F8" s="102">
        <f t="shared" ref="F8:F13" si="1">((B8-E8)/E8)*100</f>
        <v>-13.963352145670363</v>
      </c>
      <c r="H8" s="65" t="s">
        <v>116</v>
      </c>
    </row>
    <row r="9" spans="1:20" ht="18" customHeight="1" thickBot="1">
      <c r="A9" s="96" t="s">
        <v>117</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213</v>
      </c>
      <c r="B10" s="205">
        <v>12049</v>
      </c>
      <c r="C10" s="77">
        <v>0</v>
      </c>
      <c r="D10" s="103">
        <f t="shared" si="0"/>
        <v>0</v>
      </c>
      <c r="E10" s="77">
        <v>14811</v>
      </c>
      <c r="F10" s="103">
        <f t="shared" si="1"/>
        <v>-18.648301937748972</v>
      </c>
      <c r="O10"/>
      <c r="P10"/>
      <c r="Q10"/>
      <c r="R10"/>
      <c r="S10"/>
      <c r="T10"/>
    </row>
    <row r="11" spans="1:20" ht="17.25" customHeight="1" thickBot="1">
      <c r="A11" s="96" t="s">
        <v>118</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119</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120</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214</v>
      </c>
      <c r="L16"/>
      <c r="M16"/>
      <c r="O16"/>
      <c r="P16"/>
      <c r="Q16"/>
      <c r="R16"/>
      <c r="S16"/>
      <c r="T16"/>
    </row>
    <row r="17" spans="1:20">
      <c r="L17"/>
      <c r="M17"/>
      <c r="O17"/>
      <c r="P17"/>
      <c r="Q17"/>
      <c r="R17"/>
      <c r="S17"/>
      <c r="T17"/>
    </row>
    <row r="18" spans="1:20" ht="33" customHeight="1" thickBot="1">
      <c r="A18" s="1162" t="s">
        <v>412</v>
      </c>
      <c r="B18" s="1162"/>
      <c r="C18" s="1162"/>
      <c r="D18" s="1162"/>
      <c r="E18" s="1162"/>
      <c r="F18" s="1162"/>
      <c r="K18"/>
      <c r="L18"/>
      <c r="M18"/>
      <c r="O18"/>
      <c r="P18"/>
      <c r="Q18"/>
      <c r="R18"/>
      <c r="S18"/>
      <c r="T18"/>
    </row>
    <row r="19" spans="1:20" ht="16.5" customHeight="1" thickBot="1">
      <c r="A19" s="1173" t="s">
        <v>121</v>
      </c>
      <c r="B19" s="1165" t="s">
        <v>407</v>
      </c>
      <c r="C19" s="1166"/>
      <c r="D19" s="1167"/>
      <c r="E19" s="1168" t="s">
        <v>408</v>
      </c>
      <c r="F19" s="1170" t="s">
        <v>409</v>
      </c>
      <c r="K19"/>
      <c r="L19"/>
      <c r="M19"/>
      <c r="O19"/>
      <c r="P19"/>
      <c r="Q19"/>
      <c r="R19"/>
      <c r="S19"/>
      <c r="T19"/>
    </row>
    <row r="20" spans="1:20" ht="21" customHeight="1" thickBot="1">
      <c r="A20" s="1174"/>
      <c r="B20" s="94" t="s">
        <v>217</v>
      </c>
      <c r="C20" s="94" t="s">
        <v>322</v>
      </c>
      <c r="D20" s="94" t="s">
        <v>323</v>
      </c>
      <c r="E20" s="1175"/>
      <c r="F20" s="1176"/>
      <c r="K20"/>
      <c r="L20"/>
      <c r="M20"/>
      <c r="O20"/>
      <c r="P20"/>
      <c r="Q20"/>
      <c r="R20"/>
      <c r="S20"/>
      <c r="T20"/>
    </row>
    <row r="21" spans="1:20" ht="15.75" thickBot="1">
      <c r="A21" s="18" t="s">
        <v>115</v>
      </c>
      <c r="B21" s="205">
        <v>41721.821000000004</v>
      </c>
      <c r="C21" s="201">
        <v>0</v>
      </c>
      <c r="D21" s="101">
        <f t="shared" ref="D21:D26" si="2">(C21/B21)*100</f>
        <v>0</v>
      </c>
      <c r="E21" s="74">
        <v>29790.733</v>
      </c>
      <c r="F21" s="101">
        <f t="shared" ref="F21:F26" si="3">((B21-E21)/E21)*100</f>
        <v>40.04966242354628</v>
      </c>
      <c r="H21" s="65" t="s">
        <v>122</v>
      </c>
      <c r="K21"/>
      <c r="L21"/>
      <c r="M21"/>
      <c r="O21"/>
      <c r="P21"/>
      <c r="Q21"/>
      <c r="R21"/>
      <c r="S21"/>
      <c r="T21"/>
    </row>
    <row r="22" spans="1:20" ht="15.75" thickBot="1">
      <c r="A22" s="18" t="s">
        <v>117</v>
      </c>
      <c r="B22" s="205">
        <v>162785</v>
      </c>
      <c r="C22" s="201">
        <v>0</v>
      </c>
      <c r="D22" s="102">
        <f t="shared" si="2"/>
        <v>0</v>
      </c>
      <c r="E22" s="74">
        <v>121202</v>
      </c>
      <c r="F22" s="102">
        <f t="shared" si="3"/>
        <v>34.308839788122306</v>
      </c>
      <c r="H22" s="60">
        <f>B22-E22</f>
        <v>41583</v>
      </c>
      <c r="K22"/>
      <c r="L22"/>
      <c r="M22"/>
      <c r="O22"/>
      <c r="P22"/>
      <c r="Q22"/>
      <c r="R22"/>
      <c r="S22"/>
      <c r="T22"/>
    </row>
    <row r="23" spans="1:20" ht="15.75" thickBot="1">
      <c r="A23" s="19" t="s">
        <v>213</v>
      </c>
      <c r="B23" s="205">
        <v>40226</v>
      </c>
      <c r="C23" s="202">
        <v>0</v>
      </c>
      <c r="D23" s="102">
        <f t="shared" si="2"/>
        <v>0</v>
      </c>
      <c r="E23" s="77">
        <v>32923</v>
      </c>
      <c r="F23" s="102">
        <f t="shared" si="3"/>
        <v>22.182061173040125</v>
      </c>
      <c r="O23"/>
      <c r="P23"/>
      <c r="Q23"/>
      <c r="R23"/>
      <c r="S23"/>
      <c r="T23"/>
    </row>
    <row r="24" spans="1:20" ht="15.75" thickBot="1">
      <c r="A24" s="18" t="s">
        <v>118</v>
      </c>
      <c r="B24" s="205">
        <v>12359.263999999999</v>
      </c>
      <c r="C24" s="203">
        <v>667.33399999999995</v>
      </c>
      <c r="D24" s="103">
        <f t="shared" si="2"/>
        <v>5.3994639162979281</v>
      </c>
      <c r="E24" s="74">
        <v>15139.212</v>
      </c>
      <c r="F24" s="103">
        <f t="shared" si="3"/>
        <v>-18.362567351590034</v>
      </c>
      <c r="O24"/>
      <c r="P24"/>
      <c r="Q24"/>
      <c r="R24"/>
      <c r="S24"/>
      <c r="T24"/>
    </row>
    <row r="25" spans="1:20" ht="15.75" thickBot="1">
      <c r="A25" s="18" t="s">
        <v>119</v>
      </c>
      <c r="B25" s="205">
        <v>7481.7489999999998</v>
      </c>
      <c r="C25" s="203">
        <v>396.25599999999997</v>
      </c>
      <c r="D25" s="102">
        <f t="shared" si="2"/>
        <v>5.2963017069939129</v>
      </c>
      <c r="E25" s="74">
        <v>5850.241</v>
      </c>
      <c r="F25" s="102">
        <f t="shared" si="3"/>
        <v>27.887876755846463</v>
      </c>
      <c r="O25"/>
      <c r="P25"/>
      <c r="Q25"/>
      <c r="R25"/>
      <c r="S25"/>
      <c r="T25"/>
    </row>
    <row r="26" spans="1:20" ht="15.75" thickBot="1">
      <c r="A26" s="18" t="s">
        <v>120</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325</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172"/>
      <c r="D30" s="1172"/>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172"/>
      <c r="C41" s="1172"/>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7" t="s">
        <v>410</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411</v>
      </c>
      <c r="B3" s="1178"/>
      <c r="C3" s="1178"/>
      <c r="D3" s="1178"/>
      <c r="E3" s="1178"/>
      <c r="F3" s="1178"/>
      <c r="P3" s="36"/>
    </row>
    <row r="4" spans="1:24" ht="4.5" customHeight="1">
      <c r="A4" s="37"/>
      <c r="B4" s="37"/>
      <c r="C4" s="35"/>
      <c r="D4" s="35"/>
    </row>
    <row r="5" spans="1:24" ht="15.75" thickBot="1">
      <c r="A5" s="38" t="s">
        <v>123</v>
      </c>
      <c r="B5" s="1179" t="s">
        <v>124</v>
      </c>
      <c r="C5" s="1179"/>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326</v>
      </c>
      <c r="B7" s="52">
        <v>12764.870999999999</v>
      </c>
      <c r="C7" s="52">
        <v>5612</v>
      </c>
      <c r="D7" s="62">
        <v>5.181519830422749</v>
      </c>
      <c r="F7" s="83" t="s">
        <v>136</v>
      </c>
      <c r="G7" s="50">
        <v>1455.41</v>
      </c>
      <c r="H7" s="50">
        <v>5823</v>
      </c>
      <c r="I7" s="73">
        <v>3.4078318246315664</v>
      </c>
      <c r="K7" s="83" t="s">
        <v>136</v>
      </c>
      <c r="L7" s="50">
        <v>318153.875</v>
      </c>
      <c r="M7" s="50">
        <v>70243.894</v>
      </c>
      <c r="N7" s="73">
        <v>4.5292744590725569</v>
      </c>
      <c r="P7" s="83" t="s">
        <v>137</v>
      </c>
      <c r="Q7" s="50">
        <v>66392.930999999997</v>
      </c>
      <c r="R7" s="50">
        <v>15917.191000000001</v>
      </c>
      <c r="S7" s="73">
        <v>4.1711462154346197</v>
      </c>
    </row>
    <row r="8" spans="1:24" ht="15.75">
      <c r="A8" s="51" t="s">
        <v>136</v>
      </c>
      <c r="B8" s="52">
        <v>9330.991</v>
      </c>
      <c r="C8" s="52">
        <v>15736</v>
      </c>
      <c r="D8" s="62">
        <v>2.7244175022752164</v>
      </c>
      <c r="F8" s="51" t="s">
        <v>138</v>
      </c>
      <c r="G8" s="52">
        <v>788.78599999999994</v>
      </c>
      <c r="H8" s="52">
        <v>4022</v>
      </c>
      <c r="I8" s="62">
        <v>2.626012903913121</v>
      </c>
      <c r="K8" s="51" t="s">
        <v>139</v>
      </c>
      <c r="L8" s="52">
        <v>234632.231</v>
      </c>
      <c r="M8" s="52">
        <v>56751.27</v>
      </c>
      <c r="N8" s="62">
        <v>4.1343961289324449</v>
      </c>
      <c r="P8" s="51" t="s">
        <v>139</v>
      </c>
      <c r="Q8" s="52">
        <v>43122.139000000003</v>
      </c>
      <c r="R8" s="52">
        <v>12378.531999999999</v>
      </c>
      <c r="S8" s="62">
        <v>3.4836230176566985</v>
      </c>
    </row>
    <row r="9" spans="1:24" ht="16.5" thickBot="1">
      <c r="A9" s="51" t="s">
        <v>146</v>
      </c>
      <c r="B9" s="52">
        <v>6715.223</v>
      </c>
      <c r="C9" s="52">
        <v>4693</v>
      </c>
      <c r="D9" s="62">
        <v>2.4048566104859725</v>
      </c>
      <c r="F9" s="51" t="s">
        <v>157</v>
      </c>
      <c r="G9" s="52">
        <v>374.964</v>
      </c>
      <c r="H9" s="52">
        <v>2127</v>
      </c>
      <c r="I9" s="62">
        <v>2.4644850046336768</v>
      </c>
      <c r="K9" s="51" t="s">
        <v>327</v>
      </c>
      <c r="L9" s="52">
        <v>89199.725999999995</v>
      </c>
      <c r="M9" s="52">
        <v>27224.6</v>
      </c>
      <c r="N9" s="62">
        <v>3.2764384417034593</v>
      </c>
      <c r="P9" s="51" t="s">
        <v>143</v>
      </c>
      <c r="Q9" s="52">
        <v>37761.107000000004</v>
      </c>
      <c r="R9" s="52">
        <v>6430.549</v>
      </c>
      <c r="S9" s="62">
        <v>5.8721435759217453</v>
      </c>
    </row>
    <row r="10" spans="1:24" ht="16.5" thickBot="1">
      <c r="A10" s="51" t="s">
        <v>265</v>
      </c>
      <c r="B10" s="52">
        <v>5770.88</v>
      </c>
      <c r="C10" s="52">
        <v>3003</v>
      </c>
      <c r="D10" s="62">
        <v>3.5643001757790547</v>
      </c>
      <c r="F10" s="110" t="s">
        <v>221</v>
      </c>
      <c r="G10" s="54">
        <v>2629.2159999999999</v>
      </c>
      <c r="H10" s="54">
        <v>12049</v>
      </c>
      <c r="I10" s="72">
        <v>2.976081245210533</v>
      </c>
      <c r="K10" s="51" t="s">
        <v>145</v>
      </c>
      <c r="L10" s="52">
        <v>82641.486999999994</v>
      </c>
      <c r="M10" s="52">
        <v>14451.057000000001</v>
      </c>
      <c r="N10" s="62">
        <v>5.7187157313129404</v>
      </c>
      <c r="P10" s="51" t="s">
        <v>234</v>
      </c>
      <c r="Q10" s="52">
        <v>36513.987999999998</v>
      </c>
      <c r="R10" s="52">
        <v>9243.99</v>
      </c>
      <c r="S10" s="62">
        <v>3.9500246105848231</v>
      </c>
    </row>
    <row r="11" spans="1:24" ht="15.75">
      <c r="A11" s="51" t="s">
        <v>331</v>
      </c>
      <c r="B11" s="52">
        <v>2584.4059999999999</v>
      </c>
      <c r="C11" s="52">
        <v>1254</v>
      </c>
      <c r="D11" s="62">
        <v>4.3921110771217844</v>
      </c>
      <c r="K11" s="51" t="s">
        <v>138</v>
      </c>
      <c r="L11" s="52">
        <v>79597.448000000004</v>
      </c>
      <c r="M11" s="52">
        <v>15402.348</v>
      </c>
      <c r="N11" s="62">
        <v>5.1678775210117314</v>
      </c>
      <c r="P11" s="51" t="s">
        <v>138</v>
      </c>
      <c r="Q11" s="52">
        <v>33687.514000000003</v>
      </c>
      <c r="R11" s="52">
        <v>8490.777</v>
      </c>
      <c r="S11" s="62">
        <v>3.9675419575852722</v>
      </c>
    </row>
    <row r="12" spans="1:24" ht="15.75">
      <c r="A12" s="51" t="s">
        <v>358</v>
      </c>
      <c r="B12" s="52">
        <v>1547.4659999999999</v>
      </c>
      <c r="C12" s="52">
        <v>662</v>
      </c>
      <c r="D12" s="62">
        <v>6.3582038039123843</v>
      </c>
      <c r="H12" s="21"/>
      <c r="K12" s="51" t="s">
        <v>141</v>
      </c>
      <c r="L12" s="52">
        <v>46152.970999999998</v>
      </c>
      <c r="M12" s="52">
        <v>10092.267</v>
      </c>
      <c r="N12" s="62">
        <v>4.5731024555731628</v>
      </c>
      <c r="P12" s="51" t="s">
        <v>140</v>
      </c>
      <c r="Q12" s="52">
        <v>31969.839</v>
      </c>
      <c r="R12" s="52">
        <v>6690.6710000000003</v>
      </c>
      <c r="S12" s="62">
        <v>4.7782709686367779</v>
      </c>
    </row>
    <row r="13" spans="1:24" ht="15.75">
      <c r="A13" s="51" t="s">
        <v>154</v>
      </c>
      <c r="B13" s="52">
        <v>1337.047</v>
      </c>
      <c r="C13" s="52">
        <v>1223</v>
      </c>
      <c r="D13" s="62">
        <v>2.9037454175860451</v>
      </c>
      <c r="H13" s="21"/>
      <c r="K13" s="51" t="s">
        <v>143</v>
      </c>
      <c r="L13" s="52">
        <v>41676.572</v>
      </c>
      <c r="M13" s="52">
        <v>6107.1679999999997</v>
      </c>
      <c r="N13" s="62">
        <v>6.8242059167195013</v>
      </c>
      <c r="P13" s="51" t="s">
        <v>327</v>
      </c>
      <c r="Q13" s="52">
        <v>19148.632000000001</v>
      </c>
      <c r="R13" s="52">
        <v>5627.1750000000002</v>
      </c>
      <c r="S13" s="62">
        <v>3.4028854620657794</v>
      </c>
    </row>
    <row r="14" spans="1:24" ht="15.75">
      <c r="A14" s="51" t="s">
        <v>144</v>
      </c>
      <c r="B14" s="52">
        <v>1292.4680000000001</v>
      </c>
      <c r="C14" s="52">
        <v>1601</v>
      </c>
      <c r="D14" s="62">
        <v>2.8113203853507551</v>
      </c>
      <c r="K14" s="51" t="s">
        <v>137</v>
      </c>
      <c r="L14" s="52">
        <v>38932.305</v>
      </c>
      <c r="M14" s="52">
        <v>7672.598</v>
      </c>
      <c r="N14" s="62">
        <v>5.0742010724398696</v>
      </c>
      <c r="P14" s="51" t="s">
        <v>145</v>
      </c>
      <c r="Q14" s="52">
        <v>18519.957999999999</v>
      </c>
      <c r="R14" s="52">
        <v>4383.1030000000001</v>
      </c>
      <c r="S14" s="62">
        <v>4.2253075047517701</v>
      </c>
    </row>
    <row r="15" spans="1:24" ht="15.75">
      <c r="A15" s="51" t="s">
        <v>138</v>
      </c>
      <c r="B15" s="52">
        <v>1242.48</v>
      </c>
      <c r="C15" s="52">
        <v>4774</v>
      </c>
      <c r="D15" s="62">
        <v>2.4527311131729079</v>
      </c>
      <c r="E15" s="86"/>
      <c r="K15" s="51" t="s">
        <v>146</v>
      </c>
      <c r="L15" s="52">
        <v>36205.123</v>
      </c>
      <c r="M15" s="52">
        <v>8486.4390000000003</v>
      </c>
      <c r="N15" s="62">
        <v>4.2662326330278226</v>
      </c>
      <c r="P15" s="51" t="s">
        <v>136</v>
      </c>
      <c r="Q15" s="52">
        <v>13962.519</v>
      </c>
      <c r="R15" s="52">
        <v>3689.15</v>
      </c>
      <c r="S15" s="62">
        <v>3.7847523142187223</v>
      </c>
    </row>
    <row r="16" spans="1:24" ht="15.75">
      <c r="A16" s="51" t="s">
        <v>149</v>
      </c>
      <c r="B16" s="52">
        <v>1153.27</v>
      </c>
      <c r="C16" s="52">
        <v>845</v>
      </c>
      <c r="D16" s="62">
        <v>2.2400943222144742</v>
      </c>
      <c r="K16" s="51" t="s">
        <v>245</v>
      </c>
      <c r="L16" s="52">
        <v>31240.478999999999</v>
      </c>
      <c r="M16" s="52">
        <v>4755.7839999999997</v>
      </c>
      <c r="N16" s="62">
        <v>6.5689440479214367</v>
      </c>
      <c r="P16" s="51" t="s">
        <v>147</v>
      </c>
      <c r="Q16" s="52">
        <v>13488.458000000001</v>
      </c>
      <c r="R16" s="52">
        <v>3761.4560000000001</v>
      </c>
      <c r="S16" s="62">
        <v>3.5859672424720639</v>
      </c>
    </row>
    <row r="17" spans="1:19" ht="15.75">
      <c r="A17" s="51" t="s">
        <v>139</v>
      </c>
      <c r="B17" s="52">
        <v>873.06</v>
      </c>
      <c r="C17" s="52">
        <v>9428</v>
      </c>
      <c r="D17" s="62">
        <v>2.2078693880854057</v>
      </c>
      <c r="K17" s="51" t="s">
        <v>153</v>
      </c>
      <c r="L17" s="52">
        <v>29902.694</v>
      </c>
      <c r="M17" s="52">
        <v>8396.759</v>
      </c>
      <c r="N17" s="62">
        <v>3.5612185606375029</v>
      </c>
      <c r="P17" s="51" t="s">
        <v>152</v>
      </c>
      <c r="Q17" s="52">
        <v>11002.72</v>
      </c>
      <c r="R17" s="52">
        <v>3300.5149999999999</v>
      </c>
      <c r="S17" s="62">
        <v>3.3336373262960475</v>
      </c>
    </row>
    <row r="18" spans="1:19" ht="15.75">
      <c r="A18" s="51" t="s">
        <v>142</v>
      </c>
      <c r="B18" s="52">
        <v>498.14100000000002</v>
      </c>
      <c r="C18" s="52">
        <v>1480</v>
      </c>
      <c r="D18" s="62">
        <v>2.5549623018925991</v>
      </c>
      <c r="K18" s="51" t="s">
        <v>150</v>
      </c>
      <c r="L18" s="52">
        <v>24107.833999999999</v>
      </c>
      <c r="M18" s="52">
        <v>5229.2290000000003</v>
      </c>
      <c r="N18" s="62">
        <v>4.6102081205470249</v>
      </c>
      <c r="P18" s="51" t="s">
        <v>146</v>
      </c>
      <c r="Q18" s="52">
        <v>7794.64</v>
      </c>
      <c r="R18" s="52">
        <v>1907.7270000000001</v>
      </c>
      <c r="S18" s="62">
        <v>4.0858256972826821</v>
      </c>
    </row>
    <row r="19" spans="1:19" ht="15.75">
      <c r="A19" s="51" t="s">
        <v>405</v>
      </c>
      <c r="B19" s="52">
        <v>402.94</v>
      </c>
      <c r="C19" s="52">
        <v>194</v>
      </c>
      <c r="D19" s="62">
        <v>6.6164203612479477</v>
      </c>
      <c r="K19" s="51" t="s">
        <v>144</v>
      </c>
      <c r="L19" s="52">
        <v>17021.973000000002</v>
      </c>
      <c r="M19" s="52">
        <v>4990.8130000000001</v>
      </c>
      <c r="N19" s="62">
        <v>3.4106613491629525</v>
      </c>
      <c r="P19" s="51" t="s">
        <v>154</v>
      </c>
      <c r="Q19" s="52">
        <v>7338.9129999999996</v>
      </c>
      <c r="R19" s="52">
        <v>1873.7349999999999</v>
      </c>
      <c r="S19" s="62">
        <v>3.9167294201154377</v>
      </c>
    </row>
    <row r="20" spans="1:19" ht="16.5" thickBot="1">
      <c r="A20" s="51" t="s">
        <v>157</v>
      </c>
      <c r="B20" s="52">
        <v>374.964</v>
      </c>
      <c r="C20" s="52">
        <v>2127</v>
      </c>
      <c r="D20" s="62">
        <v>2.4644850046336768</v>
      </c>
      <c r="K20" s="51" t="s">
        <v>151</v>
      </c>
      <c r="L20" s="52">
        <v>16277.888000000001</v>
      </c>
      <c r="M20" s="52">
        <v>3756.4670000000001</v>
      </c>
      <c r="N20" s="62">
        <v>4.3332972178379316</v>
      </c>
      <c r="P20" s="51" t="s">
        <v>156</v>
      </c>
      <c r="Q20" s="52">
        <v>6899.5839999999998</v>
      </c>
      <c r="R20" s="52">
        <v>2183.0650000000001</v>
      </c>
      <c r="S20" s="62">
        <v>3.160503237420782</v>
      </c>
    </row>
    <row r="21" spans="1:19" ht="16.5" thickBot="1">
      <c r="A21" s="110" t="s">
        <v>221</v>
      </c>
      <c r="B21" s="54">
        <v>47266.828999999998</v>
      </c>
      <c r="C21" s="54">
        <v>53806</v>
      </c>
      <c r="D21" s="72">
        <v>3.2874626527673776</v>
      </c>
      <c r="K21" s="51" t="s">
        <v>244</v>
      </c>
      <c r="L21" s="52">
        <v>15312.203</v>
      </c>
      <c r="M21" s="52">
        <v>3857.431</v>
      </c>
      <c r="N21" s="62">
        <v>3.9695338685254513</v>
      </c>
      <c r="P21" s="51" t="s">
        <v>150</v>
      </c>
      <c r="Q21" s="52">
        <v>6765.6120000000001</v>
      </c>
      <c r="R21" s="52">
        <v>1714.8530000000001</v>
      </c>
      <c r="S21" s="62">
        <v>3.9453014340004651</v>
      </c>
    </row>
    <row r="22" spans="1:19" ht="15.75">
      <c r="A22"/>
      <c r="B22"/>
      <c r="C22"/>
      <c r="D22"/>
      <c r="H22" s="21"/>
      <c r="K22" s="51" t="s">
        <v>140</v>
      </c>
      <c r="L22" s="52">
        <v>11321.203</v>
      </c>
      <c r="M22" s="52">
        <v>2230.8829999999998</v>
      </c>
      <c r="N22" s="62">
        <v>5.0747632215584595</v>
      </c>
      <c r="P22" s="51" t="s">
        <v>157</v>
      </c>
      <c r="Q22" s="52">
        <v>6038.2039999999997</v>
      </c>
      <c r="R22" s="52">
        <v>2042.2180000000001</v>
      </c>
      <c r="S22" s="62">
        <v>2.9566892466915871</v>
      </c>
    </row>
    <row r="23" spans="1:19" ht="15.75">
      <c r="A23"/>
      <c r="B23"/>
      <c r="C23"/>
      <c r="D23"/>
      <c r="H23" s="21"/>
      <c r="K23" s="51" t="s">
        <v>246</v>
      </c>
      <c r="L23" s="52">
        <v>10656.054</v>
      </c>
      <c r="M23" s="52">
        <v>2939.1790000000001</v>
      </c>
      <c r="N23" s="62">
        <v>3.6255205960576067</v>
      </c>
      <c r="P23" s="51" t="s">
        <v>244</v>
      </c>
      <c r="Q23" s="52">
        <v>5844.6350000000002</v>
      </c>
      <c r="R23" s="52">
        <v>1451.365</v>
      </c>
      <c r="S23" s="62">
        <v>4.0269918318272797</v>
      </c>
    </row>
    <row r="24" spans="1:19" ht="15.75">
      <c r="A24"/>
      <c r="B24"/>
      <c r="C24"/>
      <c r="D24"/>
      <c r="H24" s="21"/>
      <c r="K24" s="51" t="s">
        <v>154</v>
      </c>
      <c r="L24" s="52">
        <v>10384.951999999999</v>
      </c>
      <c r="M24" s="52">
        <v>3717.1129999999998</v>
      </c>
      <c r="N24" s="62">
        <v>2.7938219795846937</v>
      </c>
      <c r="P24" s="51" t="s">
        <v>155</v>
      </c>
      <c r="Q24" s="52">
        <v>5586.4849999999997</v>
      </c>
      <c r="R24" s="52">
        <v>1605.3420000000001</v>
      </c>
      <c r="S24" s="62">
        <v>3.4799344937091283</v>
      </c>
    </row>
    <row r="25" spans="1:19" ht="15.75">
      <c r="A25"/>
      <c r="B25"/>
      <c r="C25"/>
      <c r="D25"/>
      <c r="H25" s="21"/>
      <c r="K25" s="51" t="s">
        <v>149</v>
      </c>
      <c r="L25" s="52">
        <v>7653.44</v>
      </c>
      <c r="M25" s="52">
        <v>1683.6030000000001</v>
      </c>
      <c r="N25" s="62">
        <v>4.545869780464872</v>
      </c>
      <c r="P25" s="51" t="s">
        <v>141</v>
      </c>
      <c r="Q25" s="52">
        <v>5552.1019999999999</v>
      </c>
      <c r="R25" s="52">
        <v>1620.3920000000001</v>
      </c>
      <c r="S25" s="62">
        <v>3.4263943539587949</v>
      </c>
    </row>
    <row r="26" spans="1:19" ht="15.75">
      <c r="H26" s="21"/>
      <c r="K26" s="51" t="s">
        <v>142</v>
      </c>
      <c r="L26" s="52">
        <v>5582.1760000000004</v>
      </c>
      <c r="M26" s="52">
        <v>2062.0419999999999</v>
      </c>
      <c r="N26" s="62">
        <v>2.7071107184043779</v>
      </c>
      <c r="P26" s="51" t="s">
        <v>245</v>
      </c>
      <c r="Q26" s="52">
        <v>4240.6530000000002</v>
      </c>
      <c r="R26" s="52">
        <v>882.73199999999997</v>
      </c>
      <c r="S26" s="62">
        <v>4.8040095974769246</v>
      </c>
    </row>
    <row r="27" spans="1:19" ht="15.75">
      <c r="A27"/>
      <c r="B27"/>
      <c r="C27"/>
      <c r="D27"/>
      <c r="H27" s="21"/>
      <c r="K27" s="51" t="s">
        <v>359</v>
      </c>
      <c r="L27" s="52">
        <v>4476.7370000000001</v>
      </c>
      <c r="M27" s="52">
        <v>1358.8879999999999</v>
      </c>
      <c r="N27" s="62">
        <v>3.2944120486750936</v>
      </c>
      <c r="P27" s="51" t="s">
        <v>359</v>
      </c>
      <c r="Q27" s="52">
        <v>3876.59</v>
      </c>
      <c r="R27" s="52">
        <v>1319.875</v>
      </c>
      <c r="S27" s="62">
        <v>2.9370887394639644</v>
      </c>
    </row>
    <row r="28" spans="1:19" ht="15.75">
      <c r="H28" s="21"/>
      <c r="K28" s="51" t="s">
        <v>157</v>
      </c>
      <c r="L28" s="52">
        <v>3916.3270000000002</v>
      </c>
      <c r="M28" s="52">
        <v>1482.672</v>
      </c>
      <c r="N28" s="62">
        <v>2.641398097488858</v>
      </c>
      <c r="P28" s="51" t="s">
        <v>153</v>
      </c>
      <c r="Q28" s="52">
        <v>3632.654</v>
      </c>
      <c r="R28" s="52">
        <v>1163.057</v>
      </c>
      <c r="S28" s="62">
        <v>3.1233671264606979</v>
      </c>
    </row>
    <row r="29" spans="1:19" ht="15.75">
      <c r="H29" s="21"/>
      <c r="K29" s="51" t="s">
        <v>158</v>
      </c>
      <c r="L29" s="52">
        <v>3339.4459999999999</v>
      </c>
      <c r="M29" s="52">
        <v>546.89</v>
      </c>
      <c r="N29" s="62">
        <v>6.1062480571961455</v>
      </c>
      <c r="P29" s="51" t="s">
        <v>151</v>
      </c>
      <c r="Q29" s="52">
        <v>3341.1759999999999</v>
      </c>
      <c r="R29" s="52">
        <v>1049.8510000000001</v>
      </c>
      <c r="S29" s="62">
        <v>3.1825239962623262</v>
      </c>
    </row>
    <row r="30" spans="1:19" ht="15.75">
      <c r="A30"/>
      <c r="B30"/>
      <c r="C30"/>
      <c r="D30"/>
      <c r="E30"/>
      <c r="F30"/>
      <c r="G30"/>
      <c r="H30"/>
      <c r="I30"/>
      <c r="J30"/>
      <c r="K30" s="51" t="s">
        <v>367</v>
      </c>
      <c r="L30" s="52">
        <v>2370.4639999999999</v>
      </c>
      <c r="M30" s="52">
        <v>275.10700000000003</v>
      </c>
      <c r="N30" s="62">
        <v>8.6165164826776479</v>
      </c>
      <c r="P30" s="51" t="s">
        <v>360</v>
      </c>
      <c r="Q30" s="52">
        <v>3202.386</v>
      </c>
      <c r="R30" s="52">
        <v>1249.675</v>
      </c>
      <c r="S30" s="62">
        <v>2.5625750695180747</v>
      </c>
    </row>
    <row r="31" spans="1:19" ht="15.75">
      <c r="A31"/>
      <c r="B31"/>
      <c r="C31"/>
      <c r="D31"/>
      <c r="E31"/>
      <c r="F31"/>
      <c r="G31"/>
      <c r="H31"/>
      <c r="I31"/>
      <c r="J31"/>
      <c r="K31" s="51" t="s">
        <v>156</v>
      </c>
      <c r="L31" s="52">
        <v>2095.5320000000002</v>
      </c>
      <c r="M31" s="52">
        <v>353.702</v>
      </c>
      <c r="N31" s="62">
        <v>5.9245692701765895</v>
      </c>
      <c r="P31" s="51" t="s">
        <v>149</v>
      </c>
      <c r="Q31" s="52">
        <v>3016.83</v>
      </c>
      <c r="R31" s="52">
        <v>974.88199999999995</v>
      </c>
      <c r="S31" s="62">
        <v>3.0945591363877885</v>
      </c>
    </row>
    <row r="32" spans="1:19" ht="15.75">
      <c r="A32"/>
      <c r="B32"/>
      <c r="C32"/>
      <c r="D32"/>
      <c r="E32"/>
      <c r="F32"/>
      <c r="G32"/>
      <c r="H32"/>
      <c r="I32"/>
      <c r="J32"/>
      <c r="K32" s="51" t="s">
        <v>365</v>
      </c>
      <c r="L32" s="52">
        <v>2081.6590000000001</v>
      </c>
      <c r="M32" s="52">
        <v>725.04300000000001</v>
      </c>
      <c r="N32" s="62">
        <v>2.871083508150551</v>
      </c>
      <c r="O32"/>
      <c r="P32" s="51" t="s">
        <v>358</v>
      </c>
      <c r="Q32" s="52">
        <v>2059.4250000000002</v>
      </c>
      <c r="R32" s="52">
        <v>861</v>
      </c>
      <c r="S32" s="62">
        <v>2.3918989547038332</v>
      </c>
    </row>
    <row r="33" spans="1:19" ht="16.5" thickBot="1">
      <c r="A33" s="1" t="s">
        <v>325</v>
      </c>
      <c r="B33" s="1"/>
      <c r="C33"/>
      <c r="D33"/>
      <c r="E33"/>
      <c r="F33"/>
      <c r="G33"/>
      <c r="H33"/>
      <c r="I33"/>
      <c r="J33"/>
      <c r="K33" s="114" t="s">
        <v>331</v>
      </c>
      <c r="L33" s="109">
        <v>1213.9670000000001</v>
      </c>
      <c r="M33" s="109">
        <v>103.95</v>
      </c>
      <c r="N33" s="115">
        <v>11.67837421837422</v>
      </c>
      <c r="O33"/>
      <c r="P33" s="51" t="s">
        <v>366</v>
      </c>
      <c r="Q33" s="52">
        <v>1888.9829999999999</v>
      </c>
      <c r="R33" s="52">
        <v>471.70499999999998</v>
      </c>
      <c r="S33" s="62">
        <v>4.0045854930518017</v>
      </c>
    </row>
    <row r="34" spans="1:19" ht="16.5" thickBot="1">
      <c r="A34" s="143"/>
      <c r="C34"/>
      <c r="D34"/>
      <c r="E34"/>
      <c r="F34"/>
      <c r="G34"/>
      <c r="H34"/>
      <c r="I34"/>
      <c r="J34"/>
      <c r="K34" s="110" t="s">
        <v>221</v>
      </c>
      <c r="L34" s="54">
        <v>1168610.246</v>
      </c>
      <c r="M34" s="54">
        <v>265525.49599999998</v>
      </c>
      <c r="N34" s="72">
        <v>4.4011225422962781</v>
      </c>
      <c r="O34"/>
      <c r="P34" s="51" t="s">
        <v>368</v>
      </c>
      <c r="Q34" s="52">
        <v>1484.4359999999999</v>
      </c>
      <c r="R34" s="52">
        <v>308.36099999999999</v>
      </c>
      <c r="S34" s="62">
        <v>4.813955072139473</v>
      </c>
    </row>
    <row r="35" spans="1:19" ht="15.75">
      <c r="A35"/>
      <c r="B35"/>
      <c r="C35"/>
      <c r="D35"/>
      <c r="E35"/>
      <c r="F35"/>
      <c r="G35"/>
      <c r="H35"/>
      <c r="I35"/>
      <c r="J35"/>
      <c r="K35"/>
      <c r="L35"/>
      <c r="M35"/>
      <c r="N35"/>
      <c r="O35"/>
      <c r="P35" s="51" t="s">
        <v>246</v>
      </c>
      <c r="Q35" s="52">
        <v>1346.011</v>
      </c>
      <c r="R35" s="52">
        <v>307.959</v>
      </c>
      <c r="S35" s="62">
        <v>4.3707474046869876</v>
      </c>
    </row>
    <row r="36" spans="1:19" ht="16.5" thickBot="1">
      <c r="A36"/>
      <c r="B36"/>
      <c r="C36"/>
      <c r="D36"/>
      <c r="E36"/>
      <c r="F36"/>
      <c r="G36"/>
      <c r="H36"/>
      <c r="I36"/>
      <c r="J36"/>
      <c r="K36"/>
      <c r="L36"/>
      <c r="M36"/>
      <c r="N36"/>
      <c r="P36" s="114" t="s">
        <v>364</v>
      </c>
      <c r="Q36" s="109">
        <v>1137.3699999999999</v>
      </c>
      <c r="R36" s="109">
        <v>257.99700000000001</v>
      </c>
      <c r="S36" s="115">
        <v>4.4084621139005487</v>
      </c>
    </row>
    <row r="37" spans="1:19" ht="17.25" customHeight="1" thickBot="1">
      <c r="A37"/>
      <c r="B37"/>
      <c r="C37"/>
      <c r="D37"/>
      <c r="E37"/>
      <c r="F37"/>
      <c r="G37"/>
      <c r="H37"/>
      <c r="I37"/>
      <c r="J37"/>
      <c r="K37"/>
      <c r="L37"/>
      <c r="M37"/>
      <c r="N37"/>
      <c r="P37" s="110" t="s">
        <v>221</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421</v>
      </c>
      <c r="B48">
        <v>10150</v>
      </c>
      <c r="C48">
        <v>6500</v>
      </c>
      <c r="D48"/>
      <c r="E48"/>
      <c r="F48"/>
      <c r="G48"/>
      <c r="H48"/>
      <c r="I48"/>
      <c r="J48"/>
      <c r="K48"/>
      <c r="L48"/>
      <c r="M48"/>
      <c r="P48"/>
      <c r="Q48"/>
      <c r="R48"/>
      <c r="S48"/>
    </row>
    <row r="49" spans="1:19">
      <c r="A49" t="s">
        <v>360</v>
      </c>
      <c r="B49">
        <v>208490</v>
      </c>
      <c r="C49">
        <v>28980</v>
      </c>
      <c r="D49"/>
      <c r="E49"/>
      <c r="F49"/>
      <c r="G49"/>
      <c r="H49"/>
      <c r="I49"/>
      <c r="J49"/>
      <c r="K49"/>
      <c r="L49"/>
      <c r="M49"/>
      <c r="P49"/>
      <c r="Q49"/>
      <c r="R49"/>
      <c r="S49"/>
    </row>
    <row r="50" spans="1:19">
      <c r="A50" t="s">
        <v>153</v>
      </c>
      <c r="B50">
        <v>2780750</v>
      </c>
      <c r="C50">
        <v>623460</v>
      </c>
      <c r="D50"/>
      <c r="E50"/>
      <c r="F50"/>
      <c r="G50"/>
      <c r="H50"/>
      <c r="I50"/>
      <c r="J50"/>
      <c r="K50"/>
      <c r="L50"/>
      <c r="M50"/>
      <c r="P50"/>
      <c r="Q50"/>
      <c r="R50"/>
      <c r="S50"/>
    </row>
    <row r="51" spans="1:19">
      <c r="A51" t="s">
        <v>244</v>
      </c>
      <c r="B51">
        <v>1400382</v>
      </c>
      <c r="C51">
        <v>271721</v>
      </c>
      <c r="D51"/>
      <c r="E51"/>
      <c r="F51"/>
      <c r="G51"/>
      <c r="H51"/>
      <c r="I51"/>
      <c r="J51"/>
      <c r="K51"/>
      <c r="L51"/>
      <c r="M51"/>
      <c r="P51"/>
      <c r="Q51"/>
      <c r="R51"/>
      <c r="S51"/>
    </row>
    <row r="52" spans="1:19">
      <c r="A52" t="s">
        <v>142</v>
      </c>
      <c r="B52">
        <v>772159</v>
      </c>
      <c r="C52">
        <v>221844</v>
      </c>
      <c r="D52"/>
      <c r="E52"/>
      <c r="F52"/>
      <c r="G52"/>
      <c r="H52"/>
      <c r="I52"/>
      <c r="J52"/>
      <c r="K52"/>
      <c r="L52"/>
      <c r="M52"/>
      <c r="P52"/>
      <c r="Q52"/>
      <c r="R52"/>
      <c r="S52"/>
    </row>
    <row r="53" spans="1:19">
      <c r="A53" t="s">
        <v>152</v>
      </c>
      <c r="B53">
        <v>944430</v>
      </c>
      <c r="C53">
        <v>237612</v>
      </c>
      <c r="D53"/>
      <c r="E53"/>
      <c r="F53"/>
      <c r="G53"/>
      <c r="H53"/>
      <c r="I53"/>
      <c r="J53"/>
      <c r="K53"/>
      <c r="L53"/>
      <c r="M53"/>
      <c r="P53"/>
      <c r="Q53"/>
      <c r="R53"/>
      <c r="S53"/>
    </row>
    <row r="54" spans="1:19">
      <c r="A54" t="s">
        <v>144</v>
      </c>
      <c r="B54">
        <v>1363283</v>
      </c>
      <c r="C54">
        <v>343741</v>
      </c>
      <c r="D54"/>
      <c r="E54"/>
      <c r="F54"/>
      <c r="G54"/>
      <c r="H54"/>
      <c r="I54"/>
      <c r="J54"/>
      <c r="K54"/>
      <c r="L54"/>
      <c r="M54"/>
      <c r="P54"/>
      <c r="Q54"/>
      <c r="R54"/>
      <c r="S54"/>
    </row>
    <row r="55" spans="1:19">
      <c r="A55" t="s">
        <v>364</v>
      </c>
      <c r="B55">
        <v>122420</v>
      </c>
      <c r="C55">
        <v>24815</v>
      </c>
      <c r="D55"/>
      <c r="E55"/>
      <c r="F55"/>
      <c r="G55"/>
      <c r="H55"/>
      <c r="I55"/>
      <c r="J55"/>
      <c r="K55"/>
      <c r="L55"/>
      <c r="M55"/>
      <c r="P55"/>
      <c r="Q55"/>
      <c r="R55"/>
      <c r="S55"/>
    </row>
    <row r="56" spans="1:19">
      <c r="A56" t="s">
        <v>150</v>
      </c>
      <c r="B56">
        <v>2762982</v>
      </c>
      <c r="C56">
        <v>625346</v>
      </c>
      <c r="D56"/>
      <c r="E56"/>
      <c r="F56"/>
      <c r="G56"/>
      <c r="H56"/>
      <c r="I56"/>
      <c r="J56"/>
      <c r="K56"/>
      <c r="L56"/>
      <c r="M56"/>
      <c r="P56"/>
      <c r="Q56"/>
      <c r="R56"/>
      <c r="S56"/>
    </row>
    <row r="57" spans="1:19">
      <c r="A57" t="s">
        <v>155</v>
      </c>
      <c r="B57">
        <v>557538</v>
      </c>
      <c r="C57">
        <v>119543</v>
      </c>
      <c r="D57"/>
      <c r="E57"/>
      <c r="F57"/>
      <c r="G57"/>
      <c r="H57"/>
      <c r="I57"/>
      <c r="J57"/>
      <c r="K57"/>
      <c r="L57"/>
      <c r="M57"/>
      <c r="P57"/>
      <c r="Q57"/>
      <c r="R57"/>
      <c r="S57"/>
    </row>
    <row r="58" spans="1:19">
      <c r="A58" t="s">
        <v>368</v>
      </c>
      <c r="B58">
        <v>172307</v>
      </c>
      <c r="C58">
        <v>36752</v>
      </c>
      <c r="D58"/>
      <c r="E58"/>
      <c r="F58"/>
      <c r="G58"/>
      <c r="H58"/>
      <c r="I58"/>
      <c r="J58"/>
      <c r="K58"/>
      <c r="L58"/>
      <c r="M58"/>
      <c r="P58"/>
      <c r="Q58"/>
      <c r="R58"/>
      <c r="S58"/>
    </row>
    <row r="59" spans="1:19">
      <c r="A59" t="s">
        <v>137</v>
      </c>
      <c r="B59">
        <v>10026116</v>
      </c>
      <c r="C59">
        <v>2021602</v>
      </c>
      <c r="D59"/>
      <c r="E59"/>
      <c r="F59"/>
      <c r="G59"/>
      <c r="H59"/>
      <c r="I59"/>
      <c r="J59"/>
      <c r="K59"/>
      <c r="L59"/>
      <c r="M59"/>
      <c r="P59"/>
      <c r="Q59"/>
      <c r="R59"/>
      <c r="S59"/>
    </row>
    <row r="60" spans="1:19">
      <c r="A60" t="s">
        <v>422</v>
      </c>
      <c r="B60">
        <v>2319</v>
      </c>
      <c r="C60">
        <v>1958</v>
      </c>
      <c r="D60"/>
      <c r="E60"/>
      <c r="F60"/>
      <c r="G60"/>
      <c r="H60"/>
      <c r="I60"/>
      <c r="J60"/>
      <c r="K60"/>
      <c r="L60"/>
      <c r="M60"/>
      <c r="P60"/>
      <c r="Q60"/>
      <c r="R60"/>
      <c r="S60"/>
    </row>
    <row r="61" spans="1:19">
      <c r="A61" t="s">
        <v>423</v>
      </c>
      <c r="B61">
        <v>35061</v>
      </c>
      <c r="C61">
        <v>47833</v>
      </c>
      <c r="D61"/>
      <c r="E61"/>
      <c r="F61"/>
      <c r="G61"/>
      <c r="H61"/>
      <c r="I61"/>
      <c r="J61"/>
      <c r="K61"/>
      <c r="L61"/>
      <c r="M61"/>
      <c r="P61"/>
      <c r="Q61"/>
      <c r="R61"/>
      <c r="S61"/>
    </row>
    <row r="62" spans="1:19">
      <c r="A62" t="s">
        <v>146</v>
      </c>
      <c r="B62">
        <v>4338973</v>
      </c>
      <c r="C62">
        <v>826353</v>
      </c>
      <c r="D62"/>
      <c r="E62"/>
      <c r="F62"/>
      <c r="G62"/>
      <c r="H62"/>
      <c r="I62"/>
      <c r="J62"/>
      <c r="K62"/>
      <c r="L62"/>
      <c r="M62"/>
      <c r="P62"/>
      <c r="Q62"/>
      <c r="R62"/>
      <c r="S62"/>
    </row>
    <row r="63" spans="1:19">
      <c r="A63" t="s">
        <v>424</v>
      </c>
      <c r="B63">
        <v>75125</v>
      </c>
      <c r="C63">
        <v>20074</v>
      </c>
      <c r="D63"/>
      <c r="E63"/>
      <c r="F63"/>
      <c r="G63"/>
      <c r="H63"/>
      <c r="I63"/>
      <c r="J63"/>
      <c r="K63"/>
      <c r="L63"/>
      <c r="M63"/>
      <c r="P63"/>
      <c r="Q63"/>
      <c r="R63"/>
      <c r="S63"/>
    </row>
    <row r="64" spans="1:19">
      <c r="A64" t="s">
        <v>138</v>
      </c>
      <c r="B64">
        <v>6994951</v>
      </c>
      <c r="C64">
        <v>1378416</v>
      </c>
      <c r="D64"/>
      <c r="E64"/>
      <c r="F64"/>
      <c r="G64"/>
      <c r="H64"/>
      <c r="I64"/>
      <c r="J64"/>
      <c r="K64"/>
      <c r="L64"/>
      <c r="M64"/>
      <c r="P64"/>
      <c r="Q64"/>
      <c r="R64"/>
      <c r="S64"/>
    </row>
    <row r="65" spans="1:19">
      <c r="A65" t="s">
        <v>327</v>
      </c>
      <c r="B65">
        <v>8164041</v>
      </c>
      <c r="C65">
        <v>1887594</v>
      </c>
      <c r="D65"/>
      <c r="E65"/>
      <c r="F65"/>
      <c r="G65"/>
      <c r="H65"/>
      <c r="I65"/>
      <c r="J65"/>
      <c r="K65"/>
      <c r="L65"/>
      <c r="M65"/>
      <c r="P65"/>
      <c r="Q65"/>
      <c r="R65"/>
      <c r="S65"/>
    </row>
    <row r="66" spans="1:19">
      <c r="A66" t="s">
        <v>147</v>
      </c>
      <c r="B66">
        <v>430523</v>
      </c>
      <c r="C66">
        <v>92181</v>
      </c>
      <c r="D66"/>
      <c r="E66"/>
      <c r="F66"/>
      <c r="G66"/>
      <c r="H66"/>
      <c r="I66"/>
      <c r="J66"/>
      <c r="K66"/>
      <c r="L66"/>
      <c r="M66"/>
      <c r="P66"/>
      <c r="Q66"/>
      <c r="R66"/>
      <c r="S66"/>
    </row>
    <row r="67" spans="1:19">
      <c r="A67" t="s">
        <v>156</v>
      </c>
      <c r="B67">
        <v>701542</v>
      </c>
      <c r="C67">
        <v>189383</v>
      </c>
      <c r="D67"/>
      <c r="E67"/>
      <c r="F67"/>
      <c r="G67"/>
      <c r="H67"/>
      <c r="I67"/>
      <c r="J67"/>
      <c r="K67"/>
      <c r="L67"/>
      <c r="M67"/>
      <c r="P67"/>
      <c r="Q67"/>
      <c r="R67"/>
      <c r="S67"/>
    </row>
    <row r="68" spans="1:19">
      <c r="A68" t="s">
        <v>425</v>
      </c>
      <c r="B68">
        <v>31032</v>
      </c>
      <c r="C68">
        <v>8998</v>
      </c>
      <c r="D68"/>
      <c r="E68"/>
      <c r="F68"/>
      <c r="G68"/>
      <c r="H68"/>
      <c r="I68"/>
      <c r="J68"/>
      <c r="K68"/>
      <c r="L68"/>
      <c r="M68"/>
      <c r="P68"/>
      <c r="Q68"/>
      <c r="R68"/>
      <c r="S68"/>
    </row>
    <row r="69" spans="1:19">
      <c r="A69" t="s">
        <v>143</v>
      </c>
      <c r="B69">
        <v>6123731</v>
      </c>
      <c r="C69">
        <v>878896</v>
      </c>
      <c r="D69"/>
      <c r="E69"/>
      <c r="F69"/>
      <c r="G69"/>
      <c r="H69"/>
      <c r="I69"/>
      <c r="J69"/>
      <c r="K69"/>
      <c r="L69"/>
      <c r="M69"/>
      <c r="P69"/>
      <c r="Q69"/>
      <c r="R69"/>
      <c r="S69"/>
    </row>
    <row r="70" spans="1:19">
      <c r="A70" t="s">
        <v>234</v>
      </c>
      <c r="B70">
        <v>2440785</v>
      </c>
      <c r="C70">
        <v>530006</v>
      </c>
      <c r="D70"/>
      <c r="E70"/>
      <c r="F70"/>
      <c r="G70"/>
      <c r="H70"/>
      <c r="I70"/>
      <c r="J70"/>
      <c r="K70"/>
      <c r="L70"/>
      <c r="M70"/>
      <c r="P70"/>
      <c r="Q70"/>
      <c r="R70"/>
      <c r="S70"/>
    </row>
    <row r="71" spans="1:19">
      <c r="A71" t="s">
        <v>154</v>
      </c>
      <c r="B71">
        <v>1349368</v>
      </c>
      <c r="C71">
        <v>356086</v>
      </c>
      <c r="D71"/>
      <c r="E71"/>
      <c r="F71"/>
      <c r="G71"/>
      <c r="H71"/>
      <c r="I71"/>
      <c r="J71"/>
      <c r="K71"/>
      <c r="L71"/>
      <c r="M71"/>
      <c r="P71"/>
      <c r="Q71"/>
      <c r="R71"/>
      <c r="S71"/>
    </row>
    <row r="72" spans="1:19">
      <c r="A72" t="s">
        <v>158</v>
      </c>
      <c r="B72">
        <v>302521</v>
      </c>
      <c r="C72">
        <v>49498</v>
      </c>
      <c r="D72"/>
      <c r="E72"/>
      <c r="F72"/>
      <c r="G72"/>
      <c r="H72"/>
      <c r="I72"/>
      <c r="J72"/>
      <c r="K72"/>
      <c r="L72"/>
      <c r="M72"/>
      <c r="P72"/>
      <c r="Q72"/>
      <c r="R72"/>
      <c r="S72"/>
    </row>
    <row r="73" spans="1:19">
      <c r="A73" t="s">
        <v>359</v>
      </c>
      <c r="B73">
        <v>385667</v>
      </c>
      <c r="C73">
        <v>95141</v>
      </c>
      <c r="D73"/>
      <c r="E73"/>
      <c r="F73"/>
      <c r="G73"/>
      <c r="H73"/>
      <c r="I73"/>
      <c r="J73"/>
      <c r="K73"/>
      <c r="L73"/>
      <c r="M73"/>
      <c r="P73"/>
      <c r="Q73"/>
      <c r="R73"/>
      <c r="S73"/>
    </row>
    <row r="74" spans="1:19">
      <c r="A74" t="s">
        <v>366</v>
      </c>
      <c r="B74">
        <v>356058</v>
      </c>
      <c r="C74">
        <v>76379</v>
      </c>
      <c r="D74"/>
      <c r="E74"/>
      <c r="F74"/>
      <c r="G74"/>
      <c r="H74"/>
      <c r="I74"/>
      <c r="J74"/>
      <c r="K74"/>
      <c r="L74"/>
      <c r="M74"/>
    </row>
    <row r="75" spans="1:19">
      <c r="A75" t="s">
        <v>139</v>
      </c>
      <c r="B75">
        <v>22336808</v>
      </c>
      <c r="C75">
        <v>4679184</v>
      </c>
      <c r="D75"/>
      <c r="E75"/>
      <c r="F75"/>
      <c r="G75"/>
      <c r="H75"/>
      <c r="I75"/>
      <c r="J75"/>
      <c r="K75"/>
      <c r="L75"/>
      <c r="M75"/>
    </row>
    <row r="76" spans="1:19">
      <c r="A76" t="s">
        <v>426</v>
      </c>
      <c r="B76">
        <v>135539</v>
      </c>
      <c r="C76">
        <v>23126</v>
      </c>
      <c r="D76"/>
      <c r="E76"/>
      <c r="F76"/>
      <c r="G76"/>
      <c r="H76"/>
      <c r="I76"/>
      <c r="J76"/>
      <c r="K76"/>
      <c r="L76"/>
      <c r="M76"/>
    </row>
    <row r="77" spans="1:19">
      <c r="A77" t="s">
        <v>245</v>
      </c>
      <c r="B77">
        <v>2514191</v>
      </c>
      <c r="C77">
        <v>340640</v>
      </c>
      <c r="D77"/>
      <c r="E77"/>
      <c r="F77"/>
      <c r="G77"/>
      <c r="H77"/>
      <c r="I77"/>
      <c r="J77"/>
      <c r="K77"/>
      <c r="L77"/>
      <c r="M77"/>
    </row>
    <row r="78" spans="1:19">
      <c r="A78" t="s">
        <v>141</v>
      </c>
      <c r="B78">
        <v>5374540</v>
      </c>
      <c r="C78">
        <v>1052936</v>
      </c>
      <c r="D78"/>
      <c r="E78"/>
      <c r="F78"/>
      <c r="G78"/>
      <c r="H78"/>
      <c r="I78"/>
      <c r="J78"/>
      <c r="K78"/>
      <c r="L78"/>
      <c r="M78"/>
    </row>
    <row r="79" spans="1:19">
      <c r="A79" t="s">
        <v>157</v>
      </c>
      <c r="B79">
        <v>218523</v>
      </c>
      <c r="C79">
        <v>80728</v>
      </c>
      <c r="D79"/>
      <c r="E79"/>
      <c r="F79"/>
      <c r="G79"/>
      <c r="H79"/>
      <c r="I79"/>
      <c r="J79"/>
      <c r="K79"/>
      <c r="L79"/>
      <c r="M79"/>
    </row>
    <row r="80" spans="1:19">
      <c r="A80" t="s">
        <v>151</v>
      </c>
      <c r="B80">
        <v>1527341</v>
      </c>
      <c r="C80">
        <v>306661</v>
      </c>
      <c r="D80"/>
      <c r="E80"/>
      <c r="F80"/>
      <c r="G80"/>
      <c r="H80"/>
      <c r="I80"/>
      <c r="J80"/>
      <c r="K80"/>
      <c r="L80"/>
      <c r="M80"/>
    </row>
    <row r="81" spans="1:13">
      <c r="A81" t="s">
        <v>246</v>
      </c>
      <c r="B81">
        <v>950086</v>
      </c>
      <c r="C81">
        <v>221591</v>
      </c>
      <c r="D81"/>
      <c r="E81"/>
      <c r="F81"/>
      <c r="G81"/>
      <c r="H81"/>
      <c r="I81"/>
      <c r="J81"/>
      <c r="K81"/>
      <c r="L81"/>
      <c r="M81"/>
    </row>
    <row r="82" spans="1:13">
      <c r="A82" t="s">
        <v>367</v>
      </c>
      <c r="B82">
        <v>485639</v>
      </c>
      <c r="C82">
        <v>58702</v>
      </c>
      <c r="D82"/>
      <c r="E82"/>
      <c r="F82"/>
      <c r="G82"/>
      <c r="H82"/>
      <c r="I82"/>
      <c r="J82"/>
      <c r="K82"/>
      <c r="L82"/>
      <c r="M82"/>
    </row>
    <row r="83" spans="1:13">
      <c r="A83" t="s">
        <v>140</v>
      </c>
      <c r="B83">
        <v>3681918</v>
      </c>
      <c r="C83">
        <v>656166</v>
      </c>
      <c r="D83"/>
      <c r="E83"/>
      <c r="F83"/>
      <c r="G83"/>
      <c r="H83"/>
      <c r="I83"/>
      <c r="J83"/>
      <c r="K83"/>
      <c r="L83"/>
      <c r="M83"/>
    </row>
    <row r="84" spans="1:13">
      <c r="A84" t="s">
        <v>331</v>
      </c>
      <c r="B84">
        <v>406621</v>
      </c>
      <c r="C84">
        <v>93151</v>
      </c>
      <c r="D84"/>
      <c r="E84"/>
      <c r="F84"/>
      <c r="G84"/>
      <c r="H84"/>
      <c r="I84"/>
      <c r="J84"/>
      <c r="K84"/>
      <c r="L84"/>
      <c r="M84"/>
    </row>
    <row r="85" spans="1:13">
      <c r="A85" t="s">
        <v>149</v>
      </c>
      <c r="B85">
        <v>663326</v>
      </c>
      <c r="C85">
        <v>133270</v>
      </c>
      <c r="D85"/>
      <c r="E85"/>
      <c r="F85"/>
      <c r="G85"/>
      <c r="H85"/>
      <c r="I85"/>
      <c r="J85"/>
      <c r="K85"/>
      <c r="L85"/>
      <c r="M85"/>
    </row>
    <row r="86" spans="1:13">
      <c r="A86" t="s">
        <v>145</v>
      </c>
      <c r="B86">
        <v>7738288</v>
      </c>
      <c r="C86">
        <v>1248429</v>
      </c>
      <c r="D86"/>
      <c r="E86"/>
      <c r="F86"/>
      <c r="G86"/>
      <c r="H86"/>
      <c r="I86"/>
      <c r="J86"/>
      <c r="K86"/>
      <c r="L86"/>
      <c r="M86"/>
    </row>
    <row r="87" spans="1:13">
      <c r="A87" t="s">
        <v>136</v>
      </c>
      <c r="B87">
        <v>22549455</v>
      </c>
      <c r="C87">
        <v>4490483</v>
      </c>
      <c r="D87"/>
      <c r="E87"/>
      <c r="F87"/>
      <c r="G87"/>
      <c r="H87"/>
      <c r="I87"/>
      <c r="J87"/>
      <c r="K87"/>
      <c r="L87"/>
      <c r="M87"/>
    </row>
    <row r="88" spans="1:13">
      <c r="A88" t="s">
        <v>427</v>
      </c>
      <c r="B88">
        <v>30695</v>
      </c>
      <c r="C88">
        <v>8246</v>
      </c>
      <c r="D88"/>
      <c r="E88"/>
      <c r="F88"/>
      <c r="G88"/>
      <c r="H88"/>
      <c r="I88"/>
      <c r="J88"/>
      <c r="K88"/>
      <c r="L88"/>
      <c r="M88"/>
    </row>
    <row r="89" spans="1:13">
      <c r="A89" t="s">
        <v>428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211</v>
      </c>
    </row>
    <row r="2" spans="1:27" ht="18" customHeight="1">
      <c r="A2" s="1177" t="s">
        <v>413</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0" t="s">
        <v>411</v>
      </c>
      <c r="B3" s="1180"/>
      <c r="C3" s="1180"/>
      <c r="D3" s="1180"/>
      <c r="E3" s="1180"/>
      <c r="F3" s="1180"/>
      <c r="G3" s="1180"/>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51" t="s">
        <v>151</v>
      </c>
      <c r="B8" s="52">
        <v>23796.127</v>
      </c>
      <c r="C8" s="52">
        <v>30283</v>
      </c>
      <c r="D8" s="62">
        <v>2.3750713261173311</v>
      </c>
      <c r="E8" s="88"/>
      <c r="F8" s="51" t="s">
        <v>154</v>
      </c>
      <c r="G8" s="52">
        <v>3786.3380000000002</v>
      </c>
      <c r="H8" s="52">
        <v>18354</v>
      </c>
      <c r="I8" s="62">
        <v>2.7928345773098391</v>
      </c>
      <c r="K8" s="83" t="s">
        <v>139</v>
      </c>
      <c r="L8" s="50">
        <v>13186.545</v>
      </c>
      <c r="M8" s="50">
        <v>3619.7849999999999</v>
      </c>
      <c r="N8" s="73">
        <v>3.6429083495290469</v>
      </c>
      <c r="P8" s="83" t="s">
        <v>327</v>
      </c>
      <c r="Q8" s="50">
        <v>6106.3109999999997</v>
      </c>
      <c r="R8" s="50">
        <v>1478.8789999999999</v>
      </c>
      <c r="S8" s="73">
        <v>4.1290132593673992</v>
      </c>
    </row>
    <row r="9" spans="1:27" ht="15.75">
      <c r="A9" s="51" t="s">
        <v>149</v>
      </c>
      <c r="B9" s="52">
        <v>14964.474</v>
      </c>
      <c r="C9" s="52">
        <v>12616</v>
      </c>
      <c r="D9" s="62">
        <v>2.2902799642357881</v>
      </c>
      <c r="E9" s="89"/>
      <c r="F9" s="51" t="s">
        <v>327</v>
      </c>
      <c r="G9" s="52">
        <v>3552.2719999999999</v>
      </c>
      <c r="H9" s="52">
        <v>12700</v>
      </c>
      <c r="I9" s="62">
        <v>3.4715989828368374</v>
      </c>
      <c r="K9" s="51" t="s">
        <v>156</v>
      </c>
      <c r="L9" s="52">
        <v>6038.8190000000004</v>
      </c>
      <c r="M9" s="52">
        <v>1229.383</v>
      </c>
      <c r="N9" s="62">
        <v>4.9120729666832874</v>
      </c>
      <c r="P9" s="51" t="s">
        <v>141</v>
      </c>
      <c r="Q9" s="52">
        <v>4569.3230000000003</v>
      </c>
      <c r="R9" s="52">
        <v>1371.3579999999999</v>
      </c>
      <c r="S9" s="62">
        <v>3.3319694784294112</v>
      </c>
    </row>
    <row r="10" spans="1:27" ht="16.5" thickBot="1">
      <c r="A10" s="51" t="s">
        <v>154</v>
      </c>
      <c r="B10" s="52">
        <v>9911.4330000000009</v>
      </c>
      <c r="C10" s="52">
        <v>30590</v>
      </c>
      <c r="D10" s="62">
        <v>2.3412575766881312</v>
      </c>
      <c r="E10" s="88"/>
      <c r="F10" s="51" t="s">
        <v>158</v>
      </c>
      <c r="G10" s="52">
        <v>784.44100000000003</v>
      </c>
      <c r="H10" s="52">
        <v>6795</v>
      </c>
      <c r="I10" s="62">
        <v>1.8300268284147907</v>
      </c>
      <c r="K10" s="51" t="s">
        <v>141</v>
      </c>
      <c r="L10" s="52">
        <v>5407.5410000000002</v>
      </c>
      <c r="M10" s="52">
        <v>1421.2170000000001</v>
      </c>
      <c r="N10" s="62">
        <v>3.8048665334005993</v>
      </c>
      <c r="P10" s="51" t="s">
        <v>139</v>
      </c>
      <c r="Q10" s="52">
        <v>4349.66</v>
      </c>
      <c r="R10" s="52">
        <v>1156.058</v>
      </c>
      <c r="S10" s="62">
        <v>3.7624928853050625</v>
      </c>
    </row>
    <row r="11" spans="1:27" ht="16.5" thickBot="1">
      <c r="A11" s="51" t="s">
        <v>327</v>
      </c>
      <c r="B11" s="52">
        <v>9801.8870000000006</v>
      </c>
      <c r="C11" s="52">
        <v>24867</v>
      </c>
      <c r="D11" s="62">
        <v>3.1373768896656138</v>
      </c>
      <c r="E11" s="89"/>
      <c r="F11" s="110" t="s">
        <v>221</v>
      </c>
      <c r="G11" s="54">
        <v>8561.9410000000007</v>
      </c>
      <c r="H11" s="54">
        <v>40226</v>
      </c>
      <c r="I11" s="72">
        <v>2.8784393923297573</v>
      </c>
      <c r="K11" s="51" t="s">
        <v>327</v>
      </c>
      <c r="L11" s="52">
        <v>5378.4440000000004</v>
      </c>
      <c r="M11" s="52">
        <v>1002.349</v>
      </c>
      <c r="N11" s="62">
        <v>5.3658396426793464</v>
      </c>
      <c r="P11" s="51" t="s">
        <v>150</v>
      </c>
      <c r="Q11" s="52">
        <v>3290.4520000000002</v>
      </c>
      <c r="R11" s="52">
        <v>955.50599999999997</v>
      </c>
      <c r="S11" s="62">
        <v>3.4436748696502173</v>
      </c>
    </row>
    <row r="12" spans="1:27" ht="15.75">
      <c r="A12" s="51" t="s">
        <v>158</v>
      </c>
      <c r="B12" s="52">
        <v>7784.38</v>
      </c>
      <c r="C12" s="52">
        <v>18747</v>
      </c>
      <c r="D12" s="62">
        <v>1.7836471099063882</v>
      </c>
      <c r="E12" s="89"/>
      <c r="F12"/>
      <c r="G12"/>
      <c r="H12"/>
      <c r="I12"/>
      <c r="K12" s="51" t="s">
        <v>136</v>
      </c>
      <c r="L12" s="52">
        <v>3632.5369999999998</v>
      </c>
      <c r="M12" s="52">
        <v>1550.2460000000001</v>
      </c>
      <c r="N12" s="62">
        <v>2.3432003694897454</v>
      </c>
      <c r="P12" s="51" t="s">
        <v>153</v>
      </c>
      <c r="Q12" s="52">
        <v>2649.9870000000001</v>
      </c>
      <c r="R12" s="52">
        <v>609.66600000000005</v>
      </c>
      <c r="S12" s="62">
        <v>4.3466209367096083</v>
      </c>
    </row>
    <row r="13" spans="1:27" ht="15.75">
      <c r="A13" s="51" t="s">
        <v>155</v>
      </c>
      <c r="B13" s="52">
        <v>6316.6210000000001</v>
      </c>
      <c r="C13" s="52">
        <v>11175</v>
      </c>
      <c r="D13" s="62">
        <v>1.9598393437231425</v>
      </c>
      <c r="E13" s="89"/>
      <c r="F13"/>
      <c r="G13"/>
      <c r="H13"/>
      <c r="I13"/>
      <c r="K13" s="51" t="s">
        <v>154</v>
      </c>
      <c r="L13" s="52">
        <v>2258.64</v>
      </c>
      <c r="M13" s="52">
        <v>693.41200000000003</v>
      </c>
      <c r="N13" s="62">
        <v>3.2572842696694027</v>
      </c>
      <c r="P13" s="51" t="s">
        <v>138</v>
      </c>
      <c r="Q13" s="52">
        <v>2440.3719999999998</v>
      </c>
      <c r="R13" s="52">
        <v>411.46699999999998</v>
      </c>
      <c r="S13" s="62">
        <v>5.9309057591495788</v>
      </c>
    </row>
    <row r="14" spans="1:27" ht="15.75">
      <c r="A14" s="51" t="s">
        <v>139</v>
      </c>
      <c r="B14" s="52">
        <v>5214.6040000000003</v>
      </c>
      <c r="C14" s="52">
        <v>5684</v>
      </c>
      <c r="D14" s="62">
        <v>2.5157561494766929</v>
      </c>
      <c r="E14" s="89"/>
      <c r="F14"/>
      <c r="G14"/>
      <c r="H14"/>
      <c r="I14"/>
      <c r="K14" s="51" t="s">
        <v>149</v>
      </c>
      <c r="L14" s="52">
        <v>1990.1369999999999</v>
      </c>
      <c r="M14" s="52">
        <v>644.14300000000003</v>
      </c>
      <c r="N14" s="62">
        <v>3.089588802486404</v>
      </c>
      <c r="P14" s="51" t="s">
        <v>156</v>
      </c>
      <c r="Q14" s="52">
        <v>2160.83</v>
      </c>
      <c r="R14" s="52">
        <v>478.53199999999998</v>
      </c>
      <c r="S14" s="62">
        <v>4.5155391906915314</v>
      </c>
    </row>
    <row r="15" spans="1:27" ht="15.75">
      <c r="A15" s="51" t="s">
        <v>150</v>
      </c>
      <c r="B15" s="52">
        <v>5108.4849999999997</v>
      </c>
      <c r="C15" s="52">
        <v>3616</v>
      </c>
      <c r="D15" s="62">
        <v>3.0303085128280567</v>
      </c>
      <c r="E15" s="89"/>
      <c r="F15"/>
      <c r="G15"/>
      <c r="H15"/>
      <c r="I15"/>
      <c r="K15" s="51" t="s">
        <v>145</v>
      </c>
      <c r="L15" s="52">
        <v>1848.6079999999999</v>
      </c>
      <c r="M15" s="52">
        <v>615.08699999999999</v>
      </c>
      <c r="N15" s="62">
        <v>3.0054415066486531</v>
      </c>
      <c r="P15" s="51" t="s">
        <v>404</v>
      </c>
      <c r="Q15" s="52">
        <v>1296.5419999999999</v>
      </c>
      <c r="R15" s="52">
        <v>253.208</v>
      </c>
      <c r="S15" s="62">
        <v>5.120462228681558</v>
      </c>
    </row>
    <row r="16" spans="1:27" ht="15.75">
      <c r="A16" s="51" t="s">
        <v>141</v>
      </c>
      <c r="B16" s="52">
        <v>5002.1750000000002</v>
      </c>
      <c r="C16" s="52">
        <v>5447</v>
      </c>
      <c r="D16" s="62">
        <v>1.6922433889963371</v>
      </c>
      <c r="E16" s="89"/>
      <c r="F16"/>
      <c r="G16"/>
      <c r="H16"/>
      <c r="I16"/>
      <c r="K16" s="51" t="s">
        <v>153</v>
      </c>
      <c r="L16" s="52">
        <v>1774.2360000000001</v>
      </c>
      <c r="M16" s="52">
        <v>494.43200000000002</v>
      </c>
      <c r="N16" s="62">
        <v>3.5884327875218434</v>
      </c>
      <c r="P16" s="51" t="s">
        <v>149</v>
      </c>
      <c r="Q16" s="52">
        <v>527.52599999999995</v>
      </c>
      <c r="R16" s="52">
        <v>133.191</v>
      </c>
      <c r="S16" s="62">
        <v>3.9606730184471921</v>
      </c>
    </row>
    <row r="17" spans="1:19" ht="16.5" thickBot="1">
      <c r="A17" s="51" t="s">
        <v>136</v>
      </c>
      <c r="B17" s="52">
        <v>2871.6289999999999</v>
      </c>
      <c r="C17" s="52">
        <v>11814</v>
      </c>
      <c r="D17" s="62">
        <v>3.1062066175508205</v>
      </c>
      <c r="E17" s="88"/>
      <c r="F17"/>
      <c r="G17"/>
      <c r="H17"/>
      <c r="I17"/>
      <c r="K17" s="51" t="s">
        <v>157</v>
      </c>
      <c r="L17" s="52">
        <v>1000.981</v>
      </c>
      <c r="M17" s="52">
        <v>354.46499999999997</v>
      </c>
      <c r="N17" s="62">
        <v>2.8239205563313727</v>
      </c>
      <c r="P17" s="51" t="s">
        <v>244</v>
      </c>
      <c r="Q17" s="52">
        <v>258.41000000000003</v>
      </c>
      <c r="R17" s="52">
        <v>45.767000000000003</v>
      </c>
      <c r="S17" s="62">
        <v>5.6462079664387002</v>
      </c>
    </row>
    <row r="18" spans="1:19" ht="16.5" thickBot="1">
      <c r="A18" s="110" t="s">
        <v>221</v>
      </c>
      <c r="B18" s="54">
        <v>96812.407999999996</v>
      </c>
      <c r="C18" s="54">
        <v>162785</v>
      </c>
      <c r="D18" s="72">
        <v>2.3204262345116717</v>
      </c>
      <c r="E18" s="90"/>
      <c r="F18"/>
      <c r="G18"/>
      <c r="H18"/>
      <c r="K18" s="51" t="s">
        <v>138</v>
      </c>
      <c r="L18" s="52">
        <v>996.71</v>
      </c>
      <c r="M18" s="52">
        <v>186.53100000000001</v>
      </c>
      <c r="N18" s="62">
        <v>5.3434013649205765</v>
      </c>
      <c r="P18" s="51" t="s">
        <v>136</v>
      </c>
      <c r="Q18" s="52">
        <v>248.69800000000001</v>
      </c>
      <c r="R18" s="52">
        <v>78.619</v>
      </c>
      <c r="S18" s="62">
        <v>3.1633320189776009</v>
      </c>
    </row>
    <row r="19" spans="1:19" ht="15.75">
      <c r="A19"/>
      <c r="B19"/>
      <c r="C19"/>
      <c r="D19"/>
      <c r="E19" s="91"/>
      <c r="F19"/>
      <c r="G19"/>
      <c r="H19"/>
      <c r="K19" s="51" t="s">
        <v>150</v>
      </c>
      <c r="L19" s="52">
        <v>863.58799999999997</v>
      </c>
      <c r="M19" s="52">
        <v>201.55199999999999</v>
      </c>
      <c r="N19" s="62">
        <v>4.2846907993966816</v>
      </c>
      <c r="P19" s="51" t="s">
        <v>145</v>
      </c>
      <c r="Q19" s="52">
        <v>242.65</v>
      </c>
      <c r="R19" s="52">
        <v>107.066</v>
      </c>
      <c r="S19" s="62">
        <v>2.266359068238283</v>
      </c>
    </row>
    <row r="20" spans="1:19" ht="15" customHeight="1">
      <c r="A20"/>
      <c r="B20"/>
      <c r="C20"/>
      <c r="D20"/>
      <c r="E20" s="91"/>
      <c r="F20"/>
      <c r="G20"/>
      <c r="H20"/>
      <c r="K20" s="51" t="s">
        <v>137</v>
      </c>
      <c r="L20" s="52">
        <v>655.471</v>
      </c>
      <c r="M20" s="52">
        <v>115.587</v>
      </c>
      <c r="N20" s="62">
        <v>5.6708020798186647</v>
      </c>
      <c r="P20" s="51" t="s">
        <v>154</v>
      </c>
      <c r="Q20" s="52">
        <v>231.566</v>
      </c>
      <c r="R20" s="52">
        <v>173.00200000000001</v>
      </c>
      <c r="S20" s="62">
        <v>1.3385163177304309</v>
      </c>
    </row>
    <row r="21" spans="1:19" ht="16.5" thickBot="1">
      <c r="A21"/>
      <c r="B21"/>
      <c r="C21"/>
      <c r="D21"/>
      <c r="E21" s="92"/>
      <c r="F21"/>
      <c r="G21"/>
      <c r="H21"/>
      <c r="K21" s="114" t="s">
        <v>361</v>
      </c>
      <c r="L21" s="109">
        <v>501.49799999999999</v>
      </c>
      <c r="M21" s="109">
        <v>32.646999999999998</v>
      </c>
      <c r="N21" s="115">
        <v>15.361227677887708</v>
      </c>
      <c r="P21" s="51" t="s">
        <v>137</v>
      </c>
      <c r="Q21" s="52">
        <v>227.72200000000001</v>
      </c>
      <c r="R21" s="52">
        <v>105.32299999999999</v>
      </c>
      <c r="S21" s="62">
        <v>2.1621298291921045</v>
      </c>
    </row>
    <row r="22" spans="1:19" ht="16.5" thickBot="1">
      <c r="A22"/>
      <c r="B22"/>
      <c r="C22"/>
      <c r="D22"/>
      <c r="F22"/>
      <c r="G22"/>
      <c r="H22"/>
      <c r="K22" s="110" t="s">
        <v>221</v>
      </c>
      <c r="L22" s="54">
        <v>46698.260999999999</v>
      </c>
      <c r="M22" s="54">
        <v>12359.263999999999</v>
      </c>
      <c r="N22" s="72">
        <v>3.7784014485004933</v>
      </c>
      <c r="P22" s="114" t="s">
        <v>317</v>
      </c>
      <c r="Q22" s="109">
        <v>222.72499999999999</v>
      </c>
      <c r="R22" s="109">
        <v>29.5</v>
      </c>
      <c r="S22" s="115">
        <v>7.55</v>
      </c>
    </row>
    <row r="23" spans="1:19" ht="16.5" thickBot="1">
      <c r="A23"/>
      <c r="B23"/>
      <c r="C23"/>
      <c r="D23"/>
      <c r="F23"/>
      <c r="G23"/>
      <c r="H23"/>
      <c r="K23"/>
      <c r="L23"/>
      <c r="M23"/>
      <c r="N23"/>
      <c r="P23" s="110" t="s">
        <v>221</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212</v>
      </c>
    </row>
    <row r="5" spans="1:20" ht="38.25" customHeight="1" thickBot="1">
      <c r="A5" s="1162" t="s">
        <v>416</v>
      </c>
      <c r="B5" s="1162"/>
      <c r="C5" s="1162"/>
      <c r="D5" s="1162"/>
      <c r="E5" s="1162"/>
      <c r="F5" s="1162"/>
      <c r="H5" s="61" t="s">
        <v>227</v>
      </c>
    </row>
    <row r="6" spans="1:20" ht="15.75" customHeight="1" thickBot="1">
      <c r="A6" s="1163" t="s">
        <v>114</v>
      </c>
      <c r="B6" s="1165" t="s">
        <v>418</v>
      </c>
      <c r="C6" s="1166"/>
      <c r="D6" s="1167"/>
      <c r="E6" s="1168" t="s">
        <v>362</v>
      </c>
      <c r="F6" s="1170" t="s">
        <v>363</v>
      </c>
    </row>
    <row r="7" spans="1:20" ht="21" customHeight="1" thickBot="1">
      <c r="A7" s="1182"/>
      <c r="B7" s="140" t="s">
        <v>217</v>
      </c>
      <c r="C7" s="140" t="s">
        <v>219</v>
      </c>
      <c r="D7" s="140" t="s">
        <v>220</v>
      </c>
      <c r="E7" s="1175"/>
      <c r="F7" s="1176"/>
    </row>
    <row r="8" spans="1:20" ht="17.25" customHeight="1" thickBot="1">
      <c r="A8" s="95" t="s">
        <v>115</v>
      </c>
      <c r="B8" s="74">
        <v>16711.374</v>
      </c>
      <c r="C8" s="74">
        <v>5059.6899999999996</v>
      </c>
      <c r="D8" s="101">
        <f t="shared" ref="D8:D13" si="0">(C8/B8)*100</f>
        <v>30.276923968071085</v>
      </c>
      <c r="E8" s="74">
        <v>14038.891</v>
      </c>
      <c r="F8" s="101">
        <f t="shared" ref="F8:F13" si="1">((B8-E8)/E8)*100</f>
        <v>19.036282851686792</v>
      </c>
      <c r="H8" s="65" t="s">
        <v>116</v>
      </c>
    </row>
    <row r="9" spans="1:20" ht="18" customHeight="1" thickBot="1">
      <c r="A9" s="96" t="s">
        <v>117</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213</v>
      </c>
      <c r="B10" s="76">
        <v>14811</v>
      </c>
      <c r="C10" s="133">
        <v>0</v>
      </c>
      <c r="D10" s="102">
        <f t="shared" si="0"/>
        <v>0</v>
      </c>
      <c r="E10" s="77">
        <v>21098</v>
      </c>
      <c r="F10" s="102">
        <f t="shared" si="1"/>
        <v>-29.799033083704618</v>
      </c>
      <c r="O10"/>
      <c r="P10"/>
      <c r="Q10"/>
      <c r="R10"/>
      <c r="S10"/>
      <c r="T10"/>
    </row>
    <row r="11" spans="1:20" ht="17.25" customHeight="1" thickBot="1">
      <c r="A11" s="96" t="s">
        <v>118</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119</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120</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214</v>
      </c>
      <c r="K16"/>
      <c r="L16"/>
      <c r="M16"/>
      <c r="N16"/>
      <c r="O16"/>
      <c r="P16"/>
      <c r="Q16"/>
      <c r="R16"/>
      <c r="S16"/>
      <c r="T16"/>
    </row>
    <row r="17" spans="1:20">
      <c r="K17"/>
      <c r="L17"/>
      <c r="M17"/>
      <c r="N17"/>
      <c r="O17"/>
      <c r="P17"/>
      <c r="Q17"/>
      <c r="R17"/>
      <c r="S17"/>
      <c r="T17"/>
    </row>
    <row r="18" spans="1:20" ht="33" customHeight="1" thickBot="1">
      <c r="A18" s="1162" t="s">
        <v>417</v>
      </c>
      <c r="B18" s="1162"/>
      <c r="C18" s="1162"/>
      <c r="D18" s="1162"/>
      <c r="E18" s="1162"/>
      <c r="F18" s="1162"/>
      <c r="K18"/>
      <c r="L18"/>
      <c r="M18"/>
      <c r="N18"/>
      <c r="O18"/>
      <c r="P18"/>
      <c r="Q18"/>
      <c r="R18"/>
      <c r="S18"/>
      <c r="T18"/>
    </row>
    <row r="19" spans="1:20" ht="16.5" customHeight="1" thickBot="1">
      <c r="A19" s="1173" t="s">
        <v>121</v>
      </c>
      <c r="B19" s="1165" t="s">
        <v>418</v>
      </c>
      <c r="C19" s="1166"/>
      <c r="D19" s="1167"/>
      <c r="E19" s="1168" t="s">
        <v>362</v>
      </c>
      <c r="F19" s="1170" t="s">
        <v>363</v>
      </c>
      <c r="I19"/>
      <c r="J19"/>
      <c r="K19"/>
      <c r="L19"/>
      <c r="M19"/>
      <c r="N19"/>
      <c r="O19"/>
      <c r="P19"/>
      <c r="Q19"/>
      <c r="R19"/>
      <c r="S19"/>
      <c r="T19"/>
    </row>
    <row r="20" spans="1:20" ht="21" customHeight="1" thickBot="1">
      <c r="A20" s="1174"/>
      <c r="B20" s="94" t="s">
        <v>217</v>
      </c>
      <c r="C20" s="94" t="s">
        <v>322</v>
      </c>
      <c r="D20" s="94" t="s">
        <v>323</v>
      </c>
      <c r="E20" s="1175"/>
      <c r="F20" s="1176"/>
      <c r="I20"/>
      <c r="J20"/>
      <c r="K20"/>
      <c r="L20"/>
      <c r="M20"/>
      <c r="N20"/>
      <c r="O20"/>
      <c r="P20"/>
      <c r="Q20"/>
      <c r="R20"/>
      <c r="S20"/>
      <c r="T20"/>
    </row>
    <row r="21" spans="1:20" ht="15.75" thickBot="1">
      <c r="A21" s="18" t="s">
        <v>115</v>
      </c>
      <c r="B21" s="74">
        <v>29790.733</v>
      </c>
      <c r="C21" s="79">
        <v>0</v>
      </c>
      <c r="D21" s="101">
        <f t="shared" ref="D21:D26" si="2">(C21/B21)*100</f>
        <v>0</v>
      </c>
      <c r="E21" s="74">
        <v>32996.713000000003</v>
      </c>
      <c r="F21" s="101">
        <f t="shared" ref="F21:F26" si="3">((B21-E21)/E21)*100</f>
        <v>-9.7160586874213895</v>
      </c>
      <c r="H21" s="65" t="s">
        <v>122</v>
      </c>
      <c r="I21"/>
      <c r="J21"/>
      <c r="K21"/>
      <c r="L21"/>
      <c r="M21"/>
      <c r="N21"/>
      <c r="O21"/>
      <c r="P21"/>
      <c r="Q21"/>
      <c r="R21"/>
      <c r="S21"/>
      <c r="T21"/>
    </row>
    <row r="22" spans="1:20" ht="15.75" thickBot="1">
      <c r="A22" s="18" t="s">
        <v>117</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213</v>
      </c>
      <c r="B23" s="77">
        <v>32923</v>
      </c>
      <c r="C23" s="80">
        <v>0</v>
      </c>
      <c r="D23" s="102">
        <f t="shared" si="2"/>
        <v>0</v>
      </c>
      <c r="E23" s="77">
        <v>48910</v>
      </c>
      <c r="F23" s="102">
        <f t="shared" si="3"/>
        <v>-32.686567164179102</v>
      </c>
      <c r="I23"/>
      <c r="J23"/>
      <c r="K23"/>
      <c r="O23"/>
      <c r="P23"/>
      <c r="Q23"/>
      <c r="R23"/>
      <c r="S23"/>
      <c r="T23"/>
    </row>
    <row r="24" spans="1:20" ht="15.75" thickBot="1">
      <c r="A24" s="18" t="s">
        <v>118</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119</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120</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181"/>
      <c r="B27" s="1181"/>
      <c r="C27" s="1181"/>
      <c r="D27" s="1181"/>
      <c r="E27" s="1181"/>
      <c r="F27" s="118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325</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72"/>
      <c r="D32" s="1172"/>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72"/>
      <c r="C43" s="1172"/>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7" t="s">
        <v>414</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415</v>
      </c>
      <c r="B3" s="1178"/>
      <c r="C3" s="1178"/>
      <c r="D3" s="1178"/>
      <c r="E3" s="1178"/>
      <c r="F3" s="1178"/>
      <c r="P3" s="36"/>
    </row>
    <row r="4" spans="1:24" ht="4.5" customHeight="1">
      <c r="A4" s="37"/>
      <c r="B4" s="37"/>
      <c r="C4" s="35"/>
      <c r="D4" s="35"/>
    </row>
    <row r="5" spans="1:24" ht="15.75" thickBot="1">
      <c r="A5" s="38" t="s">
        <v>123</v>
      </c>
      <c r="B5" s="1179" t="s">
        <v>124</v>
      </c>
      <c r="C5" s="1179"/>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136</v>
      </c>
      <c r="B7" s="52">
        <v>12742.312</v>
      </c>
      <c r="C7" s="52">
        <v>19742</v>
      </c>
      <c r="D7" s="62">
        <v>2.3100780534180232</v>
      </c>
      <c r="F7" s="83" t="s">
        <v>138</v>
      </c>
      <c r="G7" s="50">
        <v>1122.623</v>
      </c>
      <c r="H7" s="50">
        <v>8043</v>
      </c>
      <c r="I7" s="99">
        <v>2.7216872110939905</v>
      </c>
      <c r="K7" s="83" t="s">
        <v>136</v>
      </c>
      <c r="L7" s="50">
        <v>286153.46899999998</v>
      </c>
      <c r="M7" s="50">
        <v>75203.006999999998</v>
      </c>
      <c r="N7" s="73">
        <v>3.8050801479254677</v>
      </c>
      <c r="P7" s="83" t="s">
        <v>137</v>
      </c>
      <c r="Q7" s="50">
        <v>51991.372000000003</v>
      </c>
      <c r="R7" s="50">
        <v>13999.066999999999</v>
      </c>
      <c r="S7" s="73">
        <v>3.7139169346071426</v>
      </c>
    </row>
    <row r="8" spans="1:24" ht="16.5" thickBot="1">
      <c r="A8" s="51" t="s">
        <v>146</v>
      </c>
      <c r="B8" s="52">
        <v>7110.3159999999998</v>
      </c>
      <c r="C8" s="52">
        <v>5690</v>
      </c>
      <c r="D8" s="62">
        <v>2.2934831202628452</v>
      </c>
      <c r="F8" s="51" t="s">
        <v>136</v>
      </c>
      <c r="G8" s="52">
        <v>1526.242</v>
      </c>
      <c r="H8" s="52">
        <v>6768</v>
      </c>
      <c r="I8" s="98">
        <v>2.3028038265143884</v>
      </c>
      <c r="K8" s="51" t="s">
        <v>139</v>
      </c>
      <c r="L8" s="52">
        <v>204674.00899999999</v>
      </c>
      <c r="M8" s="52">
        <v>55104.732000000004</v>
      </c>
      <c r="N8" s="62">
        <v>3.7142728323222762</v>
      </c>
      <c r="P8" s="51" t="s">
        <v>139</v>
      </c>
      <c r="Q8" s="52">
        <v>46803.309000000001</v>
      </c>
      <c r="R8" s="52">
        <v>15209.49</v>
      </c>
      <c r="S8" s="62">
        <v>3.0772438129089141</v>
      </c>
    </row>
    <row r="9" spans="1:24" ht="16.5" thickBot="1">
      <c r="A9" s="51" t="s">
        <v>265</v>
      </c>
      <c r="B9" s="52">
        <v>7025.9870000000001</v>
      </c>
      <c r="C9" s="52">
        <v>3662</v>
      </c>
      <c r="D9" s="62">
        <v>3.4664580341209437</v>
      </c>
      <c r="F9" s="110" t="s">
        <v>221</v>
      </c>
      <c r="G9" s="54">
        <v>2648.8649999999998</v>
      </c>
      <c r="H9" s="54">
        <v>14811</v>
      </c>
      <c r="I9" s="111">
        <v>2.5268909735664873</v>
      </c>
      <c r="K9" s="51" t="s">
        <v>327</v>
      </c>
      <c r="L9" s="52">
        <v>96323.926999999996</v>
      </c>
      <c r="M9" s="52">
        <v>33554.332999999999</v>
      </c>
      <c r="N9" s="62">
        <v>2.8706851958583113</v>
      </c>
      <c r="P9" s="51" t="s">
        <v>143</v>
      </c>
      <c r="Q9" s="52">
        <v>37875.502</v>
      </c>
      <c r="R9" s="52">
        <v>6850.8130000000001</v>
      </c>
      <c r="S9" s="62">
        <v>5.5286141951327528</v>
      </c>
    </row>
    <row r="10" spans="1:24" ht="15.75">
      <c r="A10" s="51" t="s">
        <v>326</v>
      </c>
      <c r="B10" s="52">
        <v>5221.7070000000003</v>
      </c>
      <c r="C10" s="52">
        <v>2465</v>
      </c>
      <c r="D10" s="62">
        <v>4.7928389756223382</v>
      </c>
      <c r="H10" s="21"/>
      <c r="K10" s="51" t="s">
        <v>138</v>
      </c>
      <c r="L10" s="52">
        <v>70078.748000000007</v>
      </c>
      <c r="M10" s="52">
        <v>17915.448</v>
      </c>
      <c r="N10" s="62">
        <v>3.9116380455571083</v>
      </c>
      <c r="P10" s="51" t="s">
        <v>138</v>
      </c>
      <c r="Q10" s="52">
        <v>28118.411</v>
      </c>
      <c r="R10" s="52">
        <v>8438.75</v>
      </c>
      <c r="S10" s="62">
        <v>3.3320587764775591</v>
      </c>
    </row>
    <row r="11" spans="1:24" ht="15.75">
      <c r="A11" s="51" t="s">
        <v>148</v>
      </c>
      <c r="B11" s="52">
        <v>2340.17</v>
      </c>
      <c r="C11" s="52">
        <v>1515</v>
      </c>
      <c r="D11" s="62">
        <v>2.3382339422957794</v>
      </c>
      <c r="K11" s="51" t="s">
        <v>145</v>
      </c>
      <c r="L11" s="52">
        <v>63193.63</v>
      </c>
      <c r="M11" s="52">
        <v>13468.477000000001</v>
      </c>
      <c r="N11" s="62">
        <v>4.6919655429489167</v>
      </c>
      <c r="P11" s="51" t="s">
        <v>140</v>
      </c>
      <c r="Q11" s="52">
        <v>26815.412</v>
      </c>
      <c r="R11" s="52">
        <v>6488.9269999999997</v>
      </c>
      <c r="S11" s="62">
        <v>4.1324878519977188</v>
      </c>
    </row>
    <row r="12" spans="1:24" ht="15.75">
      <c r="A12" s="51" t="s">
        <v>138</v>
      </c>
      <c r="B12" s="52">
        <v>2024.1969999999999</v>
      </c>
      <c r="C12" s="52">
        <v>7212</v>
      </c>
      <c r="D12" s="62">
        <v>2.700942435762121</v>
      </c>
      <c r="H12" s="21"/>
      <c r="K12" s="51" t="s">
        <v>146</v>
      </c>
      <c r="L12" s="52">
        <v>39292.745999999999</v>
      </c>
      <c r="M12" s="52">
        <v>11136.996999999999</v>
      </c>
      <c r="N12" s="62">
        <v>3.5281275553903804</v>
      </c>
      <c r="P12" s="51" t="s">
        <v>327</v>
      </c>
      <c r="Q12" s="52">
        <v>20750.495999999999</v>
      </c>
      <c r="R12" s="52">
        <v>8014.6360000000004</v>
      </c>
      <c r="S12" s="62">
        <v>2.589075286762867</v>
      </c>
    </row>
    <row r="13" spans="1:24" ht="15.75">
      <c r="A13" s="51" t="s">
        <v>144</v>
      </c>
      <c r="B13" s="52">
        <v>1361.95</v>
      </c>
      <c r="C13" s="52">
        <v>1675</v>
      </c>
      <c r="D13" s="62">
        <v>2.8092390642951584</v>
      </c>
      <c r="H13" s="21"/>
      <c r="K13" s="51" t="s">
        <v>143</v>
      </c>
      <c r="L13" s="52">
        <v>39054.862999999998</v>
      </c>
      <c r="M13" s="52">
        <v>6089.0029999999997</v>
      </c>
      <c r="N13" s="62">
        <v>6.4139996317952219</v>
      </c>
      <c r="P13" s="51" t="s">
        <v>145</v>
      </c>
      <c r="Q13" s="52">
        <v>20599.993999999999</v>
      </c>
      <c r="R13" s="52">
        <v>5161.5029999999997</v>
      </c>
      <c r="S13" s="62">
        <v>3.9910843798792714</v>
      </c>
    </row>
    <row r="14" spans="1:24" ht="15.75">
      <c r="A14" s="51" t="s">
        <v>331</v>
      </c>
      <c r="B14" s="52">
        <v>1231.2360000000001</v>
      </c>
      <c r="C14" s="52">
        <v>642</v>
      </c>
      <c r="D14" s="62">
        <v>4.0753615321216614</v>
      </c>
      <c r="K14" s="51" t="s">
        <v>137</v>
      </c>
      <c r="L14" s="52">
        <v>35161.620999999999</v>
      </c>
      <c r="M14" s="52">
        <v>8339.6450000000004</v>
      </c>
      <c r="N14" s="62">
        <v>4.2162011692344219</v>
      </c>
      <c r="P14" s="51" t="s">
        <v>136</v>
      </c>
      <c r="Q14" s="52">
        <v>14245.03</v>
      </c>
      <c r="R14" s="52">
        <v>4679.66</v>
      </c>
      <c r="S14" s="62">
        <v>3.0440309766094122</v>
      </c>
    </row>
    <row r="15" spans="1:24" ht="15.75">
      <c r="A15" s="51" t="s">
        <v>149</v>
      </c>
      <c r="B15" s="52">
        <v>1203.8579999999999</v>
      </c>
      <c r="C15" s="52">
        <v>936</v>
      </c>
      <c r="D15" s="62">
        <v>2.2438728893643907</v>
      </c>
      <c r="E15" s="86"/>
      <c r="K15" s="51" t="s">
        <v>141</v>
      </c>
      <c r="L15" s="52">
        <v>33351.207000000002</v>
      </c>
      <c r="M15" s="52">
        <v>7966.1270000000004</v>
      </c>
      <c r="N15" s="62">
        <v>4.1866275795000503</v>
      </c>
      <c r="P15" s="51" t="s">
        <v>234</v>
      </c>
      <c r="Q15" s="52">
        <v>12018.251</v>
      </c>
      <c r="R15" s="52">
        <v>3362.5230000000001</v>
      </c>
      <c r="S15" s="62">
        <v>3.5741765929928211</v>
      </c>
    </row>
    <row r="16" spans="1:24" ht="15.75">
      <c r="A16" s="51" t="s">
        <v>244</v>
      </c>
      <c r="B16" s="52">
        <v>945.72900000000004</v>
      </c>
      <c r="C16" s="52">
        <v>650</v>
      </c>
      <c r="D16" s="62">
        <v>2.160180081817995</v>
      </c>
      <c r="K16" s="51" t="s">
        <v>245</v>
      </c>
      <c r="L16" s="52">
        <v>27435.335999999999</v>
      </c>
      <c r="M16" s="52">
        <v>5110.076</v>
      </c>
      <c r="N16" s="62">
        <v>5.3688704434141483</v>
      </c>
      <c r="P16" s="51" t="s">
        <v>147</v>
      </c>
      <c r="Q16" s="52">
        <v>10985.44</v>
      </c>
      <c r="R16" s="52">
        <v>4290.95</v>
      </c>
      <c r="S16" s="62">
        <v>2.5601416935643626</v>
      </c>
    </row>
    <row r="17" spans="1:19" ht="15.75">
      <c r="A17" s="51" t="s">
        <v>142</v>
      </c>
      <c r="B17" s="52">
        <v>680.95299999999997</v>
      </c>
      <c r="C17" s="52">
        <v>2137</v>
      </c>
      <c r="D17" s="62">
        <v>2.4820594131583742</v>
      </c>
      <c r="K17" s="51" t="s">
        <v>153</v>
      </c>
      <c r="L17" s="52">
        <v>24829.507000000001</v>
      </c>
      <c r="M17" s="52">
        <v>7980.375</v>
      </c>
      <c r="N17" s="62">
        <v>3.1113208339207121</v>
      </c>
      <c r="P17" s="51" t="s">
        <v>152</v>
      </c>
      <c r="Q17" s="52">
        <v>9486.643</v>
      </c>
      <c r="R17" s="52">
        <v>3369.4580000000001</v>
      </c>
      <c r="S17" s="62">
        <v>2.8154804125767408</v>
      </c>
    </row>
    <row r="18" spans="1:19" ht="15.75">
      <c r="A18" s="51" t="s">
        <v>405</v>
      </c>
      <c r="B18" s="52">
        <v>600.726</v>
      </c>
      <c r="C18" s="52">
        <v>315</v>
      </c>
      <c r="D18" s="62">
        <v>3.9397035676810077</v>
      </c>
      <c r="K18" s="51" t="s">
        <v>150</v>
      </c>
      <c r="L18" s="52">
        <v>21918.125</v>
      </c>
      <c r="M18" s="52">
        <v>5727.9260000000004</v>
      </c>
      <c r="N18" s="62">
        <v>3.8265377380922865</v>
      </c>
      <c r="P18" s="51" t="s">
        <v>146</v>
      </c>
      <c r="Q18" s="52">
        <v>6804.0510000000004</v>
      </c>
      <c r="R18" s="52">
        <v>1889.826</v>
      </c>
      <c r="S18" s="62">
        <v>3.6003584456981756</v>
      </c>
    </row>
    <row r="19" spans="1:19" ht="16.5" thickBot="1">
      <c r="A19" s="51" t="s">
        <v>141</v>
      </c>
      <c r="B19" s="52">
        <v>574.88400000000001</v>
      </c>
      <c r="C19" s="52">
        <v>584</v>
      </c>
      <c r="D19" s="62">
        <v>2.9937353212275228</v>
      </c>
      <c r="K19" s="51" t="s">
        <v>151</v>
      </c>
      <c r="L19" s="52">
        <v>13890.800999999999</v>
      </c>
      <c r="M19" s="52">
        <v>3440.377</v>
      </c>
      <c r="N19" s="62">
        <v>4.0375810557970828</v>
      </c>
      <c r="P19" s="51" t="s">
        <v>153</v>
      </c>
      <c r="Q19" s="52">
        <v>5609.567</v>
      </c>
      <c r="R19" s="52">
        <v>2127.6669999999999</v>
      </c>
      <c r="S19" s="62">
        <v>2.6364872886593629</v>
      </c>
    </row>
    <row r="20" spans="1:19" ht="16.5" thickBot="1">
      <c r="A20" s="110" t="s">
        <v>221</v>
      </c>
      <c r="B20" s="54">
        <v>45428.499000000003</v>
      </c>
      <c r="C20" s="54">
        <v>49272</v>
      </c>
      <c r="D20" s="72">
        <v>2.7184179469623504</v>
      </c>
      <c r="K20" s="51" t="s">
        <v>144</v>
      </c>
      <c r="L20" s="52">
        <v>12673.42</v>
      </c>
      <c r="M20" s="52">
        <v>4407.96</v>
      </c>
      <c r="N20" s="62">
        <v>2.8751213713373081</v>
      </c>
      <c r="P20" s="51" t="s">
        <v>150</v>
      </c>
      <c r="Q20" s="52">
        <v>5426.1009999999997</v>
      </c>
      <c r="R20" s="52">
        <v>1653.7840000000001</v>
      </c>
      <c r="S20" s="62">
        <v>3.2810215844390798</v>
      </c>
    </row>
    <row r="21" spans="1:19" ht="15.75">
      <c r="A21"/>
      <c r="B21"/>
      <c r="C21"/>
      <c r="D21"/>
      <c r="K21" s="51" t="s">
        <v>246</v>
      </c>
      <c r="L21" s="52">
        <v>11788.025</v>
      </c>
      <c r="M21" s="52">
        <v>3706.7730000000001</v>
      </c>
      <c r="N21" s="62">
        <v>3.1801313433544487</v>
      </c>
      <c r="P21" s="51" t="s">
        <v>244</v>
      </c>
      <c r="Q21" s="52">
        <v>4970.7569999999996</v>
      </c>
      <c r="R21" s="52">
        <v>1525.162</v>
      </c>
      <c r="S21" s="62">
        <v>3.2591665672236783</v>
      </c>
    </row>
    <row r="22" spans="1:19" ht="15.75">
      <c r="A22"/>
      <c r="B22"/>
      <c r="C22"/>
      <c r="D22"/>
      <c r="H22" s="21"/>
      <c r="K22" s="51" t="s">
        <v>244</v>
      </c>
      <c r="L22" s="52">
        <v>8335.9689999999991</v>
      </c>
      <c r="M22" s="52">
        <v>2413.8270000000002</v>
      </c>
      <c r="N22" s="62">
        <v>3.453424375483412</v>
      </c>
      <c r="P22" s="51" t="s">
        <v>154</v>
      </c>
      <c r="Q22" s="52">
        <v>4756.0320000000002</v>
      </c>
      <c r="R22" s="52">
        <v>1350.8989999999999</v>
      </c>
      <c r="S22" s="62">
        <v>3.5206421797632546</v>
      </c>
    </row>
    <row r="23" spans="1:19" ht="15.75">
      <c r="A23"/>
      <c r="B23"/>
      <c r="C23"/>
      <c r="D23"/>
      <c r="H23" s="21"/>
      <c r="K23" s="51" t="s">
        <v>149</v>
      </c>
      <c r="L23" s="52">
        <v>7510.6959999999999</v>
      </c>
      <c r="M23" s="52">
        <v>1895.7809999999999</v>
      </c>
      <c r="N23" s="62">
        <v>3.9617951651588448</v>
      </c>
      <c r="P23" s="51" t="s">
        <v>155</v>
      </c>
      <c r="Q23" s="52">
        <v>4553.4719999999998</v>
      </c>
      <c r="R23" s="52">
        <v>1419.001</v>
      </c>
      <c r="S23" s="62">
        <v>3.208927971157173</v>
      </c>
    </row>
    <row r="24" spans="1:19" ht="15.75">
      <c r="A24"/>
      <c r="B24"/>
      <c r="C24"/>
      <c r="D24"/>
      <c r="H24" s="21"/>
      <c r="K24" s="51" t="s">
        <v>140</v>
      </c>
      <c r="L24" s="52">
        <v>6982.4769999999999</v>
      </c>
      <c r="M24" s="52">
        <v>1518.434</v>
      </c>
      <c r="N24" s="62">
        <v>4.5984725052257787</v>
      </c>
      <c r="P24" s="51" t="s">
        <v>157</v>
      </c>
      <c r="Q24" s="52">
        <v>4395.6360000000004</v>
      </c>
      <c r="R24" s="52">
        <v>1725.8620000000001</v>
      </c>
      <c r="S24" s="62">
        <v>2.5469220598170654</v>
      </c>
    </row>
    <row r="25" spans="1:19" ht="15.75">
      <c r="A25"/>
      <c r="B25"/>
      <c r="C25"/>
      <c r="D25"/>
      <c r="H25" s="21"/>
      <c r="K25" s="51" t="s">
        <v>154</v>
      </c>
      <c r="L25" s="52">
        <v>5922.585</v>
      </c>
      <c r="M25" s="52">
        <v>2422.7440000000001</v>
      </c>
      <c r="N25" s="62">
        <v>2.4445773057326732</v>
      </c>
      <c r="P25" s="51" t="s">
        <v>245</v>
      </c>
      <c r="Q25" s="52">
        <v>3807.277</v>
      </c>
      <c r="R25" s="52">
        <v>1017.3339999999999</v>
      </c>
      <c r="S25" s="62">
        <v>3.7424061321060735</v>
      </c>
    </row>
    <row r="26" spans="1:19" ht="15.75">
      <c r="A26"/>
      <c r="B26"/>
      <c r="C26"/>
      <c r="D26"/>
      <c r="H26" s="21"/>
      <c r="K26" s="51" t="s">
        <v>157</v>
      </c>
      <c r="L26" s="52">
        <v>5815.4539999999997</v>
      </c>
      <c r="M26" s="52">
        <v>2178.3939999999998</v>
      </c>
      <c r="N26" s="62">
        <v>2.6696061410378471</v>
      </c>
      <c r="P26" s="51" t="s">
        <v>141</v>
      </c>
      <c r="Q26" s="52">
        <v>3470.5619999999999</v>
      </c>
      <c r="R26" s="52">
        <v>1183.777</v>
      </c>
      <c r="S26" s="62">
        <v>2.9317700884541598</v>
      </c>
    </row>
    <row r="27" spans="1:19" ht="15.75">
      <c r="A27"/>
      <c r="B27"/>
      <c r="C27"/>
      <c r="D27"/>
      <c r="H27" s="21"/>
      <c r="K27" s="51" t="s">
        <v>142</v>
      </c>
      <c r="L27" s="52">
        <v>4685.3029999999999</v>
      </c>
      <c r="M27" s="52">
        <v>1965.4069999999999</v>
      </c>
      <c r="N27" s="62">
        <v>2.3838843557593923</v>
      </c>
      <c r="P27" s="51" t="s">
        <v>149</v>
      </c>
      <c r="Q27" s="52">
        <v>3455.6680000000001</v>
      </c>
      <c r="R27" s="52">
        <v>1262.7370000000001</v>
      </c>
      <c r="S27" s="62">
        <v>2.7366490409325142</v>
      </c>
    </row>
    <row r="28" spans="1:19" ht="15.75">
      <c r="A28"/>
      <c r="B28"/>
      <c r="C28"/>
      <c r="D28"/>
      <c r="H28" s="21"/>
      <c r="K28" s="51" t="s">
        <v>359</v>
      </c>
      <c r="L28" s="52">
        <v>4206.2510000000002</v>
      </c>
      <c r="M28" s="52">
        <v>1483.309</v>
      </c>
      <c r="N28" s="62">
        <v>2.8357213500356302</v>
      </c>
      <c r="P28" s="51" t="s">
        <v>151</v>
      </c>
      <c r="Q28" s="52">
        <v>2728.6709999999998</v>
      </c>
      <c r="R28" s="52">
        <v>854.41</v>
      </c>
      <c r="S28" s="62">
        <v>3.1936318629229525</v>
      </c>
    </row>
    <row r="29" spans="1:19" ht="15.75">
      <c r="H29" s="21"/>
      <c r="K29" s="51" t="s">
        <v>158</v>
      </c>
      <c r="L29" s="52">
        <v>3198.7840000000001</v>
      </c>
      <c r="M29" s="52">
        <v>598.38499999999999</v>
      </c>
      <c r="N29" s="62">
        <v>5.3456954970462167</v>
      </c>
      <c r="P29" s="51" t="s">
        <v>358</v>
      </c>
      <c r="Q29" s="52">
        <v>2434.027</v>
      </c>
      <c r="R29" s="52">
        <v>962.03</v>
      </c>
      <c r="S29" s="62">
        <v>2.5300946955916137</v>
      </c>
    </row>
    <row r="30" spans="1:19" ht="15.75">
      <c r="A30"/>
      <c r="B30"/>
      <c r="C30"/>
      <c r="D30"/>
      <c r="E30"/>
      <c r="F30"/>
      <c r="G30"/>
      <c r="H30"/>
      <c r="I30"/>
      <c r="J30"/>
      <c r="K30" s="51" t="s">
        <v>156</v>
      </c>
      <c r="L30" s="52">
        <v>2953.6469999999999</v>
      </c>
      <c r="M30" s="52">
        <v>562.13800000000003</v>
      </c>
      <c r="N30" s="62">
        <v>5.2543094400307391</v>
      </c>
      <c r="P30" s="51" t="s">
        <v>360</v>
      </c>
      <c r="Q30" s="52">
        <v>2052.5819999999999</v>
      </c>
      <c r="R30" s="52">
        <v>932.322</v>
      </c>
      <c r="S30" s="62">
        <v>2.2015805698031365</v>
      </c>
    </row>
    <row r="31" spans="1:19" ht="15.75">
      <c r="A31"/>
      <c r="B31"/>
      <c r="C31"/>
      <c r="D31"/>
      <c r="E31"/>
      <c r="F31"/>
      <c r="G31"/>
      <c r="H31"/>
      <c r="I31"/>
      <c r="J31"/>
      <c r="K31" s="51" t="s">
        <v>365</v>
      </c>
      <c r="L31" s="52">
        <v>2752.5529999999999</v>
      </c>
      <c r="M31" s="52">
        <v>1017.121</v>
      </c>
      <c r="N31" s="62">
        <v>2.706219810622335</v>
      </c>
      <c r="P31" s="51" t="s">
        <v>359</v>
      </c>
      <c r="Q31" s="52">
        <v>1898.173</v>
      </c>
      <c r="R31" s="52">
        <v>701.35</v>
      </c>
      <c r="S31" s="62">
        <v>2.7064561203393454</v>
      </c>
    </row>
    <row r="32" spans="1:19" ht="16.5" thickBot="1">
      <c r="A32"/>
      <c r="B32"/>
      <c r="C32"/>
      <c r="D32"/>
      <c r="E32"/>
      <c r="F32"/>
      <c r="G32"/>
      <c r="H32"/>
      <c r="I32"/>
      <c r="J32"/>
      <c r="K32" s="114" t="s">
        <v>367</v>
      </c>
      <c r="L32" s="109">
        <v>2324.5369999999998</v>
      </c>
      <c r="M32" s="109">
        <v>298.08800000000002</v>
      </c>
      <c r="N32" s="115">
        <v>7.7981569201041294</v>
      </c>
      <c r="P32" s="51" t="s">
        <v>246</v>
      </c>
      <c r="Q32" s="52">
        <v>1805.4960000000001</v>
      </c>
      <c r="R32" s="52">
        <v>523.03700000000003</v>
      </c>
      <c r="S32" s="62">
        <v>3.4519469941897034</v>
      </c>
    </row>
    <row r="33" spans="1:19" ht="16.5" thickBot="1">
      <c r="A33"/>
      <c r="B33"/>
      <c r="C33"/>
      <c r="D33"/>
      <c r="E33"/>
      <c r="F33"/>
      <c r="G33"/>
      <c r="H33"/>
      <c r="I33"/>
      <c r="J33"/>
      <c r="K33" s="110" t="s">
        <v>221</v>
      </c>
      <c r="L33" s="54">
        <v>1036655.5870000001</v>
      </c>
      <c r="M33" s="54">
        <v>275999.39399999997</v>
      </c>
      <c r="N33" s="72">
        <v>3.7560067505075758</v>
      </c>
      <c r="P33" s="51" t="s">
        <v>156</v>
      </c>
      <c r="Q33" s="52">
        <v>1505.761</v>
      </c>
      <c r="R33" s="52">
        <v>580.54399999999998</v>
      </c>
      <c r="S33" s="62">
        <v>2.5937069369419028</v>
      </c>
    </row>
    <row r="34" spans="1:19" ht="15.75">
      <c r="A34" s="143" t="s">
        <v>325</v>
      </c>
      <c r="C34"/>
      <c r="D34"/>
      <c r="E34"/>
      <c r="F34"/>
      <c r="G34"/>
      <c r="H34"/>
      <c r="I34"/>
      <c r="J34"/>
      <c r="K34"/>
      <c r="L34"/>
      <c r="M34"/>
      <c r="N34"/>
      <c r="P34" s="51" t="s">
        <v>368</v>
      </c>
      <c r="Q34" s="52">
        <v>1295.9179999999999</v>
      </c>
      <c r="R34" s="52">
        <v>324.99400000000003</v>
      </c>
      <c r="S34" s="62">
        <v>3.9875136156359803</v>
      </c>
    </row>
    <row r="35" spans="1:19" ht="16.5" thickBot="1">
      <c r="A35"/>
      <c r="B35"/>
      <c r="C35"/>
      <c r="D35"/>
      <c r="E35"/>
      <c r="F35"/>
      <c r="G35"/>
      <c r="H35"/>
      <c r="I35"/>
      <c r="J35"/>
      <c r="K35"/>
      <c r="L35"/>
      <c r="M35"/>
      <c r="N35"/>
      <c r="P35" s="114" t="s">
        <v>366</v>
      </c>
      <c r="Q35" s="109">
        <v>1290.7139999999999</v>
      </c>
      <c r="R35" s="109">
        <v>344.488</v>
      </c>
      <c r="S35" s="115">
        <v>3.7467604096514244</v>
      </c>
    </row>
    <row r="36" spans="1:19" ht="16.5" thickBot="1">
      <c r="A36"/>
      <c r="B36"/>
      <c r="C36"/>
      <c r="D36"/>
      <c r="E36"/>
      <c r="F36"/>
      <c r="G36"/>
      <c r="H36"/>
      <c r="I36"/>
      <c r="J36"/>
      <c r="K36"/>
      <c r="L36"/>
      <c r="M36"/>
      <c r="N36"/>
      <c r="P36" s="110" t="s">
        <v>221</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77" t="s">
        <v>419</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3" t="s">
        <v>420</v>
      </c>
      <c r="B3" s="1183"/>
      <c r="C3" s="1183"/>
      <c r="D3" s="1183"/>
      <c r="E3" s="1183"/>
      <c r="F3" s="1183"/>
      <c r="G3" s="1183"/>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83" t="s">
        <v>151</v>
      </c>
      <c r="B8" s="50">
        <v>16762.09</v>
      </c>
      <c r="C8" s="50">
        <v>26599</v>
      </c>
      <c r="D8" s="73">
        <v>2.1363610989111268</v>
      </c>
      <c r="E8" s="88"/>
      <c r="F8" s="83" t="s">
        <v>154</v>
      </c>
      <c r="G8" s="50">
        <v>3674.9119999999998</v>
      </c>
      <c r="H8" s="105">
        <v>19666</v>
      </c>
      <c r="I8" s="106">
        <v>2.4626519006766925</v>
      </c>
      <c r="K8" s="83" t="s">
        <v>139</v>
      </c>
      <c r="L8" s="50">
        <v>13032.634</v>
      </c>
      <c r="M8" s="50">
        <v>3691.7330000000002</v>
      </c>
      <c r="N8" s="73">
        <v>3.5302211725495858</v>
      </c>
      <c r="P8" s="83" t="s">
        <v>327</v>
      </c>
      <c r="Q8" s="50">
        <v>5634.7889999999998</v>
      </c>
      <c r="R8" s="50">
        <v>1345.3989999999999</v>
      </c>
      <c r="S8" s="73">
        <v>4.1881917557542412</v>
      </c>
    </row>
    <row r="9" spans="1:27" ht="16.5" thickBot="1">
      <c r="A9" s="51" t="s">
        <v>154</v>
      </c>
      <c r="B9" s="52">
        <v>9684.3420000000006</v>
      </c>
      <c r="C9" s="52">
        <v>33299</v>
      </c>
      <c r="D9" s="62">
        <v>1.9410712073782155</v>
      </c>
      <c r="E9" s="89"/>
      <c r="F9" s="51" t="s">
        <v>327</v>
      </c>
      <c r="G9" s="52">
        <v>1797.8979999999999</v>
      </c>
      <c r="H9" s="53">
        <v>6888</v>
      </c>
      <c r="I9" s="63">
        <v>2.9438749027794833</v>
      </c>
      <c r="K9" s="51" t="s">
        <v>145</v>
      </c>
      <c r="L9" s="52">
        <v>10277.831</v>
      </c>
      <c r="M9" s="52">
        <v>3499.86</v>
      </c>
      <c r="N9" s="62">
        <v>2.9366406084814822</v>
      </c>
      <c r="P9" s="51" t="s">
        <v>139</v>
      </c>
      <c r="Q9" s="52">
        <v>3863.2860000000001</v>
      </c>
      <c r="R9" s="52">
        <v>1059.116</v>
      </c>
      <c r="S9" s="62">
        <v>3.6476514376140101</v>
      </c>
    </row>
    <row r="10" spans="1:27" ht="16.5" thickBot="1">
      <c r="A10" s="51" t="s">
        <v>327</v>
      </c>
      <c r="B10" s="52">
        <v>7619.5029999999997</v>
      </c>
      <c r="C10" s="52">
        <v>15492</v>
      </c>
      <c r="D10" s="62">
        <v>2.99942881166846</v>
      </c>
      <c r="E10" s="88"/>
      <c r="F10" s="110" t="s">
        <v>221</v>
      </c>
      <c r="G10" s="54">
        <v>6261.6059999999998</v>
      </c>
      <c r="H10" s="54">
        <v>32923</v>
      </c>
      <c r="I10" s="72">
        <v>2.4660574782719653</v>
      </c>
      <c r="K10" s="51" t="s">
        <v>156</v>
      </c>
      <c r="L10" s="52">
        <v>5914.4960000000001</v>
      </c>
      <c r="M10" s="52">
        <v>1295.011</v>
      </c>
      <c r="N10" s="62">
        <v>4.5671395841425291</v>
      </c>
      <c r="P10" s="51" t="s">
        <v>141</v>
      </c>
      <c r="Q10" s="52">
        <v>3397.0740000000001</v>
      </c>
      <c r="R10" s="52">
        <v>1081.7919999999999</v>
      </c>
      <c r="S10" s="62">
        <v>3.1402284357806312</v>
      </c>
    </row>
    <row r="11" spans="1:27" ht="15.75">
      <c r="A11" s="51" t="s">
        <v>141</v>
      </c>
      <c r="B11" s="52">
        <v>6168.1019999999999</v>
      </c>
      <c r="C11" s="52">
        <v>6306</v>
      </c>
      <c r="D11" s="62">
        <v>1.6768241345591055</v>
      </c>
      <c r="E11" s="89"/>
      <c r="K11" s="51" t="s">
        <v>141</v>
      </c>
      <c r="L11" s="52">
        <v>5174.16</v>
      </c>
      <c r="M11" s="52">
        <v>1557.624</v>
      </c>
      <c r="N11" s="62">
        <v>3.3218286312999799</v>
      </c>
      <c r="P11" s="51" t="s">
        <v>138</v>
      </c>
      <c r="Q11" s="52">
        <v>2087.12</v>
      </c>
      <c r="R11" s="52">
        <v>325.58800000000002</v>
      </c>
      <c r="S11" s="62">
        <v>6.4103099622836215</v>
      </c>
    </row>
    <row r="12" spans="1:27" ht="15.75">
      <c r="A12" s="51" t="s">
        <v>139</v>
      </c>
      <c r="B12" s="52">
        <v>5431.05</v>
      </c>
      <c r="C12" s="52">
        <v>5350</v>
      </c>
      <c r="D12" s="62">
        <v>2.4828190594266482</v>
      </c>
      <c r="E12" s="89"/>
      <c r="F12"/>
      <c r="G12"/>
      <c r="H12"/>
      <c r="I12"/>
      <c r="K12" s="51" t="s">
        <v>327</v>
      </c>
      <c r="L12" s="52">
        <v>5028.4110000000001</v>
      </c>
      <c r="M12" s="52">
        <v>986.024</v>
      </c>
      <c r="N12" s="62">
        <v>5.0996841861861375</v>
      </c>
      <c r="P12" s="51" t="s">
        <v>156</v>
      </c>
      <c r="Q12" s="52">
        <v>1571.3989999999999</v>
      </c>
      <c r="R12" s="52">
        <v>320.31400000000002</v>
      </c>
      <c r="S12" s="62">
        <v>4.9058080508501023</v>
      </c>
    </row>
    <row r="13" spans="1:27" ht="15.75">
      <c r="A13" s="51" t="s">
        <v>158</v>
      </c>
      <c r="B13" s="52">
        <v>4345.9440000000004</v>
      </c>
      <c r="C13" s="53">
        <v>12417</v>
      </c>
      <c r="D13" s="63">
        <v>1.4713758523323608</v>
      </c>
      <c r="E13" s="89"/>
      <c r="F13"/>
      <c r="G13"/>
      <c r="H13"/>
      <c r="I13"/>
      <c r="K13" s="51" t="s">
        <v>136</v>
      </c>
      <c r="L13" s="52">
        <v>4105.3670000000002</v>
      </c>
      <c r="M13" s="52">
        <v>1743.5519999999999</v>
      </c>
      <c r="N13" s="62">
        <v>2.3545996907462472</v>
      </c>
      <c r="P13" s="51" t="s">
        <v>145</v>
      </c>
      <c r="Q13" s="52">
        <v>1119.453</v>
      </c>
      <c r="R13" s="52">
        <v>622.64</v>
      </c>
      <c r="S13" s="62">
        <v>1.7979137222150841</v>
      </c>
    </row>
    <row r="14" spans="1:27" ht="15.75">
      <c r="A14" s="51" t="s">
        <v>150</v>
      </c>
      <c r="B14" s="52">
        <v>4279.665</v>
      </c>
      <c r="C14" s="52">
        <v>3000</v>
      </c>
      <c r="D14" s="62">
        <v>2.9194675511253791</v>
      </c>
      <c r="E14" s="89"/>
      <c r="F14"/>
      <c r="G14"/>
      <c r="H14"/>
      <c r="I14"/>
      <c r="K14" s="51" t="s">
        <v>154</v>
      </c>
      <c r="L14" s="52">
        <v>1337.691</v>
      </c>
      <c r="M14" s="52">
        <v>481.58499999999998</v>
      </c>
      <c r="N14" s="62">
        <v>2.7776841056096018</v>
      </c>
      <c r="P14" s="51" t="s">
        <v>154</v>
      </c>
      <c r="Q14" s="52">
        <v>862.55399999999997</v>
      </c>
      <c r="R14" s="52">
        <v>583.04</v>
      </c>
      <c r="S14" s="62">
        <v>1.479407930845225</v>
      </c>
    </row>
    <row r="15" spans="1:27" ht="15.75">
      <c r="A15" s="51" t="s">
        <v>155</v>
      </c>
      <c r="B15" s="52">
        <v>2345.752</v>
      </c>
      <c r="C15" s="52">
        <v>4195</v>
      </c>
      <c r="D15" s="62">
        <v>1.9638779052098498</v>
      </c>
      <c r="E15" s="89"/>
      <c r="F15"/>
      <c r="G15"/>
      <c r="H15"/>
      <c r="I15"/>
      <c r="K15" s="51" t="s">
        <v>150</v>
      </c>
      <c r="L15" s="52">
        <v>1240.7840000000001</v>
      </c>
      <c r="M15" s="52">
        <v>217.64500000000001</v>
      </c>
      <c r="N15" s="62">
        <v>5.7009533873969076</v>
      </c>
      <c r="P15" s="51" t="s">
        <v>153</v>
      </c>
      <c r="Q15" s="52">
        <v>722.1</v>
      </c>
      <c r="R15" s="52">
        <v>247.38200000000001</v>
      </c>
      <c r="S15" s="62">
        <v>2.9189674268944388</v>
      </c>
    </row>
    <row r="16" spans="1:27" ht="15.75">
      <c r="A16" s="51" t="s">
        <v>136</v>
      </c>
      <c r="B16" s="52">
        <v>1983.982</v>
      </c>
      <c r="C16" s="52">
        <v>8877</v>
      </c>
      <c r="D16" s="62">
        <v>2.7719621310769953</v>
      </c>
      <c r="E16" s="89"/>
      <c r="F16"/>
      <c r="G16"/>
      <c r="H16"/>
      <c r="I16"/>
      <c r="K16" s="51" t="s">
        <v>157</v>
      </c>
      <c r="L16" s="52">
        <v>1174.71</v>
      </c>
      <c r="M16" s="52">
        <v>536.38900000000001</v>
      </c>
      <c r="N16" s="62">
        <v>2.1900337255238269</v>
      </c>
      <c r="P16" s="51" t="s">
        <v>136</v>
      </c>
      <c r="Q16" s="52">
        <v>362.68799999999999</v>
      </c>
      <c r="R16" s="52">
        <v>83.772999999999996</v>
      </c>
      <c r="S16" s="62">
        <v>4.3294140116744062</v>
      </c>
    </row>
    <row r="17" spans="1:19" ht="16.5" thickBot="1">
      <c r="A17" s="51" t="s">
        <v>149</v>
      </c>
      <c r="B17" s="52">
        <v>1528.38</v>
      </c>
      <c r="C17" s="53">
        <v>1849</v>
      </c>
      <c r="D17" s="63">
        <v>1.9094582135013105</v>
      </c>
      <c r="E17" s="88"/>
      <c r="K17" s="51" t="s">
        <v>138</v>
      </c>
      <c r="L17" s="52">
        <v>1036.7639999999999</v>
      </c>
      <c r="M17" s="52">
        <v>222.78800000000001</v>
      </c>
      <c r="N17" s="62">
        <v>4.6535899599619359</v>
      </c>
      <c r="P17" s="51" t="s">
        <v>150</v>
      </c>
      <c r="Q17" s="52">
        <v>260.30500000000001</v>
      </c>
      <c r="R17" s="52">
        <v>63.634999999999998</v>
      </c>
      <c r="S17" s="62">
        <v>4.0905947984599669</v>
      </c>
    </row>
    <row r="18" spans="1:19" ht="16.5" thickBot="1">
      <c r="A18" s="51" t="s">
        <v>137</v>
      </c>
      <c r="B18" s="52">
        <v>1525.683</v>
      </c>
      <c r="C18" s="52">
        <v>1451</v>
      </c>
      <c r="D18" s="62">
        <v>2.1861649765504434</v>
      </c>
      <c r="E18" s="90"/>
      <c r="F18"/>
      <c r="G18"/>
      <c r="H18"/>
      <c r="K18" s="51" t="s">
        <v>149</v>
      </c>
      <c r="L18" s="52">
        <v>844.49</v>
      </c>
      <c r="M18" s="52">
        <v>369.38900000000001</v>
      </c>
      <c r="N18" s="62">
        <v>2.2861806929821951</v>
      </c>
      <c r="P18" s="110" t="s">
        <v>221</v>
      </c>
      <c r="Q18" s="54">
        <v>20406.531999999999</v>
      </c>
      <c r="R18" s="54">
        <v>5850.241</v>
      </c>
      <c r="S18" s="72">
        <v>3.4881523684237963</v>
      </c>
    </row>
    <row r="19" spans="1:19" ht="16.5" thickBot="1">
      <c r="A19" s="110" t="s">
        <v>221</v>
      </c>
      <c r="B19" s="54">
        <v>63464.987000000001</v>
      </c>
      <c r="C19" s="54">
        <v>121202</v>
      </c>
      <c r="D19" s="72">
        <v>2.130360035115618</v>
      </c>
      <c r="E19" s="91"/>
      <c r="F19"/>
      <c r="G19"/>
      <c r="H19"/>
      <c r="K19" s="51" t="s">
        <v>153</v>
      </c>
      <c r="L19" s="52">
        <v>841.23199999999997</v>
      </c>
      <c r="M19" s="52">
        <v>233.91499999999999</v>
      </c>
      <c r="N19" s="62">
        <v>3.5963149007117972</v>
      </c>
      <c r="P19"/>
      <c r="Q19"/>
      <c r="R19"/>
      <c r="S19"/>
    </row>
    <row r="20" spans="1:19" ht="15" customHeight="1" thickBot="1">
      <c r="A20"/>
      <c r="B20"/>
      <c r="C20"/>
      <c r="D20"/>
      <c r="E20" s="91"/>
      <c r="F20"/>
      <c r="G20"/>
      <c r="H20"/>
      <c r="K20" s="110" t="s">
        <v>221</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O4" sqref="O4"/>
    </sheetView>
  </sheetViews>
  <sheetFormatPr defaultColWidth="9.140625" defaultRowHeight="15.75"/>
  <cols>
    <col min="1" max="1" width="25.140625" style="277" customWidth="1"/>
    <col min="2" max="2" width="11.28515625" style="277" customWidth="1"/>
    <col min="3" max="4" width="12" style="277" bestFit="1" customWidth="1"/>
    <col min="5" max="5" width="8.85546875" style="277" bestFit="1" customWidth="1"/>
    <col min="6" max="6" width="12.140625" style="277" bestFit="1" customWidth="1"/>
    <col min="7" max="7" width="9.85546875" style="277" bestFit="1" customWidth="1"/>
    <col min="8" max="8" width="11.5703125" style="277" bestFit="1" customWidth="1"/>
    <col min="9" max="9" width="13" style="277" customWidth="1"/>
    <col min="10" max="10" width="14" style="277" customWidth="1"/>
    <col min="11" max="11" width="11.7109375" style="277" customWidth="1"/>
    <col min="12" max="12" width="13.140625" style="277" customWidth="1"/>
    <col min="13" max="13" width="9.140625" style="277"/>
    <col min="14" max="14" width="17.7109375" style="277" customWidth="1"/>
    <col min="15" max="15" width="37.7109375" style="277" customWidth="1"/>
    <col min="16" max="16384" width="9.140625" style="277"/>
  </cols>
  <sheetData>
    <row r="1" spans="1:19" ht="31.5" customHeight="1">
      <c r="A1" s="1066" t="s">
        <v>63</v>
      </c>
      <c r="B1" s="1066"/>
      <c r="C1" s="1066"/>
      <c r="D1" s="1066"/>
      <c r="E1" s="1066"/>
      <c r="F1" s="1066"/>
      <c r="G1" s="1066"/>
      <c r="H1" s="1066"/>
      <c r="I1" s="1066"/>
      <c r="J1" s="1066"/>
      <c r="K1" s="1066"/>
      <c r="L1" s="1066"/>
      <c r="M1" s="216"/>
    </row>
    <row r="2" spans="1:19" ht="31.5" customHeight="1" thickBot="1">
      <c r="A2" s="1065" t="s">
        <v>536</v>
      </c>
      <c r="B2" s="1065"/>
      <c r="C2" s="1065"/>
      <c r="D2" s="1065"/>
      <c r="E2" s="1065"/>
      <c r="F2" s="1065"/>
      <c r="G2" s="1065"/>
      <c r="H2" s="1065"/>
      <c r="I2" s="1065"/>
      <c r="J2" s="1065"/>
      <c r="K2"/>
      <c r="L2"/>
      <c r="M2" s="216"/>
    </row>
    <row r="3" spans="1:19" ht="16.5" thickBot="1">
      <c r="A3" s="278"/>
      <c r="B3" s="279"/>
      <c r="C3" s="279"/>
      <c r="D3" s="279"/>
      <c r="E3" s="280" t="s">
        <v>4</v>
      </c>
      <c r="F3" s="281"/>
      <c r="G3" s="279"/>
      <c r="H3" s="279"/>
      <c r="I3" s="279"/>
      <c r="J3" s="279"/>
      <c r="K3" s="279"/>
      <c r="L3" s="282"/>
    </row>
    <row r="4" spans="1:19" ht="39" customHeight="1" thickBot="1">
      <c r="A4" s="217"/>
      <c r="B4" s="1072" t="s">
        <v>469</v>
      </c>
      <c r="C4" s="1073"/>
      <c r="D4" s="1073"/>
      <c r="E4" s="1073"/>
      <c r="F4" s="1073"/>
      <c r="G4" s="1074"/>
      <c r="H4" s="1068" t="s">
        <v>50</v>
      </c>
      <c r="I4" s="1069"/>
      <c r="J4" s="1075" t="s">
        <v>431</v>
      </c>
      <c r="K4" s="1070" t="s">
        <v>51</v>
      </c>
      <c r="L4" s="1071"/>
      <c r="N4" s="915"/>
      <c r="O4" s="875"/>
      <c r="P4" s="875"/>
      <c r="Q4" s="875"/>
      <c r="R4" s="875"/>
      <c r="S4" s="875"/>
    </row>
    <row r="5" spans="1:19" ht="31.5">
      <c r="A5" s="218" t="s">
        <v>52</v>
      </c>
      <c r="B5" s="219" t="s">
        <v>53</v>
      </c>
      <c r="C5" s="220" t="s">
        <v>60</v>
      </c>
      <c r="D5" s="220" t="s">
        <v>61</v>
      </c>
      <c r="E5" s="221"/>
      <c r="F5" s="222" t="s">
        <v>330</v>
      </c>
      <c r="G5" s="223"/>
      <c r="H5" s="224" t="s">
        <v>54</v>
      </c>
      <c r="I5" s="225" t="s">
        <v>65</v>
      </c>
      <c r="J5" s="1076"/>
      <c r="K5" s="226" t="s">
        <v>49</v>
      </c>
      <c r="L5" s="227" t="s">
        <v>57</v>
      </c>
    </row>
    <row r="6" spans="1:19" ht="21" customHeight="1" thickBot="1">
      <c r="A6" s="228"/>
      <c r="B6" s="431" t="s">
        <v>534</v>
      </c>
      <c r="C6" s="431" t="s">
        <v>534</v>
      </c>
      <c r="D6" s="431" t="s">
        <v>534</v>
      </c>
      <c r="E6" s="229" t="s">
        <v>96</v>
      </c>
      <c r="F6" s="230" t="s">
        <v>329</v>
      </c>
      <c r="G6" s="231" t="s">
        <v>55</v>
      </c>
      <c r="H6" s="431" t="s">
        <v>534</v>
      </c>
      <c r="I6" s="232" t="s">
        <v>64</v>
      </c>
      <c r="J6" s="233"/>
      <c r="K6" s="431" t="s">
        <v>534</v>
      </c>
      <c r="L6" s="234" t="s">
        <v>56</v>
      </c>
    </row>
    <row r="7" spans="1:19" ht="28.5" customHeight="1" thickBot="1">
      <c r="A7" s="283" t="s">
        <v>18</v>
      </c>
      <c r="B7" s="235">
        <v>10.687082178378422</v>
      </c>
      <c r="C7" s="236">
        <v>20631.432776792317</v>
      </c>
      <c r="D7" s="236">
        <v>21044.061432328162</v>
      </c>
      <c r="E7" s="237">
        <v>-0.13366795479930396</v>
      </c>
      <c r="F7" s="238">
        <v>0.69543992446791769</v>
      </c>
      <c r="G7" s="239">
        <v>12.486221253327674</v>
      </c>
      <c r="H7" s="240">
        <v>322.58307432248216</v>
      </c>
      <c r="I7" s="237">
        <v>0.38764184475859964</v>
      </c>
      <c r="J7" s="240">
        <v>7.9971733113479768</v>
      </c>
      <c r="K7" s="241">
        <v>100</v>
      </c>
      <c r="L7" s="242" t="s">
        <v>19</v>
      </c>
    </row>
    <row r="8" spans="1:19" ht="25.5" customHeight="1">
      <c r="A8" s="284" t="s">
        <v>73</v>
      </c>
      <c r="B8" s="243">
        <v>10.919285621779984</v>
      </c>
      <c r="C8" s="244">
        <v>20258.414882708686</v>
      </c>
      <c r="D8" s="244">
        <v>20663.583180362861</v>
      </c>
      <c r="E8" s="245">
        <v>0.88627467158343787</v>
      </c>
      <c r="F8" s="246">
        <v>0.5745685043195331</v>
      </c>
      <c r="G8" s="247">
        <v>7.0729073722954601</v>
      </c>
      <c r="H8" s="248">
        <v>255.54545454545453</v>
      </c>
      <c r="I8" s="246">
        <v>10.109352048310747</v>
      </c>
      <c r="J8" s="249">
        <v>-8.3333333333333321</v>
      </c>
      <c r="K8" s="249">
        <v>5.9981460275914715E-2</v>
      </c>
      <c r="L8" s="250">
        <v>-1.0685756024656511E-2</v>
      </c>
      <c r="O8"/>
      <c r="P8"/>
    </row>
    <row r="9" spans="1:19" ht="24" customHeight="1">
      <c r="A9" s="285" t="s">
        <v>74</v>
      </c>
      <c r="B9" s="251">
        <v>11.784808670956458</v>
      </c>
      <c r="C9" s="252">
        <v>22110.33521755433</v>
      </c>
      <c r="D9" s="252">
        <v>22552.541921905417</v>
      </c>
      <c r="E9" s="253">
        <v>0.12787346965896282</v>
      </c>
      <c r="F9" s="254">
        <v>0.56802099123957916</v>
      </c>
      <c r="G9" s="255">
        <v>10.782322584543994</v>
      </c>
      <c r="H9" s="256">
        <v>354.95949166004766</v>
      </c>
      <c r="I9" s="257">
        <v>0.51319698871856734</v>
      </c>
      <c r="J9" s="258">
        <v>3.963666391412056</v>
      </c>
      <c r="K9" s="258">
        <v>34.325753857898469</v>
      </c>
      <c r="L9" s="259">
        <v>-1.3317457004314264</v>
      </c>
      <c r="N9" s="688"/>
      <c r="O9"/>
      <c r="P9"/>
    </row>
    <row r="10" spans="1:19" ht="24" customHeight="1">
      <c r="A10" s="285" t="s">
        <v>75</v>
      </c>
      <c r="B10" s="251">
        <v>11.647844057123512</v>
      </c>
      <c r="C10" s="252">
        <v>21853.365960832103</v>
      </c>
      <c r="D10" s="252">
        <v>22290.433280048746</v>
      </c>
      <c r="E10" s="253">
        <v>-1.0333340091569307</v>
      </c>
      <c r="F10" s="254">
        <v>0.90791741613765276</v>
      </c>
      <c r="G10" s="255">
        <v>10.6554052331999</v>
      </c>
      <c r="H10" s="260">
        <v>400.43837882547564</v>
      </c>
      <c r="I10" s="254">
        <v>0.12384175040081778</v>
      </c>
      <c r="J10" s="261">
        <v>5.8669001751313479</v>
      </c>
      <c r="K10" s="261">
        <v>6.5925077703255353</v>
      </c>
      <c r="L10" s="262">
        <v>-0.1326556476121592</v>
      </c>
      <c r="O10"/>
      <c r="P10"/>
    </row>
    <row r="11" spans="1:19" ht="24" customHeight="1">
      <c r="A11" s="285" t="s">
        <v>76</v>
      </c>
      <c r="B11" s="263" t="s">
        <v>71</v>
      </c>
      <c r="C11" s="1041" t="s">
        <v>466</v>
      </c>
      <c r="D11" s="1041" t="s">
        <v>466</v>
      </c>
      <c r="E11" s="264" t="s">
        <v>71</v>
      </c>
      <c r="F11" s="265" t="s">
        <v>71</v>
      </c>
      <c r="G11" s="266" t="s">
        <v>71</v>
      </c>
      <c r="H11" s="1042" t="s">
        <v>466</v>
      </c>
      <c r="I11" s="264" t="s">
        <v>71</v>
      </c>
      <c r="J11" s="267" t="s">
        <v>71</v>
      </c>
      <c r="K11" s="267">
        <v>0.34353018158023885</v>
      </c>
      <c r="L11" s="268" t="s">
        <v>71</v>
      </c>
      <c r="O11"/>
      <c r="P11"/>
    </row>
    <row r="12" spans="1:19" ht="24" customHeight="1">
      <c r="A12" s="285" t="s">
        <v>70</v>
      </c>
      <c r="B12" s="251">
        <v>8.8674379401085073</v>
      </c>
      <c r="C12" s="252">
        <v>18208.291458128355</v>
      </c>
      <c r="D12" s="252">
        <v>18572.457287290923</v>
      </c>
      <c r="E12" s="253">
        <v>0.60668054772533953</v>
      </c>
      <c r="F12" s="254">
        <v>1.557831172111914</v>
      </c>
      <c r="G12" s="255">
        <v>17.335020267094613</v>
      </c>
      <c r="H12" s="260">
        <v>294.02881040892191</v>
      </c>
      <c r="I12" s="254">
        <v>1.6776430087169125</v>
      </c>
      <c r="J12" s="261">
        <v>15.018706574024584</v>
      </c>
      <c r="K12" s="261">
        <v>35.203664321936856</v>
      </c>
      <c r="L12" s="262">
        <v>2.1490738973446639</v>
      </c>
      <c r="O12"/>
      <c r="P12"/>
    </row>
    <row r="13" spans="1:19" ht="24" customHeight="1" thickBot="1">
      <c r="A13" s="286" t="s">
        <v>77</v>
      </c>
      <c r="B13" s="269">
        <v>10.96550868718246</v>
      </c>
      <c r="C13" s="270">
        <v>21168.935689541428</v>
      </c>
      <c r="D13" s="270">
        <v>21592.314403332257</v>
      </c>
      <c r="E13" s="271">
        <v>0.70330614031945116</v>
      </c>
      <c r="F13" s="272">
        <v>-1.025030278286946</v>
      </c>
      <c r="G13" s="273">
        <v>4.5684906231263378</v>
      </c>
      <c r="H13" s="274">
        <v>295.98373983739839</v>
      </c>
      <c r="I13" s="272">
        <v>-3.6532315803291845E-2</v>
      </c>
      <c r="J13" s="275">
        <v>5.2309948667807378</v>
      </c>
      <c r="K13" s="275">
        <v>23.474562407982987</v>
      </c>
      <c r="L13" s="276">
        <v>-0.61706941582009023</v>
      </c>
      <c r="O13"/>
      <c r="P13"/>
    </row>
    <row r="14" spans="1:19">
      <c r="A14" s="287"/>
      <c r="B14" s="288"/>
    </row>
    <row r="15" spans="1:19" ht="46.5" customHeight="1">
      <c r="A15" s="1067" t="s">
        <v>440</v>
      </c>
      <c r="B15" s="1067"/>
      <c r="C15" s="1067"/>
      <c r="D15" s="1067"/>
      <c r="E15" s="1067"/>
      <c r="F15" s="1067"/>
      <c r="G15" s="1067"/>
      <c r="H15" s="1067"/>
      <c r="I15" s="1067"/>
      <c r="J15" s="1067"/>
      <c r="K15" s="1067"/>
      <c r="L15" s="1067"/>
    </row>
    <row r="16" spans="1:19" ht="33.75" customHeight="1">
      <c r="A16" s="1067" t="s">
        <v>441</v>
      </c>
      <c r="B16" s="1067"/>
      <c r="C16" s="1067"/>
      <c r="D16" s="1067"/>
      <c r="E16" s="1067"/>
      <c r="F16" s="1067"/>
      <c r="G16" s="1067"/>
      <c r="H16" s="1067"/>
      <c r="I16" s="1067"/>
      <c r="J16" s="1067"/>
      <c r="K16" s="1067"/>
      <c r="L16" s="1067"/>
    </row>
    <row r="17" spans="1:12">
      <c r="A17" s="1067" t="s">
        <v>113</v>
      </c>
      <c r="B17" s="1067"/>
      <c r="C17" s="1067"/>
      <c r="D17" s="1067"/>
      <c r="E17" s="1067"/>
      <c r="F17" s="1067"/>
      <c r="G17" s="1067"/>
      <c r="H17" s="1067"/>
      <c r="I17" s="1067"/>
      <c r="J17" s="1067"/>
      <c r="K17" s="1067"/>
      <c r="L17" s="1067"/>
    </row>
    <row r="18" spans="1:12">
      <c r="A18" s="289" t="s">
        <v>442</v>
      </c>
      <c r="B18" s="289"/>
      <c r="C18" s="289"/>
      <c r="D18" s="289"/>
      <c r="E18" s="289"/>
      <c r="F18" s="289"/>
      <c r="G18" s="289"/>
    </row>
    <row r="19" spans="1:12">
      <c r="A19" s="289"/>
    </row>
    <row r="23" spans="1:12">
      <c r="A23" s="1065"/>
      <c r="B23" s="1065"/>
      <c r="C23" s="1065"/>
      <c r="D23" s="1065"/>
      <c r="E23" s="1065"/>
      <c r="F23" s="1065"/>
      <c r="G23" s="1065"/>
      <c r="H23" s="1065"/>
      <c r="I23" s="1065"/>
      <c r="J23" s="1065"/>
    </row>
  </sheetData>
  <mergeCells count="10">
    <mergeCell ref="A23:J23"/>
    <mergeCell ref="A2:J2"/>
    <mergeCell ref="A1:L1"/>
    <mergeCell ref="A15:L15"/>
    <mergeCell ref="A16:L16"/>
    <mergeCell ref="A17:L17"/>
    <mergeCell ref="H4:I4"/>
    <mergeCell ref="K4:L4"/>
    <mergeCell ref="B4:G4"/>
    <mergeCell ref="J4:J5"/>
  </mergeCells>
  <phoneticPr fontId="7"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212</v>
      </c>
    </row>
    <row r="5" spans="1:20" ht="38.25" customHeight="1" thickBot="1">
      <c r="A5" s="1162" t="s">
        <v>398</v>
      </c>
      <c r="B5" s="1162"/>
      <c r="C5" s="1162"/>
      <c r="D5" s="1162"/>
      <c r="E5" s="1162"/>
      <c r="F5" s="1162"/>
      <c r="H5" s="61" t="s">
        <v>227</v>
      </c>
    </row>
    <row r="6" spans="1:20" ht="15.75" customHeight="1" thickBot="1">
      <c r="A6" s="1163" t="s">
        <v>114</v>
      </c>
      <c r="B6" s="1165" t="s">
        <v>397</v>
      </c>
      <c r="C6" s="1166"/>
      <c r="D6" s="1167"/>
      <c r="E6" s="1168" t="s">
        <v>391</v>
      </c>
      <c r="F6" s="1170" t="s">
        <v>392</v>
      </c>
    </row>
    <row r="7" spans="1:20" ht="21" customHeight="1" thickBot="1">
      <c r="A7" s="1182"/>
      <c r="B7" s="140" t="s">
        <v>217</v>
      </c>
      <c r="C7" s="140" t="s">
        <v>219</v>
      </c>
      <c r="D7" s="140" t="s">
        <v>220</v>
      </c>
      <c r="E7" s="1175"/>
      <c r="F7" s="1176"/>
    </row>
    <row r="8" spans="1:20" ht="17.25" customHeight="1" thickBot="1">
      <c r="A8" s="95" t="s">
        <v>115</v>
      </c>
      <c r="B8" s="74">
        <v>14038.891</v>
      </c>
      <c r="C8" s="74">
        <v>4836.6369999999997</v>
      </c>
      <c r="D8" s="101">
        <f t="shared" ref="D8:D13" si="0">(C8/B8)*100</f>
        <v>34.451702773388583</v>
      </c>
      <c r="E8" s="74">
        <v>10934.939</v>
      </c>
      <c r="F8" s="101">
        <f t="shared" ref="F8:F13" si="1">((B8-E8)/E8)*100</f>
        <v>28.385636170444105</v>
      </c>
      <c r="H8" s="65" t="s">
        <v>116</v>
      </c>
    </row>
    <row r="9" spans="1:20" ht="18" customHeight="1" thickBot="1">
      <c r="A9" s="96" t="s">
        <v>117</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213</v>
      </c>
      <c r="B10" s="76">
        <v>21098</v>
      </c>
      <c r="C10" s="133">
        <v>0</v>
      </c>
      <c r="D10" s="102">
        <f t="shared" si="0"/>
        <v>0</v>
      </c>
      <c r="E10" s="77">
        <v>25583</v>
      </c>
      <c r="F10" s="102">
        <f t="shared" si="1"/>
        <v>-17.531173044599928</v>
      </c>
      <c r="O10"/>
      <c r="P10"/>
      <c r="Q10"/>
      <c r="R10"/>
      <c r="S10"/>
      <c r="T10"/>
    </row>
    <row r="11" spans="1:20" ht="17.25" customHeight="1" thickBot="1">
      <c r="A11" s="96" t="s">
        <v>118</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119</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120</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214</v>
      </c>
      <c r="O16"/>
      <c r="P16"/>
      <c r="Q16"/>
      <c r="R16"/>
      <c r="S16"/>
      <c r="T16"/>
    </row>
    <row r="17" spans="1:20">
      <c r="O17"/>
      <c r="P17"/>
      <c r="Q17"/>
      <c r="R17"/>
      <c r="S17"/>
      <c r="T17"/>
    </row>
    <row r="18" spans="1:20" ht="33" customHeight="1" thickBot="1">
      <c r="A18" s="1162" t="s">
        <v>399</v>
      </c>
      <c r="B18" s="1162"/>
      <c r="C18" s="1162"/>
      <c r="D18" s="1162"/>
      <c r="E18" s="1162"/>
      <c r="F18" s="1162"/>
      <c r="O18"/>
      <c r="P18"/>
      <c r="Q18"/>
      <c r="R18"/>
      <c r="S18"/>
      <c r="T18"/>
    </row>
    <row r="19" spans="1:20" ht="16.5" customHeight="1" thickBot="1">
      <c r="A19" s="1173" t="s">
        <v>121</v>
      </c>
      <c r="B19" s="1165" t="s">
        <v>397</v>
      </c>
      <c r="C19" s="1166"/>
      <c r="D19" s="1167"/>
      <c r="E19" s="1168" t="s">
        <v>391</v>
      </c>
      <c r="F19" s="1170" t="s">
        <v>392</v>
      </c>
      <c r="K19"/>
      <c r="L19"/>
      <c r="M19"/>
      <c r="O19"/>
      <c r="P19"/>
      <c r="Q19"/>
      <c r="R19"/>
      <c r="S19"/>
      <c r="T19"/>
    </row>
    <row r="20" spans="1:20" ht="21" customHeight="1" thickBot="1">
      <c r="A20" s="1174"/>
      <c r="B20" s="94" t="s">
        <v>217</v>
      </c>
      <c r="C20" s="94" t="s">
        <v>322</v>
      </c>
      <c r="D20" s="94" t="s">
        <v>323</v>
      </c>
      <c r="E20" s="1175"/>
      <c r="F20" s="1176"/>
      <c r="K20"/>
      <c r="L20"/>
      <c r="M20"/>
      <c r="O20"/>
      <c r="P20"/>
      <c r="Q20"/>
      <c r="R20"/>
      <c r="S20"/>
      <c r="T20"/>
    </row>
    <row r="21" spans="1:20" ht="15.75" thickBot="1">
      <c r="A21" s="18" t="s">
        <v>115</v>
      </c>
      <c r="B21" s="74">
        <v>32996.713000000003</v>
      </c>
      <c r="C21" s="79">
        <v>0</v>
      </c>
      <c r="D21" s="101">
        <f t="shared" ref="D21:D26" si="2">(C21/B21)*100</f>
        <v>0</v>
      </c>
      <c r="E21" s="74">
        <v>45324.656000000003</v>
      </c>
      <c r="F21" s="101">
        <f t="shared" ref="F21:F26" si="3">((B21-E21)/E21)*100</f>
        <v>-27.199198158282766</v>
      </c>
      <c r="H21" s="65" t="s">
        <v>122</v>
      </c>
      <c r="K21"/>
      <c r="L21"/>
      <c r="M21"/>
      <c r="O21"/>
      <c r="P21"/>
      <c r="Q21"/>
      <c r="R21"/>
      <c r="S21"/>
      <c r="T21"/>
    </row>
    <row r="22" spans="1:20" ht="15.75" thickBot="1">
      <c r="A22" s="18" t="s">
        <v>117</v>
      </c>
      <c r="B22" s="74">
        <v>161383</v>
      </c>
      <c r="C22" s="79">
        <v>0</v>
      </c>
      <c r="D22" s="102">
        <f t="shared" si="2"/>
        <v>0</v>
      </c>
      <c r="E22" s="74">
        <v>192967</v>
      </c>
      <c r="F22" s="102">
        <f t="shared" si="3"/>
        <v>-16.367565438650132</v>
      </c>
      <c r="H22" s="60">
        <f>B22-E22</f>
        <v>-31584</v>
      </c>
      <c r="O22"/>
      <c r="P22"/>
      <c r="Q22"/>
      <c r="R22"/>
      <c r="S22"/>
      <c r="T22"/>
    </row>
    <row r="23" spans="1:20" ht="15.75" thickBot="1">
      <c r="A23" s="19" t="s">
        <v>213</v>
      </c>
      <c r="B23" s="77">
        <v>48910</v>
      </c>
      <c r="C23" s="80">
        <v>0</v>
      </c>
      <c r="D23" s="102">
        <f t="shared" si="2"/>
        <v>0</v>
      </c>
      <c r="E23" s="77">
        <v>52966</v>
      </c>
      <c r="F23" s="102">
        <f t="shared" si="3"/>
        <v>-7.6577427028659901</v>
      </c>
      <c r="O23"/>
      <c r="P23"/>
      <c r="Q23"/>
      <c r="R23"/>
      <c r="S23"/>
      <c r="T23"/>
    </row>
    <row r="24" spans="1:20" ht="15.75" thickBot="1">
      <c r="A24" s="18" t="s">
        <v>118</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119</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120</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181"/>
      <c r="B27" s="1181"/>
      <c r="C27" s="1181"/>
      <c r="D27" s="1181"/>
      <c r="E27" s="1181"/>
      <c r="F27" s="118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325</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72"/>
      <c r="D32" s="1172"/>
      <c r="H32"/>
      <c r="I32"/>
      <c r="J32"/>
      <c r="K32"/>
      <c r="L32"/>
      <c r="M32"/>
      <c r="N32"/>
      <c r="O32"/>
      <c r="P32"/>
      <c r="Q32"/>
      <c r="R32"/>
      <c r="S32"/>
      <c r="T32"/>
    </row>
    <row r="33" spans="1:20">
      <c r="F33" s="21" t="s">
        <v>93</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72"/>
      <c r="C43" s="1172"/>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7" t="s">
        <v>390</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389</v>
      </c>
      <c r="B3" s="1178"/>
      <c r="C3" s="1178"/>
      <c r="D3" s="1178"/>
      <c r="E3" s="1178"/>
      <c r="F3" s="1178"/>
      <c r="P3" s="36"/>
    </row>
    <row r="4" spans="1:24" ht="4.5" customHeight="1">
      <c r="A4" s="37"/>
      <c r="B4" s="37"/>
      <c r="C4" s="35"/>
      <c r="D4" s="35"/>
    </row>
    <row r="5" spans="1:24" ht="15.75" thickBot="1">
      <c r="A5" s="38" t="s">
        <v>123</v>
      </c>
      <c r="B5" s="1179" t="s">
        <v>124</v>
      </c>
      <c r="C5" s="1179"/>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136</v>
      </c>
      <c r="B7" s="52">
        <v>9406.6440000000002</v>
      </c>
      <c r="C7" s="52">
        <v>18022</v>
      </c>
      <c r="D7" s="62">
        <v>2.5620990014871468</v>
      </c>
      <c r="F7" s="83" t="s">
        <v>136</v>
      </c>
      <c r="G7" s="50">
        <v>2025.673</v>
      </c>
      <c r="H7" s="50">
        <v>9713</v>
      </c>
      <c r="I7" s="99">
        <v>3.1576196496128719</v>
      </c>
      <c r="K7" s="83" t="s">
        <v>136</v>
      </c>
      <c r="L7" s="50">
        <v>314688.65999999997</v>
      </c>
      <c r="M7" s="50">
        <v>82869.316000000006</v>
      </c>
      <c r="N7" s="73">
        <v>3.7974086813990349</v>
      </c>
      <c r="P7" s="83" t="s">
        <v>137</v>
      </c>
      <c r="Q7" s="50">
        <v>53160.981</v>
      </c>
      <c r="R7" s="50">
        <v>14171.507</v>
      </c>
      <c r="S7" s="73">
        <v>3.7512581407185559</v>
      </c>
    </row>
    <row r="8" spans="1:24" ht="16.5" thickBot="1">
      <c r="A8" s="51" t="s">
        <v>148</v>
      </c>
      <c r="B8" s="52">
        <v>8808.41</v>
      </c>
      <c r="C8" s="52">
        <v>5773</v>
      </c>
      <c r="D8" s="62">
        <v>2.355936306022095</v>
      </c>
      <c r="F8" s="51" t="s">
        <v>138</v>
      </c>
      <c r="G8" s="52">
        <v>1472.316</v>
      </c>
      <c r="H8" s="52">
        <v>8077</v>
      </c>
      <c r="I8" s="62">
        <v>2.5718792524285243</v>
      </c>
      <c r="K8" s="51" t="s">
        <v>139</v>
      </c>
      <c r="L8" s="52">
        <v>165627.80900000001</v>
      </c>
      <c r="M8" s="52">
        <v>46804.182000000001</v>
      </c>
      <c r="N8" s="62">
        <v>3.5387395297283479</v>
      </c>
      <c r="P8" s="51" t="s">
        <v>139</v>
      </c>
      <c r="Q8" s="52">
        <v>51137.707999999999</v>
      </c>
      <c r="R8" s="52">
        <v>15448.28</v>
      </c>
      <c r="S8" s="62">
        <v>3.3102525329680712</v>
      </c>
    </row>
    <row r="9" spans="1:24" ht="16.5" thickBot="1">
      <c r="A9" s="51" t="s">
        <v>146</v>
      </c>
      <c r="B9" s="52">
        <v>4708.5169999999998</v>
      </c>
      <c r="C9" s="52">
        <v>3523</v>
      </c>
      <c r="D9" s="62">
        <v>2.3472226999568795</v>
      </c>
      <c r="F9" s="110" t="s">
        <v>221</v>
      </c>
      <c r="G9" s="54">
        <v>4136.0169999999998</v>
      </c>
      <c r="H9" s="54">
        <v>21098</v>
      </c>
      <c r="I9" s="72">
        <v>2.8881791836877202</v>
      </c>
      <c r="K9" s="51" t="s">
        <v>393</v>
      </c>
      <c r="L9" s="52">
        <v>96035.165999999997</v>
      </c>
      <c r="M9" s="52">
        <v>31047.847000000002</v>
      </c>
      <c r="N9" s="62">
        <v>3.093134477247327</v>
      </c>
      <c r="P9" s="51" t="s">
        <v>143</v>
      </c>
      <c r="Q9" s="52">
        <v>42833.593000000001</v>
      </c>
      <c r="R9" s="52">
        <v>7825.6270000000004</v>
      </c>
      <c r="S9" s="62">
        <v>5.4735030177134689</v>
      </c>
    </row>
    <row r="10" spans="1:24" ht="15.75">
      <c r="A10" s="51" t="s">
        <v>144</v>
      </c>
      <c r="B10" s="52">
        <v>2545.8009999999999</v>
      </c>
      <c r="C10" s="52">
        <v>3800</v>
      </c>
      <c r="D10" s="62">
        <v>2.9073404092521407</v>
      </c>
      <c r="K10" s="51" t="s">
        <v>138</v>
      </c>
      <c r="L10" s="52">
        <v>86180.22</v>
      </c>
      <c r="M10" s="52">
        <v>21462.157999999999</v>
      </c>
      <c r="N10" s="62">
        <v>4.0154498909196361</v>
      </c>
      <c r="P10" s="51" t="s">
        <v>138</v>
      </c>
      <c r="Q10" s="52">
        <v>31761.125</v>
      </c>
      <c r="R10" s="52">
        <v>8956.6779999999999</v>
      </c>
      <c r="S10" s="62">
        <v>3.5460831571705493</v>
      </c>
    </row>
    <row r="11" spans="1:24" ht="15.75">
      <c r="A11" s="51" t="s">
        <v>244</v>
      </c>
      <c r="B11" s="52">
        <v>2397.2089999999998</v>
      </c>
      <c r="C11" s="52">
        <v>1693</v>
      </c>
      <c r="D11" s="62">
        <v>2.0660411913907804</v>
      </c>
      <c r="F11"/>
      <c r="G11"/>
      <c r="H11"/>
      <c r="I11"/>
      <c r="K11" s="51" t="s">
        <v>145</v>
      </c>
      <c r="L11" s="52">
        <v>55736.453000000001</v>
      </c>
      <c r="M11" s="52">
        <v>12275.362999999999</v>
      </c>
      <c r="N11" s="62">
        <v>4.5405136288026675</v>
      </c>
      <c r="P11" s="51" t="s">
        <v>140</v>
      </c>
      <c r="Q11" s="52">
        <v>24410.694</v>
      </c>
      <c r="R11" s="52">
        <v>5631.1679999999997</v>
      </c>
      <c r="S11" s="62">
        <v>4.3349255429779401</v>
      </c>
    </row>
    <row r="12" spans="1:24" ht="15.75">
      <c r="A12" s="51" t="s">
        <v>265</v>
      </c>
      <c r="B12" s="52">
        <v>1735.22</v>
      </c>
      <c r="C12" s="52">
        <v>848</v>
      </c>
      <c r="D12" s="62">
        <v>4.2556291033410423</v>
      </c>
      <c r="H12" s="21"/>
      <c r="K12" s="51" t="s">
        <v>143</v>
      </c>
      <c r="L12" s="52">
        <v>41922.322</v>
      </c>
      <c r="M12" s="52">
        <v>6536.9639999999999</v>
      </c>
      <c r="N12" s="62">
        <v>6.4131180774439018</v>
      </c>
      <c r="P12" s="51" t="s">
        <v>393</v>
      </c>
      <c r="Q12" s="52">
        <v>21494.968000000001</v>
      </c>
      <c r="R12" s="52">
        <v>8622.7270000000008</v>
      </c>
      <c r="S12" s="62">
        <v>2.492827153173236</v>
      </c>
    </row>
    <row r="13" spans="1:24" ht="15.75">
      <c r="A13" s="51" t="s">
        <v>138</v>
      </c>
      <c r="B13" s="52">
        <v>1472.316</v>
      </c>
      <c r="C13" s="52">
        <v>8077</v>
      </c>
      <c r="D13" s="62">
        <v>2.5718792524285243</v>
      </c>
      <c r="H13" s="21"/>
      <c r="K13" s="51" t="s">
        <v>146</v>
      </c>
      <c r="L13" s="52">
        <v>35941.868999999999</v>
      </c>
      <c r="M13" s="52">
        <v>10739.472</v>
      </c>
      <c r="N13" s="62">
        <v>3.3467072682902845</v>
      </c>
      <c r="P13" s="51" t="s">
        <v>136</v>
      </c>
      <c r="Q13" s="52">
        <v>14084.75</v>
      </c>
      <c r="R13" s="52">
        <v>4273.9840000000004</v>
      </c>
      <c r="S13" s="62">
        <v>3.2954615646665966</v>
      </c>
    </row>
    <row r="14" spans="1:24" ht="15.75">
      <c r="A14" s="51" t="s">
        <v>142</v>
      </c>
      <c r="B14" s="52">
        <v>1153.1410000000001</v>
      </c>
      <c r="C14" s="52">
        <v>2935</v>
      </c>
      <c r="D14" s="62">
        <v>2.6349076866831189</v>
      </c>
      <c r="K14" s="51" t="s">
        <v>141</v>
      </c>
      <c r="L14" s="52">
        <v>29708.975999999999</v>
      </c>
      <c r="M14" s="52">
        <v>7463.8059999999996</v>
      </c>
      <c r="N14" s="62">
        <v>3.9804057072222938</v>
      </c>
      <c r="P14" s="51" t="s">
        <v>145</v>
      </c>
      <c r="Q14" s="52">
        <v>13723.708000000001</v>
      </c>
      <c r="R14" s="52">
        <v>3757.9029999999998</v>
      </c>
      <c r="S14" s="62">
        <v>3.6519590846277836</v>
      </c>
    </row>
    <row r="15" spans="1:24" ht="15.75">
      <c r="A15" s="51" t="s">
        <v>393</v>
      </c>
      <c r="B15" s="52">
        <v>604.33299999999997</v>
      </c>
      <c r="C15" s="52">
        <v>3106</v>
      </c>
      <c r="D15" s="62">
        <v>2.9924289689731323</v>
      </c>
      <c r="E15" s="86"/>
      <c r="K15" s="51" t="s">
        <v>245</v>
      </c>
      <c r="L15" s="52">
        <v>28850.821</v>
      </c>
      <c r="M15" s="52">
        <v>5129.2020000000002</v>
      </c>
      <c r="N15" s="62">
        <v>5.6248166868842366</v>
      </c>
      <c r="P15" s="51" t="s">
        <v>146</v>
      </c>
      <c r="Q15" s="52">
        <v>10739.772000000001</v>
      </c>
      <c r="R15" s="52">
        <v>3049.8389999999999</v>
      </c>
      <c r="S15" s="62">
        <v>3.5214226062424938</v>
      </c>
    </row>
    <row r="16" spans="1:24" ht="15.75">
      <c r="A16" s="51" t="s">
        <v>154</v>
      </c>
      <c r="B16" s="52">
        <v>531.52599999999995</v>
      </c>
      <c r="C16" s="52">
        <v>533</v>
      </c>
      <c r="D16" s="62">
        <v>2.0965344777261503</v>
      </c>
      <c r="K16" s="51" t="s">
        <v>137</v>
      </c>
      <c r="L16" s="52">
        <v>28212.786</v>
      </c>
      <c r="M16" s="52">
        <v>6387.1</v>
      </c>
      <c r="N16" s="62">
        <v>4.417151132751953</v>
      </c>
      <c r="P16" s="51" t="s">
        <v>152</v>
      </c>
      <c r="Q16" s="52">
        <v>10145.974</v>
      </c>
      <c r="R16" s="52">
        <v>3497.2040000000002</v>
      </c>
      <c r="S16" s="62">
        <v>2.9011673325319309</v>
      </c>
    </row>
    <row r="17" spans="1:19" ht="15.75">
      <c r="A17" s="51" t="s">
        <v>331</v>
      </c>
      <c r="B17" s="52">
        <v>519.59199999999998</v>
      </c>
      <c r="C17" s="52">
        <v>297</v>
      </c>
      <c r="D17" s="62">
        <v>3.361097095543049</v>
      </c>
      <c r="K17" s="51" t="s">
        <v>153</v>
      </c>
      <c r="L17" s="52">
        <v>25106.527999999998</v>
      </c>
      <c r="M17" s="52">
        <v>8498.0849999999991</v>
      </c>
      <c r="N17" s="62">
        <v>2.9543747797297861</v>
      </c>
      <c r="P17" s="51" t="s">
        <v>234</v>
      </c>
      <c r="Q17" s="52">
        <v>9933.8150000000005</v>
      </c>
      <c r="R17" s="52">
        <v>2466.587</v>
      </c>
      <c r="S17" s="62">
        <v>4.0273523698941087</v>
      </c>
    </row>
    <row r="18" spans="1:19" ht="15.75">
      <c r="A18" s="51" t="s">
        <v>246</v>
      </c>
      <c r="B18" s="52">
        <v>507.05200000000002</v>
      </c>
      <c r="C18" s="52">
        <v>744</v>
      </c>
      <c r="D18" s="62">
        <v>2.7069337376412053</v>
      </c>
      <c r="K18" s="51" t="s">
        <v>150</v>
      </c>
      <c r="L18" s="52">
        <v>22758.68</v>
      </c>
      <c r="M18" s="52">
        <v>5745.5730000000003</v>
      </c>
      <c r="N18" s="62">
        <v>3.9610809922700483</v>
      </c>
      <c r="P18" s="51" t="s">
        <v>153</v>
      </c>
      <c r="Q18" s="52">
        <v>7072.9059999999999</v>
      </c>
      <c r="R18" s="52">
        <v>2677.7759999999998</v>
      </c>
      <c r="S18" s="62">
        <v>2.641335944455399</v>
      </c>
    </row>
    <row r="19" spans="1:19" ht="16.5" thickBot="1">
      <c r="A19" s="51" t="s">
        <v>326</v>
      </c>
      <c r="B19" s="52">
        <v>491.39499999999998</v>
      </c>
      <c r="C19" s="52">
        <v>245</v>
      </c>
      <c r="D19" s="62">
        <v>5.0221779344882211</v>
      </c>
      <c r="K19" s="51" t="s">
        <v>144</v>
      </c>
      <c r="L19" s="52">
        <v>16952.859</v>
      </c>
      <c r="M19" s="52">
        <v>6156.8</v>
      </c>
      <c r="N19" s="62">
        <v>2.7535178989085241</v>
      </c>
      <c r="P19" s="51" t="s">
        <v>147</v>
      </c>
      <c r="Q19" s="52">
        <v>6949.7079999999996</v>
      </c>
      <c r="R19" s="52">
        <v>3403.5210000000002</v>
      </c>
      <c r="S19" s="62">
        <v>2.0419171792975566</v>
      </c>
    </row>
    <row r="20" spans="1:19" ht="16.5" thickBot="1">
      <c r="A20" s="110" t="s">
        <v>221</v>
      </c>
      <c r="B20" s="54">
        <v>35580.819000000003</v>
      </c>
      <c r="C20" s="54">
        <v>50520</v>
      </c>
      <c r="D20" s="72">
        <v>2.5344465599170194</v>
      </c>
      <c r="K20" s="51" t="s">
        <v>151</v>
      </c>
      <c r="L20" s="52">
        <v>14119.995999999999</v>
      </c>
      <c r="M20" s="52">
        <v>3580.3560000000002</v>
      </c>
      <c r="N20" s="62">
        <v>3.9437407900219972</v>
      </c>
      <c r="P20" s="51" t="s">
        <v>244</v>
      </c>
      <c r="Q20" s="52">
        <v>6026.4449999999997</v>
      </c>
      <c r="R20" s="52">
        <v>1823.8440000000001</v>
      </c>
      <c r="S20" s="62">
        <v>3.3042546401994906</v>
      </c>
    </row>
    <row r="21" spans="1:19" ht="15.75">
      <c r="A21"/>
      <c r="B21"/>
      <c r="C21"/>
      <c r="D21"/>
      <c r="K21" s="51" t="s">
        <v>246</v>
      </c>
      <c r="L21" s="52">
        <v>11796.046</v>
      </c>
      <c r="M21" s="52">
        <v>3870.9110000000001</v>
      </c>
      <c r="N21" s="62">
        <v>3.0473565525014656</v>
      </c>
      <c r="P21" s="51" t="s">
        <v>157</v>
      </c>
      <c r="Q21" s="52">
        <v>6007.44</v>
      </c>
      <c r="R21" s="52">
        <v>2279.8870000000002</v>
      </c>
      <c r="S21" s="62">
        <v>2.6349726982082879</v>
      </c>
    </row>
    <row r="22" spans="1:19" ht="15.75">
      <c r="A22"/>
      <c r="B22"/>
      <c r="C22"/>
      <c r="D22"/>
      <c r="H22" s="21"/>
      <c r="K22" s="51" t="s">
        <v>140</v>
      </c>
      <c r="L22" s="52">
        <v>10412.378000000001</v>
      </c>
      <c r="M22" s="52">
        <v>2303.1439999999998</v>
      </c>
      <c r="N22" s="62">
        <v>4.5209409398630749</v>
      </c>
      <c r="P22" s="51" t="s">
        <v>156</v>
      </c>
      <c r="Q22" s="52">
        <v>5435.7719999999999</v>
      </c>
      <c r="R22" s="52">
        <v>1486.961</v>
      </c>
      <c r="S22" s="62">
        <v>3.6556251307196357</v>
      </c>
    </row>
    <row r="23" spans="1:19" ht="15.75">
      <c r="A23"/>
      <c r="B23"/>
      <c r="C23"/>
      <c r="D23"/>
      <c r="H23" s="21"/>
      <c r="K23" s="51" t="s">
        <v>149</v>
      </c>
      <c r="L23" s="52">
        <v>7662.759</v>
      </c>
      <c r="M23" s="52">
        <v>2012.018</v>
      </c>
      <c r="N23" s="62">
        <v>3.8084942580036558</v>
      </c>
      <c r="P23" s="51" t="s">
        <v>154</v>
      </c>
      <c r="Q23" s="52">
        <v>4670.6850000000004</v>
      </c>
      <c r="R23" s="52">
        <v>1328.71</v>
      </c>
      <c r="S23" s="62">
        <v>3.5152027154157039</v>
      </c>
    </row>
    <row r="24" spans="1:19" ht="16.5" thickBot="1">
      <c r="A24"/>
      <c r="B24"/>
      <c r="C24"/>
      <c r="D24"/>
      <c r="H24" s="21"/>
      <c r="K24" s="51" t="s">
        <v>154</v>
      </c>
      <c r="L24" s="52">
        <v>6284.38</v>
      </c>
      <c r="M24" s="52">
        <v>2608.9520000000002</v>
      </c>
      <c r="N24" s="62">
        <v>2.4087756309813289</v>
      </c>
      <c r="P24" s="51" t="s">
        <v>245</v>
      </c>
      <c r="Q24" s="52">
        <v>4326.7290000000003</v>
      </c>
      <c r="R24" s="52">
        <v>1108.626</v>
      </c>
      <c r="S24" s="62">
        <v>3.902785069085517</v>
      </c>
    </row>
    <row r="25" spans="1:19" ht="16.5" thickBot="1">
      <c r="A25"/>
      <c r="B25"/>
      <c r="C25"/>
      <c r="D25"/>
      <c r="H25" s="21"/>
      <c r="K25" s="110" t="s">
        <v>221</v>
      </c>
      <c r="L25" s="54">
        <v>1029780.338</v>
      </c>
      <c r="M25" s="54">
        <v>275566.08799999999</v>
      </c>
      <c r="N25" s="72">
        <v>3.7369632289441945</v>
      </c>
      <c r="P25" s="110" t="s">
        <v>221</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325</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77" t="s">
        <v>394</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3" t="s">
        <v>395</v>
      </c>
      <c r="B3" s="1183"/>
      <c r="C3" s="1183"/>
      <c r="D3" s="1183"/>
      <c r="E3" s="1183"/>
      <c r="F3" s="1183"/>
      <c r="G3" s="1183"/>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83" t="s">
        <v>151</v>
      </c>
      <c r="B8" s="50">
        <v>16093.522999999999</v>
      </c>
      <c r="C8" s="50">
        <v>31691</v>
      </c>
      <c r="D8" s="73">
        <v>2.2894459587107936</v>
      </c>
      <c r="E8" s="88"/>
      <c r="F8" s="83" t="s">
        <v>154</v>
      </c>
      <c r="G8" s="50">
        <v>5607.6319999999996</v>
      </c>
      <c r="H8" s="105">
        <v>26439</v>
      </c>
      <c r="I8" s="106">
        <v>2.8975113766304088</v>
      </c>
      <c r="K8" s="83" t="s">
        <v>145</v>
      </c>
      <c r="L8" s="50">
        <v>10807.004999999999</v>
      </c>
      <c r="M8" s="50">
        <v>3637.0129999999999</v>
      </c>
      <c r="N8" s="73">
        <v>2.9713957580025148</v>
      </c>
      <c r="P8" s="83" t="s">
        <v>393</v>
      </c>
      <c r="Q8" s="50">
        <v>6858.8389999999999</v>
      </c>
      <c r="R8" s="50">
        <v>1378.8009999999999</v>
      </c>
      <c r="S8" s="73">
        <v>4.9744952317266957</v>
      </c>
    </row>
    <row r="9" spans="1:27" ht="15.75">
      <c r="A9" s="51" t="s">
        <v>154</v>
      </c>
      <c r="B9" s="52">
        <v>14277.847</v>
      </c>
      <c r="C9" s="52">
        <v>48971</v>
      </c>
      <c r="D9" s="62">
        <v>2.1122303412017889</v>
      </c>
      <c r="E9" s="89"/>
      <c r="F9" s="51" t="s">
        <v>151</v>
      </c>
      <c r="G9" s="52">
        <v>1384.1880000000001</v>
      </c>
      <c r="H9" s="52">
        <v>7645</v>
      </c>
      <c r="I9" s="62">
        <v>2.8503873446811667</v>
      </c>
      <c r="K9" s="51" t="s">
        <v>139</v>
      </c>
      <c r="L9" s="52">
        <v>10272.005999999999</v>
      </c>
      <c r="M9" s="52">
        <v>2705.585</v>
      </c>
      <c r="N9" s="62">
        <v>3.7965933430293259</v>
      </c>
      <c r="P9" s="51" t="s">
        <v>139</v>
      </c>
      <c r="Q9" s="52">
        <v>3953.721</v>
      </c>
      <c r="R9" s="52">
        <v>1105.203</v>
      </c>
      <c r="S9" s="62">
        <v>3.5773708540421985</v>
      </c>
    </row>
    <row r="10" spans="1:27" ht="15.75">
      <c r="A10" s="51" t="s">
        <v>150</v>
      </c>
      <c r="B10" s="52">
        <v>7723.9129999999996</v>
      </c>
      <c r="C10" s="52">
        <v>5139</v>
      </c>
      <c r="D10" s="62">
        <v>2.9816060167047476</v>
      </c>
      <c r="E10" s="88"/>
      <c r="F10" s="51" t="s">
        <v>156</v>
      </c>
      <c r="G10" s="52">
        <v>936.04499999999996</v>
      </c>
      <c r="H10" s="53">
        <v>4100</v>
      </c>
      <c r="I10" s="63">
        <v>3.8248069300862175</v>
      </c>
      <c r="K10" s="51" t="s">
        <v>393</v>
      </c>
      <c r="L10" s="52">
        <v>6544.26</v>
      </c>
      <c r="M10" s="52">
        <v>1423.0550000000001</v>
      </c>
      <c r="N10" s="62">
        <v>4.598740034643777</v>
      </c>
      <c r="P10" s="51" t="s">
        <v>141</v>
      </c>
      <c r="Q10" s="52">
        <v>3942.2060000000001</v>
      </c>
      <c r="R10" s="52">
        <v>1214.0619999999999</v>
      </c>
      <c r="S10" s="62">
        <v>3.2471208224950625</v>
      </c>
    </row>
    <row r="11" spans="1:27" ht="16.5" thickBot="1">
      <c r="A11" s="51" t="s">
        <v>393</v>
      </c>
      <c r="B11" s="52">
        <v>6995.2089999999998</v>
      </c>
      <c r="C11" s="52">
        <v>17580</v>
      </c>
      <c r="D11" s="62">
        <v>3.1061379359342114</v>
      </c>
      <c r="E11" s="89"/>
      <c r="F11" s="51" t="s">
        <v>393</v>
      </c>
      <c r="G11" s="52">
        <v>788.09199999999998</v>
      </c>
      <c r="H11" s="52">
        <v>5039</v>
      </c>
      <c r="I11" s="62">
        <v>2.2917978916757544</v>
      </c>
      <c r="K11" s="51" t="s">
        <v>141</v>
      </c>
      <c r="L11" s="52">
        <v>6428.5460000000003</v>
      </c>
      <c r="M11" s="52">
        <v>1815.566</v>
      </c>
      <c r="N11" s="62">
        <v>3.5407944409622125</v>
      </c>
      <c r="P11" s="51" t="s">
        <v>156</v>
      </c>
      <c r="Q11" s="52">
        <v>1496.451</v>
      </c>
      <c r="R11" s="52">
        <v>306.52999999999997</v>
      </c>
      <c r="S11" s="62">
        <v>4.8819071542752752</v>
      </c>
    </row>
    <row r="12" spans="1:27" ht="16.5" thickBot="1">
      <c r="A12" s="51" t="s">
        <v>139</v>
      </c>
      <c r="B12" s="52">
        <v>6284.7659999999996</v>
      </c>
      <c r="C12" s="52">
        <v>11132</v>
      </c>
      <c r="D12" s="62">
        <v>2.4288978885772621</v>
      </c>
      <c r="E12" s="89"/>
      <c r="F12" s="110" t="s">
        <v>221</v>
      </c>
      <c r="G12" s="54">
        <v>9499.8960000000006</v>
      </c>
      <c r="H12" s="54">
        <v>48910</v>
      </c>
      <c r="I12" s="72">
        <v>2.7988533414255454</v>
      </c>
      <c r="K12" s="51" t="s">
        <v>156</v>
      </c>
      <c r="L12" s="52">
        <v>5423.92</v>
      </c>
      <c r="M12" s="52">
        <v>1220.4639999999999</v>
      </c>
      <c r="N12" s="62">
        <v>4.4441458330602135</v>
      </c>
      <c r="P12" s="51" t="s">
        <v>138</v>
      </c>
      <c r="Q12" s="52">
        <v>1372.261</v>
      </c>
      <c r="R12" s="52">
        <v>232.54400000000001</v>
      </c>
      <c r="S12" s="62">
        <v>5.901081085730012</v>
      </c>
    </row>
    <row r="13" spans="1:27" ht="15.75">
      <c r="A13" s="51" t="s">
        <v>158</v>
      </c>
      <c r="B13" s="52">
        <v>5965.616</v>
      </c>
      <c r="C13" s="53">
        <v>14730</v>
      </c>
      <c r="D13" s="63">
        <v>1.8446224526585484</v>
      </c>
      <c r="E13" s="89"/>
      <c r="F13"/>
      <c r="G13"/>
      <c r="H13"/>
      <c r="I13"/>
      <c r="K13" s="51" t="s">
        <v>136</v>
      </c>
      <c r="L13" s="52">
        <v>5258.55</v>
      </c>
      <c r="M13" s="52">
        <v>2173.6570000000002</v>
      </c>
      <c r="N13" s="62">
        <v>2.4192179354884416</v>
      </c>
      <c r="P13" s="51" t="s">
        <v>150</v>
      </c>
      <c r="Q13" s="52">
        <v>1156.087</v>
      </c>
      <c r="R13" s="52">
        <v>395.66800000000001</v>
      </c>
      <c r="S13" s="62">
        <v>2.9218612574178349</v>
      </c>
    </row>
    <row r="14" spans="1:27" ht="15.75">
      <c r="A14" s="51" t="s">
        <v>141</v>
      </c>
      <c r="B14" s="52">
        <v>5374.6319999999996</v>
      </c>
      <c r="C14" s="52">
        <v>5403</v>
      </c>
      <c r="D14" s="62">
        <v>1.6129825323789022</v>
      </c>
      <c r="E14" s="89"/>
      <c r="F14"/>
      <c r="G14"/>
      <c r="H14"/>
      <c r="I14"/>
      <c r="K14" s="51" t="s">
        <v>157</v>
      </c>
      <c r="L14" s="52">
        <v>3453.3939999999998</v>
      </c>
      <c r="M14" s="52">
        <v>1399.3009999999999</v>
      </c>
      <c r="N14" s="62">
        <v>2.4679422082882811</v>
      </c>
      <c r="P14" s="51" t="s">
        <v>396</v>
      </c>
      <c r="Q14" s="52">
        <v>483.07799999999997</v>
      </c>
      <c r="R14" s="52">
        <v>89.262</v>
      </c>
      <c r="S14" s="62">
        <v>5.4119110035625457</v>
      </c>
    </row>
    <row r="15" spans="1:27" ht="15.75">
      <c r="A15" s="51" t="s">
        <v>155</v>
      </c>
      <c r="B15" s="52">
        <v>3238.556</v>
      </c>
      <c r="C15" s="52">
        <v>5521</v>
      </c>
      <c r="D15" s="62">
        <v>1.8731692306980436</v>
      </c>
      <c r="E15" s="89"/>
      <c r="F15"/>
      <c r="G15"/>
      <c r="H15"/>
      <c r="I15"/>
      <c r="K15" s="51" t="s">
        <v>244</v>
      </c>
      <c r="L15" s="52">
        <v>3337.9380000000001</v>
      </c>
      <c r="M15" s="52">
        <v>1428.306</v>
      </c>
      <c r="N15" s="62">
        <v>2.3369908128930357</v>
      </c>
      <c r="P15" s="51" t="s">
        <v>136</v>
      </c>
      <c r="Q15" s="52">
        <v>458.32600000000002</v>
      </c>
      <c r="R15" s="52">
        <v>99.350999999999999</v>
      </c>
      <c r="S15" s="62">
        <v>4.6131996658312451</v>
      </c>
    </row>
    <row r="16" spans="1:27" ht="15.75">
      <c r="A16" s="51" t="s">
        <v>149</v>
      </c>
      <c r="B16" s="52">
        <v>2834.1489999999999</v>
      </c>
      <c r="C16" s="52">
        <v>3204</v>
      </c>
      <c r="D16" s="62">
        <v>2.3337604258188933</v>
      </c>
      <c r="E16" s="89"/>
      <c r="K16" s="51" t="s">
        <v>154</v>
      </c>
      <c r="L16" s="52">
        <v>2450.6590000000001</v>
      </c>
      <c r="M16" s="52">
        <v>976.43299999999999</v>
      </c>
      <c r="N16" s="62">
        <v>2.5098076365710704</v>
      </c>
      <c r="P16" s="51" t="s">
        <v>145</v>
      </c>
      <c r="Q16" s="52">
        <v>402.01499999999999</v>
      </c>
      <c r="R16" s="52">
        <v>122.86</v>
      </c>
      <c r="S16" s="62">
        <v>3.2721390200227902</v>
      </c>
    </row>
    <row r="17" spans="1:19" ht="15.75">
      <c r="A17" s="51" t="s">
        <v>136</v>
      </c>
      <c r="B17" s="52">
        <v>2359.44</v>
      </c>
      <c r="C17" s="52">
        <v>9876</v>
      </c>
      <c r="D17" s="62">
        <v>2.9699896906827186</v>
      </c>
      <c r="E17" s="88"/>
      <c r="K17" s="51" t="s">
        <v>149</v>
      </c>
      <c r="L17" s="52">
        <v>2093.0659999999998</v>
      </c>
      <c r="M17" s="52">
        <v>857.81600000000003</v>
      </c>
      <c r="N17" s="62">
        <v>2.4399941246141359</v>
      </c>
      <c r="P17" s="114" t="s">
        <v>153</v>
      </c>
      <c r="Q17" s="109">
        <v>388.61500000000001</v>
      </c>
      <c r="R17" s="109">
        <v>97.712999999999994</v>
      </c>
      <c r="S17" s="115">
        <v>3.9771064239149347</v>
      </c>
    </row>
    <row r="18" spans="1:19" ht="16.5" thickBot="1">
      <c r="A18" s="51" t="s">
        <v>156</v>
      </c>
      <c r="B18" s="52">
        <v>1564.027</v>
      </c>
      <c r="C18" s="52">
        <v>5150</v>
      </c>
      <c r="D18" s="62">
        <v>2.928829181421357</v>
      </c>
      <c r="E18" s="90"/>
      <c r="F18"/>
      <c r="G18"/>
      <c r="H18"/>
      <c r="K18" s="51" t="s">
        <v>158</v>
      </c>
      <c r="L18" s="52">
        <v>1786.711</v>
      </c>
      <c r="M18" s="52">
        <v>744.899</v>
      </c>
      <c r="N18" s="62">
        <v>2.3985949773056481</v>
      </c>
      <c r="P18" s="51" t="s">
        <v>137</v>
      </c>
      <c r="Q18" s="52">
        <v>376.79199999999997</v>
      </c>
      <c r="R18" s="52">
        <v>73.001999999999995</v>
      </c>
      <c r="S18" s="62">
        <v>5.1613928385523682</v>
      </c>
    </row>
    <row r="19" spans="1:19" ht="16.5" thickBot="1">
      <c r="A19" s="110" t="s">
        <v>221</v>
      </c>
      <c r="B19" s="54">
        <v>75246.404999999999</v>
      </c>
      <c r="C19" s="54">
        <v>161383</v>
      </c>
      <c r="D19" s="72">
        <v>2.2804212346848001</v>
      </c>
      <c r="E19" s="91"/>
      <c r="F19"/>
      <c r="G19"/>
      <c r="H19"/>
      <c r="K19" s="51" t="s">
        <v>150</v>
      </c>
      <c r="L19" s="52">
        <v>1562.348</v>
      </c>
      <c r="M19" s="52">
        <v>314.66800000000001</v>
      </c>
      <c r="N19" s="62">
        <v>4.9650679446273527</v>
      </c>
      <c r="P19" s="51" t="s">
        <v>317</v>
      </c>
      <c r="Q19" s="52">
        <v>339.60500000000002</v>
      </c>
      <c r="R19" s="52">
        <v>43.82</v>
      </c>
      <c r="S19" s="62">
        <v>7.75</v>
      </c>
    </row>
    <row r="20" spans="1:19" ht="15" customHeight="1" thickBot="1">
      <c r="A20"/>
      <c r="B20"/>
      <c r="C20"/>
      <c r="D20"/>
      <c r="E20" s="91"/>
      <c r="F20"/>
      <c r="G20"/>
      <c r="H20"/>
      <c r="K20" s="110" t="s">
        <v>221</v>
      </c>
      <c r="L20" s="54">
        <v>62332.813000000002</v>
      </c>
      <c r="M20" s="54">
        <v>19137.920999999998</v>
      </c>
      <c r="N20" s="72">
        <v>3.2570315762093491</v>
      </c>
      <c r="P20" s="110" t="s">
        <v>221</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15" zoomScale="80" zoomScaleNormal="80" workbookViewId="0">
      <selection activeCell="B420" sqref="B420"/>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694"/>
      <c r="D3" s="694"/>
      <c r="E3" s="6" t="s">
        <v>241</v>
      </c>
      <c r="F3" s="694"/>
      <c r="G3" s="694"/>
    </row>
    <row r="4" spans="2:12" ht="12.75">
      <c r="B4"/>
      <c r="C4"/>
      <c r="D4"/>
      <c r="E4"/>
      <c r="F4"/>
      <c r="G4"/>
      <c r="H4"/>
      <c r="I4"/>
      <c r="J4"/>
      <c r="K4"/>
      <c r="L4"/>
    </row>
    <row r="5" spans="2:12" ht="12.75" customHeight="1" thickBot="1">
      <c r="B5" s="84"/>
      <c r="C5" s="84"/>
      <c r="D5" s="84"/>
      <c r="E5" s="84"/>
      <c r="F5" s="85" t="s">
        <v>184</v>
      </c>
      <c r="G5" s="84"/>
      <c r="H5" s="84"/>
      <c r="I5" s="84"/>
      <c r="J5" s="84"/>
      <c r="K5" s="84"/>
      <c r="L5"/>
    </row>
    <row r="6" spans="2:12" ht="14.25" customHeight="1">
      <c r="B6" s="1217" t="s">
        <v>185</v>
      </c>
      <c r="C6" s="1208" t="s">
        <v>18</v>
      </c>
      <c r="D6" s="1208" t="s">
        <v>186</v>
      </c>
      <c r="E6" s="1219" t="s">
        <v>187</v>
      </c>
      <c r="F6" s="1220"/>
      <c r="G6" s="1221"/>
      <c r="H6" s="1222" t="s">
        <v>188</v>
      </c>
      <c r="I6" s="1219" t="s">
        <v>189</v>
      </c>
      <c r="J6" s="1220"/>
      <c r="K6" s="1223"/>
      <c r="L6"/>
    </row>
    <row r="7" spans="2:12" ht="12.75" customHeight="1">
      <c r="B7" s="1218"/>
      <c r="C7" s="1191"/>
      <c r="D7" s="1191"/>
      <c r="E7" s="1200" t="s">
        <v>208</v>
      </c>
      <c r="F7" s="1190" t="s">
        <v>209</v>
      </c>
      <c r="G7" s="1190" t="s">
        <v>210</v>
      </c>
      <c r="H7" s="1196"/>
      <c r="I7" s="1200" t="s">
        <v>190</v>
      </c>
      <c r="J7" s="1200" t="s">
        <v>20</v>
      </c>
      <c r="K7" s="1203" t="s">
        <v>242</v>
      </c>
      <c r="L7"/>
    </row>
    <row r="8" spans="2:12" ht="12.75">
      <c r="B8" s="1218"/>
      <c r="C8" s="1191"/>
      <c r="D8" s="1191"/>
      <c r="E8" s="1201"/>
      <c r="F8" s="1191"/>
      <c r="G8" s="1191"/>
      <c r="H8" s="1196"/>
      <c r="I8" s="1201"/>
      <c r="J8" s="1201"/>
      <c r="K8" s="1212"/>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186" t="s">
        <v>192</v>
      </c>
      <c r="D11" s="1186"/>
      <c r="E11" s="1186"/>
      <c r="F11" s="1186"/>
      <c r="G11" s="1186"/>
      <c r="H11" s="1186"/>
      <c r="I11" s="1186"/>
      <c r="J11" s="1186"/>
      <c r="K11" s="1187"/>
      <c r="L11"/>
    </row>
    <row r="12" spans="2:12" ht="12.75">
      <c r="B12" s="147"/>
      <c r="C12" s="68"/>
      <c r="D12" s="68"/>
      <c r="E12" s="68"/>
      <c r="F12" s="68"/>
      <c r="G12" s="68"/>
      <c r="H12" s="68"/>
      <c r="I12" s="68"/>
      <c r="J12" s="68"/>
      <c r="K12" s="148"/>
      <c r="L12"/>
    </row>
    <row r="13" spans="2:12" ht="15">
      <c r="B13" s="691" t="s">
        <v>193</v>
      </c>
      <c r="C13" s="161">
        <v>160405</v>
      </c>
      <c r="D13" s="161">
        <v>4252</v>
      </c>
      <c r="E13" s="161">
        <v>1993</v>
      </c>
      <c r="F13" s="161">
        <v>1899</v>
      </c>
      <c r="G13" s="161">
        <v>360</v>
      </c>
      <c r="H13" s="161">
        <v>156153</v>
      </c>
      <c r="I13" s="161">
        <v>25576</v>
      </c>
      <c r="J13" s="161">
        <v>49577</v>
      </c>
      <c r="K13" s="170">
        <v>81000</v>
      </c>
      <c r="L13"/>
    </row>
    <row r="14" spans="2:12" ht="15">
      <c r="B14" s="691" t="s">
        <v>194</v>
      </c>
      <c r="C14" s="161">
        <v>118397</v>
      </c>
      <c r="D14" s="161">
        <v>3761</v>
      </c>
      <c r="E14" s="161">
        <v>1965</v>
      </c>
      <c r="F14" s="161">
        <v>1503</v>
      </c>
      <c r="G14" s="161">
        <v>293</v>
      </c>
      <c r="H14" s="161">
        <v>114636</v>
      </c>
      <c r="I14" s="161">
        <v>20407</v>
      </c>
      <c r="J14" s="161">
        <v>32761</v>
      </c>
      <c r="K14" s="170">
        <v>61468</v>
      </c>
      <c r="L14"/>
    </row>
    <row r="15" spans="2:12" ht="15">
      <c r="B15" s="691" t="s">
        <v>195</v>
      </c>
      <c r="C15" s="161">
        <v>154468</v>
      </c>
      <c r="D15" s="163">
        <v>4195</v>
      </c>
      <c r="E15" s="163">
        <v>2254</v>
      </c>
      <c r="F15" s="163">
        <v>1618</v>
      </c>
      <c r="G15" s="162">
        <v>323</v>
      </c>
      <c r="H15" s="161">
        <v>150273</v>
      </c>
      <c r="I15" s="163">
        <v>25918</v>
      </c>
      <c r="J15" s="163">
        <v>43821</v>
      </c>
      <c r="K15" s="171">
        <v>80534</v>
      </c>
      <c r="L15"/>
    </row>
    <row r="16" spans="2:12" ht="15">
      <c r="B16" s="691" t="s">
        <v>196</v>
      </c>
      <c r="C16" s="161">
        <v>147058</v>
      </c>
      <c r="D16" s="161">
        <v>4501</v>
      </c>
      <c r="E16" s="162">
        <v>2298</v>
      </c>
      <c r="F16" s="162">
        <v>1927</v>
      </c>
      <c r="G16" s="161">
        <v>276</v>
      </c>
      <c r="H16" s="161">
        <v>142557</v>
      </c>
      <c r="I16" s="161">
        <v>23715</v>
      </c>
      <c r="J16" s="161">
        <v>40827</v>
      </c>
      <c r="K16" s="170">
        <v>78015</v>
      </c>
      <c r="L16"/>
    </row>
    <row r="17" spans="2:12" ht="15">
      <c r="B17" s="691" t="s">
        <v>197</v>
      </c>
      <c r="C17" s="161">
        <v>161636</v>
      </c>
      <c r="D17" s="70">
        <v>4146</v>
      </c>
      <c r="E17" s="165">
        <v>2119</v>
      </c>
      <c r="F17" s="156">
        <v>1793</v>
      </c>
      <c r="G17" s="156">
        <v>234</v>
      </c>
      <c r="H17" s="70">
        <v>157490</v>
      </c>
      <c r="I17" s="165">
        <v>27516</v>
      </c>
      <c r="J17" s="165">
        <v>43584</v>
      </c>
      <c r="K17" s="172">
        <v>86390</v>
      </c>
      <c r="L17"/>
    </row>
    <row r="18" spans="2:12" ht="15">
      <c r="B18" s="691" t="s">
        <v>198</v>
      </c>
      <c r="C18" s="161">
        <v>148239</v>
      </c>
      <c r="D18" s="161">
        <v>3808</v>
      </c>
      <c r="E18" s="162">
        <v>1579</v>
      </c>
      <c r="F18" s="162">
        <v>1924</v>
      </c>
      <c r="G18" s="161">
        <v>305</v>
      </c>
      <c r="H18" s="161">
        <v>144431</v>
      </c>
      <c r="I18" s="161">
        <v>25807</v>
      </c>
      <c r="J18" s="161">
        <v>41213</v>
      </c>
      <c r="K18" s="170">
        <v>77411</v>
      </c>
      <c r="L18"/>
    </row>
    <row r="19" spans="2:12" ht="15">
      <c r="B19" s="691" t="s">
        <v>199</v>
      </c>
      <c r="C19" s="161">
        <v>164233</v>
      </c>
      <c r="D19" s="71">
        <v>4006</v>
      </c>
      <c r="E19" s="163">
        <v>1618</v>
      </c>
      <c r="F19" s="162">
        <v>2184</v>
      </c>
      <c r="G19" s="162">
        <v>204</v>
      </c>
      <c r="H19" s="161">
        <v>160227</v>
      </c>
      <c r="I19" s="163">
        <v>29167</v>
      </c>
      <c r="J19" s="163">
        <v>48974</v>
      </c>
      <c r="K19" s="171">
        <v>82086</v>
      </c>
      <c r="L19"/>
    </row>
    <row r="20" spans="2:12" ht="15">
      <c r="B20" s="691" t="s">
        <v>200</v>
      </c>
      <c r="C20" s="161">
        <v>158429</v>
      </c>
      <c r="D20" s="71">
        <v>4264</v>
      </c>
      <c r="E20" s="163">
        <v>1814</v>
      </c>
      <c r="F20" s="163">
        <v>2211</v>
      </c>
      <c r="G20" s="162">
        <v>239</v>
      </c>
      <c r="H20" s="161">
        <v>154165</v>
      </c>
      <c r="I20" s="163">
        <v>23293</v>
      </c>
      <c r="J20" s="163">
        <v>45921</v>
      </c>
      <c r="K20" s="171">
        <v>84951</v>
      </c>
      <c r="L20"/>
    </row>
    <row r="21" spans="2:12" ht="15">
      <c r="B21" s="691" t="s">
        <v>201</v>
      </c>
      <c r="C21" s="161">
        <v>165011</v>
      </c>
      <c r="D21" s="161">
        <v>4401</v>
      </c>
      <c r="E21" s="162">
        <v>1788</v>
      </c>
      <c r="F21" s="162">
        <v>2285</v>
      </c>
      <c r="G21" s="161">
        <v>328</v>
      </c>
      <c r="H21" s="161">
        <v>160610</v>
      </c>
      <c r="I21" s="161">
        <v>25702</v>
      </c>
      <c r="J21" s="161">
        <v>48609</v>
      </c>
      <c r="K21" s="170">
        <v>86299</v>
      </c>
      <c r="L21"/>
    </row>
    <row r="22" spans="2:12" ht="15">
      <c r="B22" s="691" t="s">
        <v>202</v>
      </c>
      <c r="C22" s="161">
        <v>175970</v>
      </c>
      <c r="D22" s="71">
        <v>4827</v>
      </c>
      <c r="E22" s="163">
        <v>1922</v>
      </c>
      <c r="F22" s="163">
        <v>2405</v>
      </c>
      <c r="G22" s="163">
        <v>500</v>
      </c>
      <c r="H22" s="162">
        <v>171143</v>
      </c>
      <c r="I22" s="163">
        <v>28318</v>
      </c>
      <c r="J22" s="163">
        <v>60364</v>
      </c>
      <c r="K22" s="171">
        <v>82461</v>
      </c>
      <c r="L22"/>
    </row>
    <row r="23" spans="2:12" ht="15">
      <c r="B23" s="692" t="s">
        <v>203</v>
      </c>
      <c r="C23" s="161">
        <v>158698</v>
      </c>
      <c r="D23" s="163">
        <v>4572</v>
      </c>
      <c r="E23" s="163">
        <v>1754</v>
      </c>
      <c r="F23" s="163">
        <v>2398</v>
      </c>
      <c r="G23" s="163">
        <v>420</v>
      </c>
      <c r="H23" s="163">
        <v>154126</v>
      </c>
      <c r="I23" s="163">
        <v>24642</v>
      </c>
      <c r="J23" s="163">
        <v>50394</v>
      </c>
      <c r="K23" s="171">
        <v>79090</v>
      </c>
      <c r="L23"/>
    </row>
    <row r="24" spans="2:12" ht="15">
      <c r="B24" s="692" t="s">
        <v>204</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184" t="s">
        <v>205</v>
      </c>
      <c r="D28" s="1184"/>
      <c r="E28" s="1184"/>
      <c r="F28" s="1184"/>
      <c r="G28" s="1184"/>
      <c r="H28" s="1184"/>
      <c r="I28" s="1184"/>
      <c r="J28" s="1184"/>
      <c r="K28" s="1185"/>
      <c r="L28"/>
    </row>
    <row r="29" spans="2:12" ht="12.75">
      <c r="B29" s="147"/>
      <c r="C29" s="150"/>
      <c r="D29" s="150"/>
      <c r="E29" s="150"/>
      <c r="F29" s="150"/>
      <c r="G29" s="150"/>
      <c r="H29" s="150"/>
      <c r="I29" s="150"/>
      <c r="J29" s="150"/>
      <c r="K29" s="178"/>
      <c r="L29"/>
    </row>
    <row r="30" spans="2:12" ht="12.75">
      <c r="B30" s="179" t="s">
        <v>193</v>
      </c>
      <c r="C30" s="161">
        <v>49128195</v>
      </c>
      <c r="D30" s="161">
        <v>226689</v>
      </c>
      <c r="E30" s="161">
        <v>68974</v>
      </c>
      <c r="F30" s="161">
        <v>109268</v>
      </c>
      <c r="G30" s="161">
        <v>48447</v>
      </c>
      <c r="H30" s="161">
        <v>48901506</v>
      </c>
      <c r="I30" s="161">
        <v>7017848</v>
      </c>
      <c r="J30" s="161">
        <v>13675018</v>
      </c>
      <c r="K30" s="170">
        <v>28208640</v>
      </c>
      <c r="L30"/>
    </row>
    <row r="31" spans="2:12" ht="12.75">
      <c r="B31" s="179" t="s">
        <v>194</v>
      </c>
      <c r="C31" s="161">
        <v>36008767</v>
      </c>
      <c r="D31" s="161">
        <v>193480</v>
      </c>
      <c r="E31" s="161">
        <v>70783</v>
      </c>
      <c r="F31" s="161">
        <v>85595</v>
      </c>
      <c r="G31" s="161">
        <v>37102</v>
      </c>
      <c r="H31" s="161">
        <v>35815287</v>
      </c>
      <c r="I31" s="161">
        <v>5626521</v>
      </c>
      <c r="J31" s="161">
        <v>9142502</v>
      </c>
      <c r="K31" s="170">
        <v>21046264</v>
      </c>
      <c r="L31"/>
    </row>
    <row r="32" spans="2:12" ht="12.75">
      <c r="B32" s="179" t="s">
        <v>195</v>
      </c>
      <c r="C32" s="161">
        <v>47017379</v>
      </c>
      <c r="D32" s="163">
        <v>213319</v>
      </c>
      <c r="E32" s="163">
        <v>80814</v>
      </c>
      <c r="F32" s="163">
        <v>94000</v>
      </c>
      <c r="G32" s="162">
        <v>38505</v>
      </c>
      <c r="H32" s="161">
        <v>46804060</v>
      </c>
      <c r="I32" s="163">
        <v>7062525</v>
      </c>
      <c r="J32" s="163">
        <v>12295509</v>
      </c>
      <c r="K32" s="171">
        <v>27446026</v>
      </c>
      <c r="L32"/>
    </row>
    <row r="33" spans="2:12" ht="12.75">
      <c r="B33" s="179" t="s">
        <v>196</v>
      </c>
      <c r="C33" s="161">
        <v>45318921</v>
      </c>
      <c r="D33" s="161">
        <v>214619</v>
      </c>
      <c r="E33" s="162">
        <v>78379</v>
      </c>
      <c r="F33" s="162">
        <v>102218</v>
      </c>
      <c r="G33" s="161">
        <v>34022</v>
      </c>
      <c r="H33" s="161">
        <v>45104302</v>
      </c>
      <c r="I33" s="161">
        <v>6540916</v>
      </c>
      <c r="J33" s="161">
        <v>11552622</v>
      </c>
      <c r="K33" s="170">
        <v>27010764</v>
      </c>
      <c r="L33"/>
    </row>
    <row r="34" spans="2:12" ht="12.75">
      <c r="B34" s="179" t="s">
        <v>197</v>
      </c>
      <c r="C34" s="161">
        <v>49995394</v>
      </c>
      <c r="D34" s="165">
        <v>206386</v>
      </c>
      <c r="E34" s="165">
        <v>74601</v>
      </c>
      <c r="F34" s="165">
        <v>100338</v>
      </c>
      <c r="G34" s="165">
        <v>31447</v>
      </c>
      <c r="H34" s="165">
        <v>49789008</v>
      </c>
      <c r="I34" s="165">
        <v>7476937</v>
      </c>
      <c r="J34" s="165">
        <v>12116420</v>
      </c>
      <c r="K34" s="172">
        <v>30195651</v>
      </c>
      <c r="L34"/>
    </row>
    <row r="35" spans="2:12" ht="12.75">
      <c r="B35" s="179" t="s">
        <v>198</v>
      </c>
      <c r="C35" s="161">
        <v>45108919</v>
      </c>
      <c r="D35" s="161">
        <v>202740</v>
      </c>
      <c r="E35" s="162">
        <v>55064</v>
      </c>
      <c r="F35" s="162">
        <v>110221</v>
      </c>
      <c r="G35" s="161">
        <v>37455</v>
      </c>
      <c r="H35" s="161">
        <v>44906179</v>
      </c>
      <c r="I35" s="161">
        <v>6786887</v>
      </c>
      <c r="J35" s="161">
        <v>11328083</v>
      </c>
      <c r="K35" s="170">
        <v>26791209</v>
      </c>
      <c r="L35"/>
    </row>
    <row r="36" spans="2:12" ht="12.75">
      <c r="B36" s="179" t="s">
        <v>199</v>
      </c>
      <c r="C36" s="161">
        <v>47874514</v>
      </c>
      <c r="D36" s="163">
        <v>227478</v>
      </c>
      <c r="E36" s="163">
        <v>59800</v>
      </c>
      <c r="F36" s="163">
        <v>136375</v>
      </c>
      <c r="G36" s="162">
        <v>31303</v>
      </c>
      <c r="H36" s="161">
        <v>47647036</v>
      </c>
      <c r="I36" s="163">
        <v>7592833</v>
      </c>
      <c r="J36" s="163">
        <v>12788320</v>
      </c>
      <c r="K36" s="171">
        <v>27265883</v>
      </c>
      <c r="L36"/>
    </row>
    <row r="37" spans="2:12" ht="12.75">
      <c r="B37" s="179" t="s">
        <v>200</v>
      </c>
      <c r="C37" s="161">
        <v>47480426</v>
      </c>
      <c r="D37" s="163">
        <v>229651</v>
      </c>
      <c r="E37" s="163">
        <v>65516</v>
      </c>
      <c r="F37" s="163">
        <v>130295</v>
      </c>
      <c r="G37" s="162">
        <v>33840</v>
      </c>
      <c r="H37" s="161">
        <v>47250775</v>
      </c>
      <c r="I37" s="163">
        <v>6189426</v>
      </c>
      <c r="J37" s="163">
        <v>12351422</v>
      </c>
      <c r="K37" s="171">
        <v>28709927</v>
      </c>
      <c r="L37"/>
    </row>
    <row r="38" spans="2:12" ht="12.75">
      <c r="B38" s="179" t="s">
        <v>201</v>
      </c>
      <c r="C38" s="161">
        <v>49405724</v>
      </c>
      <c r="D38" s="163">
        <v>240065</v>
      </c>
      <c r="E38" s="163">
        <v>65009</v>
      </c>
      <c r="F38" s="163">
        <v>132898</v>
      </c>
      <c r="G38" s="162">
        <v>42158</v>
      </c>
      <c r="H38" s="161">
        <v>49165659</v>
      </c>
      <c r="I38" s="163">
        <v>6865131</v>
      </c>
      <c r="J38" s="163">
        <v>12986779</v>
      </c>
      <c r="K38" s="171">
        <v>29313749</v>
      </c>
      <c r="L38"/>
    </row>
    <row r="39" spans="2:12" ht="12.75">
      <c r="B39" s="179" t="s">
        <v>202</v>
      </c>
      <c r="C39" s="161">
        <v>52389818</v>
      </c>
      <c r="D39" s="163">
        <v>275406</v>
      </c>
      <c r="E39" s="163">
        <v>68794</v>
      </c>
      <c r="F39" s="163">
        <v>141009</v>
      </c>
      <c r="G39" s="163">
        <v>65603</v>
      </c>
      <c r="H39" s="162">
        <v>52114412</v>
      </c>
      <c r="I39" s="163">
        <v>7666382</v>
      </c>
      <c r="J39" s="163">
        <v>16884614</v>
      </c>
      <c r="K39" s="171">
        <v>27563416</v>
      </c>
      <c r="L39"/>
    </row>
    <row r="40" spans="2:12" ht="12.75">
      <c r="B40" s="179" t="s">
        <v>203</v>
      </c>
      <c r="C40" s="161">
        <v>47669255</v>
      </c>
      <c r="D40" s="163">
        <v>249071</v>
      </c>
      <c r="E40" s="163">
        <v>61984</v>
      </c>
      <c r="F40" s="163">
        <v>132617</v>
      </c>
      <c r="G40" s="163">
        <v>54470</v>
      </c>
      <c r="H40" s="163">
        <v>47420184</v>
      </c>
      <c r="I40" s="163">
        <v>6592748</v>
      </c>
      <c r="J40" s="163">
        <v>13791228</v>
      </c>
      <c r="K40" s="171">
        <v>27036208</v>
      </c>
      <c r="L40"/>
    </row>
    <row r="41" spans="2:12" ht="12.75">
      <c r="B41" s="179" t="s">
        <v>204</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188" t="s">
        <v>185</v>
      </c>
      <c r="C45" s="1190" t="s">
        <v>18</v>
      </c>
      <c r="D45" s="1190" t="s">
        <v>186</v>
      </c>
      <c r="E45" s="1192" t="s">
        <v>187</v>
      </c>
      <c r="F45" s="1193"/>
      <c r="G45" s="1194"/>
      <c r="H45" s="1190" t="s">
        <v>188</v>
      </c>
      <c r="I45" s="1192" t="s">
        <v>189</v>
      </c>
      <c r="J45" s="1193"/>
      <c r="K45" s="1216"/>
      <c r="L45"/>
    </row>
    <row r="46" spans="2:12" ht="12.75" customHeight="1">
      <c r="B46" s="1189"/>
      <c r="C46" s="1191"/>
      <c r="D46" s="1191"/>
      <c r="E46" s="1200" t="s">
        <v>208</v>
      </c>
      <c r="F46" s="1190" t="s">
        <v>209</v>
      </c>
      <c r="G46" s="1190" t="s">
        <v>210</v>
      </c>
      <c r="H46" s="1191"/>
      <c r="I46" s="1200" t="s">
        <v>190</v>
      </c>
      <c r="J46" s="1200" t="s">
        <v>20</v>
      </c>
      <c r="K46" s="1203" t="s">
        <v>191</v>
      </c>
      <c r="L46"/>
    </row>
    <row r="47" spans="2:12" ht="12.75" customHeight="1">
      <c r="B47" s="1214"/>
      <c r="C47" s="1215"/>
      <c r="D47" s="1215"/>
      <c r="E47" s="1202"/>
      <c r="F47" s="1215"/>
      <c r="G47" s="1215"/>
      <c r="H47" s="1215"/>
      <c r="I47" s="1202"/>
      <c r="J47" s="1202"/>
      <c r="K47" s="1204"/>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184" t="s">
        <v>206</v>
      </c>
      <c r="D50" s="1184"/>
      <c r="E50" s="1184"/>
      <c r="F50" s="1184"/>
      <c r="G50" s="1184"/>
      <c r="H50" s="1184"/>
      <c r="I50" s="1184"/>
      <c r="J50" s="1184"/>
      <c r="K50" s="1185"/>
      <c r="L50"/>
    </row>
    <row r="51" spans="2:12" ht="12.75">
      <c r="B51" s="149"/>
      <c r="C51" s="154"/>
      <c r="D51" s="154"/>
      <c r="E51" s="154"/>
      <c r="F51" s="154"/>
      <c r="G51" s="154"/>
      <c r="H51" s="154"/>
      <c r="I51" s="154"/>
      <c r="J51" s="154"/>
      <c r="K51" s="183"/>
      <c r="L51"/>
    </row>
    <row r="52" spans="2:12" ht="12.75">
      <c r="B52" s="179" t="s">
        <v>193</v>
      </c>
      <c r="C52" s="161">
        <v>97042744</v>
      </c>
      <c r="D52" s="161">
        <v>397525</v>
      </c>
      <c r="E52" s="161">
        <v>123027</v>
      </c>
      <c r="F52" s="161">
        <v>190820</v>
      </c>
      <c r="G52" s="161">
        <v>83678</v>
      </c>
      <c r="H52" s="161">
        <v>96645219</v>
      </c>
      <c r="I52" s="161">
        <v>13890672</v>
      </c>
      <c r="J52" s="161">
        <v>28529726</v>
      </c>
      <c r="K52" s="170">
        <v>54224821</v>
      </c>
      <c r="L52"/>
    </row>
    <row r="53" spans="2:12" ht="12.75">
      <c r="B53" s="179" t="s">
        <v>194</v>
      </c>
      <c r="C53" s="161">
        <v>71080437</v>
      </c>
      <c r="D53" s="161">
        <v>338786</v>
      </c>
      <c r="E53" s="161">
        <v>123131</v>
      </c>
      <c r="F53" s="161">
        <v>150015</v>
      </c>
      <c r="G53" s="161">
        <v>65640</v>
      </c>
      <c r="H53" s="161">
        <v>70741651</v>
      </c>
      <c r="I53" s="161">
        <v>11152641</v>
      </c>
      <c r="J53" s="161">
        <v>19000308</v>
      </c>
      <c r="K53" s="170">
        <v>40588702</v>
      </c>
      <c r="L53"/>
    </row>
    <row r="54" spans="2:12" ht="12.75">
      <c r="B54" s="179" t="s">
        <v>195</v>
      </c>
      <c r="C54" s="161">
        <v>94326127</v>
      </c>
      <c r="D54" s="163">
        <v>370021</v>
      </c>
      <c r="E54" s="163">
        <v>141070</v>
      </c>
      <c r="F54" s="163">
        <v>162127</v>
      </c>
      <c r="G54" s="162">
        <v>66824</v>
      </c>
      <c r="H54" s="161">
        <v>93956106</v>
      </c>
      <c r="I54" s="163">
        <v>14326353</v>
      </c>
      <c r="J54" s="163">
        <v>25473371</v>
      </c>
      <c r="K54" s="171">
        <v>54156382</v>
      </c>
      <c r="L54"/>
    </row>
    <row r="55" spans="2:12" ht="12.75">
      <c r="B55" s="179" t="s">
        <v>196</v>
      </c>
      <c r="C55" s="161">
        <v>90179542</v>
      </c>
      <c r="D55" s="161">
        <v>377198</v>
      </c>
      <c r="E55" s="162">
        <v>138987</v>
      </c>
      <c r="F55" s="162">
        <v>177400</v>
      </c>
      <c r="G55" s="162">
        <v>60811</v>
      </c>
      <c r="H55" s="161">
        <v>89802344</v>
      </c>
      <c r="I55" s="162">
        <v>13026121</v>
      </c>
      <c r="J55" s="162">
        <v>24019148</v>
      </c>
      <c r="K55" s="171">
        <v>52757075</v>
      </c>
      <c r="L55"/>
    </row>
    <row r="56" spans="2:12" ht="12.75">
      <c r="B56" s="179" t="s">
        <v>197</v>
      </c>
      <c r="C56" s="161">
        <v>98348767</v>
      </c>
      <c r="D56" s="165">
        <v>365543</v>
      </c>
      <c r="E56" s="165">
        <v>134256</v>
      </c>
      <c r="F56" s="165">
        <v>176108</v>
      </c>
      <c r="G56" s="165">
        <v>55179</v>
      </c>
      <c r="H56" s="165">
        <v>97983224</v>
      </c>
      <c r="I56" s="165">
        <v>14778485</v>
      </c>
      <c r="J56" s="165">
        <v>25000492</v>
      </c>
      <c r="K56" s="172">
        <v>58204247</v>
      </c>
      <c r="L56"/>
    </row>
    <row r="57" spans="2:12" ht="12.75">
      <c r="B57" s="179" t="s">
        <v>198</v>
      </c>
      <c r="C57" s="161">
        <v>89668731</v>
      </c>
      <c r="D57" s="161">
        <v>358330</v>
      </c>
      <c r="E57" s="162">
        <v>97987</v>
      </c>
      <c r="F57" s="162">
        <v>193201</v>
      </c>
      <c r="G57" s="162">
        <v>67142</v>
      </c>
      <c r="H57" s="161">
        <v>89310401</v>
      </c>
      <c r="I57" s="162">
        <v>13566128</v>
      </c>
      <c r="J57" s="162">
        <v>23364570</v>
      </c>
      <c r="K57" s="171">
        <v>52379703</v>
      </c>
      <c r="L57"/>
    </row>
    <row r="58" spans="2:12" ht="12.75">
      <c r="B58" s="179" t="s">
        <v>199</v>
      </c>
      <c r="C58" s="161">
        <v>94814223</v>
      </c>
      <c r="D58" s="163">
        <v>399597</v>
      </c>
      <c r="E58" s="163">
        <v>105945</v>
      </c>
      <c r="F58" s="163">
        <v>239181</v>
      </c>
      <c r="G58" s="162">
        <v>54471</v>
      </c>
      <c r="H58" s="161">
        <v>94414626</v>
      </c>
      <c r="I58" s="163">
        <v>15092121</v>
      </c>
      <c r="J58" s="163">
        <v>26639045</v>
      </c>
      <c r="K58" s="171">
        <v>52683460</v>
      </c>
      <c r="L58"/>
    </row>
    <row r="59" spans="2:12" ht="12.75">
      <c r="B59" s="179" t="s">
        <v>200</v>
      </c>
      <c r="C59" s="161">
        <v>94523431</v>
      </c>
      <c r="D59" s="163">
        <v>403191</v>
      </c>
      <c r="E59" s="163">
        <v>115093</v>
      </c>
      <c r="F59" s="163">
        <v>229415</v>
      </c>
      <c r="G59" s="162">
        <v>58683</v>
      </c>
      <c r="H59" s="161">
        <v>94120240</v>
      </c>
      <c r="I59" s="163">
        <v>12344055</v>
      </c>
      <c r="J59" s="163">
        <v>25664712</v>
      </c>
      <c r="K59" s="171">
        <v>56111473</v>
      </c>
      <c r="L59"/>
    </row>
    <row r="60" spans="2:12" ht="12.75">
      <c r="B60" s="179" t="s">
        <v>201</v>
      </c>
      <c r="C60" s="161">
        <v>98036717</v>
      </c>
      <c r="D60" s="161">
        <v>422394</v>
      </c>
      <c r="E60" s="162">
        <v>114069</v>
      </c>
      <c r="F60" s="162">
        <v>234214</v>
      </c>
      <c r="G60" s="162">
        <v>74111</v>
      </c>
      <c r="H60" s="161">
        <v>97614323</v>
      </c>
      <c r="I60" s="162">
        <v>13669245</v>
      </c>
      <c r="J60" s="162">
        <v>26923250</v>
      </c>
      <c r="K60" s="171">
        <v>57021828</v>
      </c>
      <c r="L60"/>
    </row>
    <row r="61" spans="2:12" ht="12.75">
      <c r="B61" s="179" t="s">
        <v>202</v>
      </c>
      <c r="C61" s="161">
        <v>98036717</v>
      </c>
      <c r="D61" s="163">
        <v>422394</v>
      </c>
      <c r="E61" s="163">
        <v>114069</v>
      </c>
      <c r="F61" s="163">
        <v>234214</v>
      </c>
      <c r="G61" s="163">
        <v>74111</v>
      </c>
      <c r="H61" s="162">
        <v>97614323</v>
      </c>
      <c r="I61" s="163">
        <v>13669245</v>
      </c>
      <c r="J61" s="163">
        <v>26923250</v>
      </c>
      <c r="K61" s="171">
        <v>57021828</v>
      </c>
      <c r="L61"/>
    </row>
    <row r="62" spans="2:12" ht="12.75">
      <c r="B62" s="179" t="s">
        <v>203</v>
      </c>
      <c r="C62" s="161">
        <v>93991382</v>
      </c>
      <c r="D62" s="163">
        <v>442529</v>
      </c>
      <c r="E62" s="163">
        <v>110487</v>
      </c>
      <c r="F62" s="163">
        <v>234875</v>
      </c>
      <c r="G62" s="162">
        <v>97167</v>
      </c>
      <c r="H62" s="164">
        <v>93548853</v>
      </c>
      <c r="I62" s="163">
        <v>13082164</v>
      </c>
      <c r="J62" s="163">
        <v>28328455</v>
      </c>
      <c r="K62" s="171">
        <v>52138234</v>
      </c>
      <c r="L62"/>
    </row>
    <row r="63" spans="2:12" ht="12.75">
      <c r="B63" s="179" t="s">
        <v>204</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693"/>
      <c r="G67" s="693"/>
      <c r="H67" s="693"/>
      <c r="I67" s="693"/>
      <c r="J67"/>
      <c r="K67" s="189"/>
      <c r="L67"/>
    </row>
    <row r="68" spans="2:12" ht="20.25" thickBot="1">
      <c r="B68" s="149"/>
      <c r="C68"/>
      <c r="D68"/>
      <c r="E68" s="186"/>
      <c r="F68" s="187" t="s">
        <v>207</v>
      </c>
      <c r="G68" s="187"/>
      <c r="H68" s="187"/>
      <c r="I68" s="187"/>
      <c r="J68" s="188"/>
      <c r="K68" s="189"/>
      <c r="L68"/>
    </row>
    <row r="69" spans="2:12" ht="15.75">
      <c r="B69" s="11" t="s">
        <v>193</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194</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195</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196</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197</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198</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199</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200</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201</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202</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203</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204</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224" t="s">
        <v>324</v>
      </c>
      <c r="C84" s="1224"/>
      <c r="D84" s="1224"/>
      <c r="E84" s="1224"/>
      <c r="F84" s="1224"/>
      <c r="G84" s="1224"/>
      <c r="H84" s="1224"/>
      <c r="I84" s="1224"/>
      <c r="J84" s="1224"/>
      <c r="K84" s="1224"/>
    </row>
    <row r="85" spans="2:11" ht="18.75" thickBot="1">
      <c r="B85" s="84"/>
      <c r="C85" s="84"/>
      <c r="D85" s="84"/>
      <c r="E85" s="84"/>
      <c r="F85" s="85" t="s">
        <v>184</v>
      </c>
      <c r="G85" s="84"/>
      <c r="H85" s="84"/>
      <c r="I85" s="84"/>
      <c r="J85" s="84"/>
      <c r="K85" s="84"/>
    </row>
    <row r="86" spans="2:11" ht="12.75" customHeight="1">
      <c r="B86" s="1217" t="s">
        <v>185</v>
      </c>
      <c r="C86" s="1208" t="s">
        <v>18</v>
      </c>
      <c r="D86" s="1208" t="s">
        <v>186</v>
      </c>
      <c r="E86" s="1219" t="s">
        <v>187</v>
      </c>
      <c r="F86" s="1220"/>
      <c r="G86" s="1221"/>
      <c r="H86" s="1222" t="s">
        <v>188</v>
      </c>
      <c r="I86" s="1219" t="s">
        <v>189</v>
      </c>
      <c r="J86" s="1220"/>
      <c r="K86" s="1223"/>
    </row>
    <row r="87" spans="2:11" ht="11.25" customHeight="1">
      <c r="B87" s="1218"/>
      <c r="C87" s="1191"/>
      <c r="D87" s="1191"/>
      <c r="E87" s="1200" t="s">
        <v>208</v>
      </c>
      <c r="F87" s="1190" t="s">
        <v>209</v>
      </c>
      <c r="G87" s="1190" t="s">
        <v>210</v>
      </c>
      <c r="H87" s="1196"/>
      <c r="I87" s="1200" t="s">
        <v>190</v>
      </c>
      <c r="J87" s="1200" t="s">
        <v>20</v>
      </c>
      <c r="K87" s="1203" t="s">
        <v>242</v>
      </c>
    </row>
    <row r="88" spans="2:11" ht="11.25" customHeight="1">
      <c r="B88" s="1218"/>
      <c r="C88" s="1191"/>
      <c r="D88" s="1191"/>
      <c r="E88" s="1201"/>
      <c r="F88" s="1191"/>
      <c r="G88" s="1191"/>
      <c r="H88" s="1196"/>
      <c r="I88" s="1201"/>
      <c r="J88" s="1201"/>
      <c r="K88" s="1212"/>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186" t="s">
        <v>192</v>
      </c>
      <c r="D91" s="1186"/>
      <c r="E91" s="1186"/>
      <c r="F91" s="1186"/>
      <c r="G91" s="1186"/>
      <c r="H91" s="1186"/>
      <c r="I91" s="1186"/>
      <c r="J91" s="1186"/>
      <c r="K91" s="1187"/>
    </row>
    <row r="92" spans="2:11" ht="12.75">
      <c r="B92" s="147"/>
      <c r="C92" s="68"/>
      <c r="D92" s="68"/>
      <c r="E92" s="68"/>
      <c r="F92" s="68"/>
      <c r="G92" s="68"/>
      <c r="H92" s="68"/>
      <c r="I92" s="68"/>
      <c r="J92" s="68"/>
      <c r="K92" s="148"/>
    </row>
    <row r="93" spans="2:11" ht="12.75">
      <c r="B93" s="169" t="s">
        <v>193</v>
      </c>
      <c r="C93" s="161">
        <f>SUM(D93+H93)</f>
        <v>163247</v>
      </c>
      <c r="D93" s="161">
        <v>4183</v>
      </c>
      <c r="E93" s="161">
        <v>1936</v>
      </c>
      <c r="F93" s="161">
        <v>1878</v>
      </c>
      <c r="G93" s="161">
        <v>369</v>
      </c>
      <c r="H93" s="161">
        <v>159064</v>
      </c>
      <c r="I93" s="161">
        <v>25823</v>
      </c>
      <c r="J93" s="161">
        <v>47119</v>
      </c>
      <c r="K93" s="170">
        <v>86122</v>
      </c>
    </row>
    <row r="94" spans="2:11" ht="12.75">
      <c r="B94" s="169" t="s">
        <v>194</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195</v>
      </c>
      <c r="C95" s="161">
        <f t="shared" si="12"/>
        <v>151453</v>
      </c>
      <c r="D95" s="163">
        <v>3672</v>
      </c>
      <c r="E95" s="163">
        <v>1511</v>
      </c>
      <c r="F95" s="163">
        <v>1781</v>
      </c>
      <c r="G95" s="162">
        <v>380</v>
      </c>
      <c r="H95" s="161">
        <v>147781</v>
      </c>
      <c r="I95" s="163">
        <v>22185</v>
      </c>
      <c r="J95" s="163">
        <v>39306</v>
      </c>
      <c r="K95" s="171">
        <v>86290</v>
      </c>
    </row>
    <row r="96" spans="2:11" ht="12.75">
      <c r="B96" s="169" t="s">
        <v>196</v>
      </c>
      <c r="C96" s="161">
        <f>SUM(D96+H96)</f>
        <v>123387</v>
      </c>
      <c r="D96" s="161">
        <v>2579</v>
      </c>
      <c r="E96" s="162">
        <v>1048</v>
      </c>
      <c r="F96" s="162">
        <v>1175</v>
      </c>
      <c r="G96" s="161">
        <v>356</v>
      </c>
      <c r="H96" s="161">
        <v>120808</v>
      </c>
      <c r="I96" s="161">
        <v>18805</v>
      </c>
      <c r="J96" s="161">
        <v>35098</v>
      </c>
      <c r="K96" s="170">
        <v>66905</v>
      </c>
    </row>
    <row r="97" spans="2:11" ht="12.75">
      <c r="B97" s="169" t="s">
        <v>197</v>
      </c>
      <c r="C97" s="161">
        <f>SUM(D97+H97)</f>
        <v>141955</v>
      </c>
      <c r="D97" s="70">
        <v>3254</v>
      </c>
      <c r="E97" s="165">
        <v>1374</v>
      </c>
      <c r="F97" s="156">
        <v>1580</v>
      </c>
      <c r="G97" s="156">
        <v>300</v>
      </c>
      <c r="H97" s="70">
        <v>138701</v>
      </c>
      <c r="I97" s="165">
        <v>23058</v>
      </c>
      <c r="J97" s="165">
        <v>36148</v>
      </c>
      <c r="K97" s="172">
        <v>79495</v>
      </c>
    </row>
    <row r="98" spans="2:11" ht="12.75">
      <c r="B98" s="169" t="s">
        <v>198</v>
      </c>
      <c r="C98" s="161">
        <f t="shared" si="12"/>
        <v>166759</v>
      </c>
      <c r="D98" s="161">
        <v>3740</v>
      </c>
      <c r="E98" s="162">
        <v>1503</v>
      </c>
      <c r="F98" s="162">
        <v>2000</v>
      </c>
      <c r="G98" s="161">
        <v>237</v>
      </c>
      <c r="H98" s="161">
        <v>163019</v>
      </c>
      <c r="I98" s="161">
        <v>27394</v>
      </c>
      <c r="J98" s="161">
        <v>41041</v>
      </c>
      <c r="K98" s="170">
        <v>94584</v>
      </c>
    </row>
    <row r="99" spans="2:11" ht="12.75">
      <c r="B99" s="169" t="s">
        <v>199</v>
      </c>
      <c r="C99" s="161">
        <f>SUM(D99+H99)</f>
        <v>176233</v>
      </c>
      <c r="D99" s="71">
        <v>4202</v>
      </c>
      <c r="E99" s="163">
        <v>1869</v>
      </c>
      <c r="F99" s="162">
        <v>2029</v>
      </c>
      <c r="G99" s="162">
        <v>304</v>
      </c>
      <c r="H99" s="161">
        <v>172031</v>
      </c>
      <c r="I99" s="163">
        <v>31264</v>
      </c>
      <c r="J99" s="163">
        <v>50784</v>
      </c>
      <c r="K99" s="171">
        <v>89983</v>
      </c>
    </row>
    <row r="100" spans="2:11" ht="12.75">
      <c r="B100" s="169" t="s">
        <v>200</v>
      </c>
      <c r="C100" s="161">
        <f t="shared" si="12"/>
        <v>151920</v>
      </c>
      <c r="D100" s="71">
        <v>4257</v>
      </c>
      <c r="E100" s="163">
        <v>1568</v>
      </c>
      <c r="F100" s="163">
        <v>2117</v>
      </c>
      <c r="G100" s="162">
        <v>572</v>
      </c>
      <c r="H100" s="161">
        <v>147663</v>
      </c>
      <c r="I100" s="163">
        <v>24922</v>
      </c>
      <c r="J100" s="163">
        <v>43850</v>
      </c>
      <c r="K100" s="171">
        <v>78891</v>
      </c>
    </row>
    <row r="101" spans="2:11" ht="12.75">
      <c r="B101" s="169" t="s">
        <v>201</v>
      </c>
      <c r="C101" s="161">
        <f t="shared" si="12"/>
        <v>168873</v>
      </c>
      <c r="D101" s="161">
        <v>4787</v>
      </c>
      <c r="E101" s="162">
        <v>2244</v>
      </c>
      <c r="F101" s="162">
        <v>2284</v>
      </c>
      <c r="G101" s="161">
        <v>259</v>
      </c>
      <c r="H101" s="161">
        <v>164086</v>
      </c>
      <c r="I101" s="161">
        <v>25977</v>
      </c>
      <c r="J101" s="161">
        <v>49066</v>
      </c>
      <c r="K101" s="170">
        <v>89043</v>
      </c>
    </row>
    <row r="102" spans="2:11" ht="12.75">
      <c r="B102" s="173" t="s">
        <v>202</v>
      </c>
      <c r="C102" s="161">
        <f>SUM(D102+H102)</f>
        <v>167227</v>
      </c>
      <c r="D102" s="71">
        <v>4810</v>
      </c>
      <c r="E102" s="163">
        <v>2454</v>
      </c>
      <c r="F102" s="163">
        <v>1999</v>
      </c>
      <c r="G102" s="163">
        <v>357</v>
      </c>
      <c r="H102" s="162">
        <v>162417</v>
      </c>
      <c r="I102" s="163">
        <v>27314</v>
      </c>
      <c r="J102" s="163">
        <v>55182</v>
      </c>
      <c r="K102" s="171">
        <v>79921</v>
      </c>
    </row>
    <row r="103" spans="2:11" ht="12.75">
      <c r="B103" s="174" t="s">
        <v>203</v>
      </c>
      <c r="C103" s="161">
        <f>SUM(D103+H103)</f>
        <v>137617</v>
      </c>
      <c r="D103" s="163">
        <v>3779</v>
      </c>
      <c r="E103" s="163">
        <v>1461</v>
      </c>
      <c r="F103" s="163">
        <v>1884</v>
      </c>
      <c r="G103" s="163">
        <v>434</v>
      </c>
      <c r="H103" s="163">
        <v>133838</v>
      </c>
      <c r="I103" s="163">
        <v>22269</v>
      </c>
      <c r="J103" s="163">
        <v>45841</v>
      </c>
      <c r="K103" s="171">
        <v>65728</v>
      </c>
    </row>
    <row r="104" spans="2:11" ht="12.75">
      <c r="B104" s="174" t="s">
        <v>204</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184" t="s">
        <v>205</v>
      </c>
      <c r="D108" s="1184"/>
      <c r="E108" s="1184"/>
      <c r="F108" s="1184"/>
      <c r="G108" s="1184"/>
      <c r="H108" s="1184"/>
      <c r="I108" s="1184"/>
      <c r="J108" s="1184"/>
      <c r="K108" s="1185"/>
    </row>
    <row r="109" spans="2:11" ht="12.75">
      <c r="B109" s="147"/>
      <c r="C109" s="150"/>
      <c r="D109" s="150"/>
      <c r="E109" s="150"/>
      <c r="F109" s="150"/>
      <c r="G109" s="150"/>
      <c r="H109" s="150"/>
      <c r="I109" s="150"/>
      <c r="J109" s="150"/>
      <c r="K109" s="178"/>
    </row>
    <row r="110" spans="2:11" ht="12.75">
      <c r="B110" s="179" t="s">
        <v>193</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194</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195</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196</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197</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198</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199</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200</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201</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202</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203</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204</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369</v>
      </c>
    </row>
    <row r="124" spans="2:14" ht="12.75">
      <c r="B124" s="180"/>
      <c r="C124" s="151"/>
      <c r="D124" s="151"/>
      <c r="E124" s="151"/>
      <c r="F124" s="151"/>
      <c r="G124" s="151"/>
      <c r="H124" s="151"/>
      <c r="I124" s="151"/>
      <c r="J124" s="151"/>
      <c r="K124" s="181"/>
    </row>
    <row r="125" spans="2:14" ht="12.75" customHeight="1">
      <c r="B125" s="1188" t="s">
        <v>185</v>
      </c>
      <c r="C125" s="1190" t="s">
        <v>18</v>
      </c>
      <c r="D125" s="1190" t="s">
        <v>186</v>
      </c>
      <c r="E125" s="1192" t="s">
        <v>187</v>
      </c>
      <c r="F125" s="1193"/>
      <c r="G125" s="1194"/>
      <c r="H125" s="1195" t="s">
        <v>188</v>
      </c>
      <c r="I125" s="1197" t="s">
        <v>189</v>
      </c>
      <c r="J125" s="1198"/>
      <c r="K125" s="1199"/>
    </row>
    <row r="126" spans="2:14" ht="11.25" customHeight="1">
      <c r="B126" s="1189"/>
      <c r="C126" s="1191"/>
      <c r="D126" s="1191"/>
      <c r="E126" s="1200" t="s">
        <v>208</v>
      </c>
      <c r="F126" s="1190" t="s">
        <v>209</v>
      </c>
      <c r="G126" s="1190" t="s">
        <v>210</v>
      </c>
      <c r="H126" s="1196"/>
      <c r="I126" s="1200" t="s">
        <v>190</v>
      </c>
      <c r="J126" s="1200" t="s">
        <v>20</v>
      </c>
      <c r="K126" s="1203" t="s">
        <v>191</v>
      </c>
    </row>
    <row r="127" spans="2:14" ht="11.25" customHeight="1">
      <c r="B127" s="1189"/>
      <c r="C127" s="1191"/>
      <c r="D127" s="1191"/>
      <c r="E127" s="1201"/>
      <c r="F127" s="1191"/>
      <c r="G127" s="1191"/>
      <c r="H127" s="1196"/>
      <c r="I127" s="1202"/>
      <c r="J127" s="1202"/>
      <c r="K127" s="1204"/>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184" t="s">
        <v>206</v>
      </c>
      <c r="D130" s="1184"/>
      <c r="E130" s="1184"/>
      <c r="F130" s="1184"/>
      <c r="G130" s="1184"/>
      <c r="H130" s="1184"/>
      <c r="I130" s="1184"/>
      <c r="J130" s="1184"/>
      <c r="K130" s="1185"/>
    </row>
    <row r="131" spans="2:11" ht="12.75">
      <c r="B131" s="149"/>
      <c r="C131" s="154"/>
      <c r="D131" s="154"/>
      <c r="E131" s="154"/>
      <c r="F131" s="154"/>
      <c r="G131" s="154"/>
      <c r="H131" s="154"/>
      <c r="I131" s="154"/>
      <c r="J131" s="154"/>
      <c r="K131" s="183"/>
    </row>
    <row r="132" spans="2:11" ht="12.75">
      <c r="B132" s="179" t="s">
        <v>193</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194</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195</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196</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197</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198</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199</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200</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201</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202</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203</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204</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207</v>
      </c>
      <c r="G148" s="187"/>
      <c r="H148" s="187"/>
      <c r="I148" s="187"/>
      <c r="J148" s="188"/>
      <c r="K148" s="189"/>
    </row>
    <row r="149" spans="2:12" ht="15.75">
      <c r="B149" s="11" t="s">
        <v>193</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194</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195</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196</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197</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198</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199</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200</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201</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202</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203</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204</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224" t="s">
        <v>370</v>
      </c>
      <c r="C163" s="1224"/>
      <c r="D163" s="1224"/>
      <c r="E163" s="1224"/>
      <c r="F163" s="1224"/>
      <c r="G163" s="1224"/>
      <c r="H163" s="1224"/>
      <c r="I163" s="1224"/>
      <c r="J163" s="1224"/>
      <c r="K163" s="1224"/>
      <c r="L163"/>
    </row>
    <row r="164" spans="2:12" ht="18.75" thickBot="1">
      <c r="B164" s="84"/>
      <c r="C164" s="84"/>
      <c r="D164" s="84"/>
      <c r="E164" s="84"/>
      <c r="F164" s="85" t="s">
        <v>184</v>
      </c>
      <c r="G164" s="84"/>
      <c r="H164" s="84"/>
      <c r="I164" s="84"/>
      <c r="J164" s="84"/>
      <c r="K164" s="84"/>
    </row>
    <row r="165" spans="2:12" ht="12.75" customHeight="1">
      <c r="B165" s="1217" t="s">
        <v>185</v>
      </c>
      <c r="C165" s="1208" t="s">
        <v>18</v>
      </c>
      <c r="D165" s="1208" t="s">
        <v>186</v>
      </c>
      <c r="E165" s="1205" t="s">
        <v>187</v>
      </c>
      <c r="F165" s="1206"/>
      <c r="G165" s="1207"/>
      <c r="H165" s="1208" t="s">
        <v>188</v>
      </c>
      <c r="I165" s="1205" t="s">
        <v>189</v>
      </c>
      <c r="J165" s="1206"/>
      <c r="K165" s="1210"/>
    </row>
    <row r="166" spans="2:12" ht="11.25" customHeight="1">
      <c r="B166" s="1218"/>
      <c r="C166" s="1191"/>
      <c r="D166" s="1191"/>
      <c r="E166" s="1201" t="s">
        <v>208</v>
      </c>
      <c r="F166" s="1191" t="s">
        <v>209</v>
      </c>
      <c r="G166" s="1191" t="s">
        <v>210</v>
      </c>
      <c r="H166" s="1191"/>
      <c r="I166" s="1201" t="s">
        <v>190</v>
      </c>
      <c r="J166" s="1201" t="s">
        <v>20</v>
      </c>
      <c r="K166" s="1212" t="s">
        <v>242</v>
      </c>
    </row>
    <row r="167" spans="2:12" ht="17.25" customHeight="1">
      <c r="B167" s="1218"/>
      <c r="C167" s="1191"/>
      <c r="D167" s="1191"/>
      <c r="E167" s="1201"/>
      <c r="F167" s="1191"/>
      <c r="G167" s="1191"/>
      <c r="H167" s="1191"/>
      <c r="I167" s="1201"/>
      <c r="J167" s="1201"/>
      <c r="K167" s="1212"/>
    </row>
    <row r="168" spans="2:12" ht="11.25" customHeight="1">
      <c r="B168" s="206">
        <v>0</v>
      </c>
      <c r="C168" s="69">
        <v>1</v>
      </c>
      <c r="D168" s="69">
        <v>2</v>
      </c>
      <c r="E168" s="207">
        <v>3</v>
      </c>
      <c r="F168" s="207">
        <v>4</v>
      </c>
      <c r="G168" s="69">
        <v>5</v>
      </c>
      <c r="H168" s="69">
        <v>6</v>
      </c>
      <c r="I168" s="69">
        <v>7</v>
      </c>
      <c r="J168" s="69">
        <v>8</v>
      </c>
      <c r="K168" s="208">
        <v>9</v>
      </c>
    </row>
    <row r="169" spans="2:12" ht="12.75">
      <c r="B169" s="147"/>
      <c r="C169" s="68"/>
      <c r="D169" s="68"/>
      <c r="E169" s="68"/>
      <c r="F169" s="68"/>
      <c r="G169" s="68"/>
      <c r="H169" s="68"/>
      <c r="I169" s="68"/>
      <c r="J169" s="68"/>
      <c r="K169" s="148"/>
    </row>
    <row r="170" spans="2:12" ht="14.25">
      <c r="B170" s="149"/>
      <c r="C170" s="1186" t="s">
        <v>192</v>
      </c>
      <c r="D170" s="1186"/>
      <c r="E170" s="1186"/>
      <c r="F170" s="1186"/>
      <c r="G170" s="1186"/>
      <c r="H170" s="1186"/>
      <c r="I170" s="1186"/>
      <c r="J170" s="1186"/>
      <c r="K170" s="1187"/>
    </row>
    <row r="171" spans="2:12" ht="12.75">
      <c r="B171" s="147"/>
      <c r="C171" s="68"/>
      <c r="D171" s="68"/>
      <c r="E171" s="68"/>
      <c r="F171" s="68"/>
      <c r="G171" s="68"/>
      <c r="H171" s="68"/>
      <c r="I171" s="68"/>
      <c r="J171" s="68"/>
      <c r="K171" s="148"/>
    </row>
    <row r="172" spans="2:12" ht="12.75">
      <c r="B172" s="169" t="s">
        <v>193</v>
      </c>
      <c r="C172" s="161">
        <f>SUM(D172+H172)</f>
        <v>131487</v>
      </c>
      <c r="D172" s="161">
        <v>4212</v>
      </c>
      <c r="E172" s="161">
        <v>1884</v>
      </c>
      <c r="F172" s="161">
        <v>1881</v>
      </c>
      <c r="G172" s="161">
        <v>447</v>
      </c>
      <c r="H172" s="161">
        <v>127275</v>
      </c>
      <c r="I172" s="161">
        <v>20665</v>
      </c>
      <c r="J172" s="161">
        <v>40603</v>
      </c>
      <c r="K172" s="170">
        <v>66007</v>
      </c>
    </row>
    <row r="173" spans="2:12" ht="12.75">
      <c r="B173" s="169" t="s">
        <v>194</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195</v>
      </c>
      <c r="C174" s="161">
        <f t="shared" si="28"/>
        <v>169682</v>
      </c>
      <c r="D174" s="163">
        <v>5140</v>
      </c>
      <c r="E174" s="163">
        <v>2472</v>
      </c>
      <c r="F174" s="163">
        <v>2072</v>
      </c>
      <c r="G174" s="162">
        <v>596</v>
      </c>
      <c r="H174" s="161">
        <v>164542</v>
      </c>
      <c r="I174" s="163">
        <v>28740</v>
      </c>
      <c r="J174" s="163">
        <v>46840</v>
      </c>
      <c r="K174" s="171">
        <v>88962</v>
      </c>
    </row>
    <row r="175" spans="2:12" ht="12.75">
      <c r="B175" s="169" t="s">
        <v>196</v>
      </c>
      <c r="C175" s="161">
        <f>SUM(D175+H175)</f>
        <v>147812</v>
      </c>
      <c r="D175" s="161">
        <v>3534</v>
      </c>
      <c r="E175" s="162">
        <v>1611</v>
      </c>
      <c r="F175" s="162">
        <v>1644</v>
      </c>
      <c r="G175" s="161">
        <v>279</v>
      </c>
      <c r="H175" s="161">
        <v>144278</v>
      </c>
      <c r="I175" s="161">
        <v>24602</v>
      </c>
      <c r="J175" s="161">
        <v>37994</v>
      </c>
      <c r="K175" s="170">
        <v>81682</v>
      </c>
    </row>
    <row r="176" spans="2:12" ht="12.75">
      <c r="B176" s="169" t="s">
        <v>197</v>
      </c>
      <c r="C176" s="161">
        <f>SUM(D176+H176)</f>
        <v>152123</v>
      </c>
      <c r="D176" s="70">
        <v>3693</v>
      </c>
      <c r="E176" s="165">
        <v>1713</v>
      </c>
      <c r="F176" s="156">
        <v>1740</v>
      </c>
      <c r="G176" s="156">
        <v>240</v>
      </c>
      <c r="H176" s="70">
        <v>148430</v>
      </c>
      <c r="I176" s="165">
        <v>26209</v>
      </c>
      <c r="J176" s="165">
        <v>40210</v>
      </c>
      <c r="K176" s="172">
        <v>82011</v>
      </c>
    </row>
    <row r="177" spans="2:11" ht="12.75">
      <c r="B177" s="169" t="s">
        <v>198</v>
      </c>
      <c r="C177" s="161">
        <f t="shared" si="28"/>
        <v>166014</v>
      </c>
      <c r="D177" s="161">
        <v>4176</v>
      </c>
      <c r="E177" s="162">
        <v>1863</v>
      </c>
      <c r="F177" s="162">
        <v>1929</v>
      </c>
      <c r="G177" s="161">
        <v>384</v>
      </c>
      <c r="H177" s="161">
        <v>161838</v>
      </c>
      <c r="I177" s="161">
        <v>29003</v>
      </c>
      <c r="J177" s="161">
        <v>42927</v>
      </c>
      <c r="K177" s="170">
        <v>89908</v>
      </c>
    </row>
    <row r="178" spans="2:11" ht="12.75">
      <c r="B178" s="169" t="s">
        <v>199</v>
      </c>
      <c r="C178" s="161">
        <f>SUM(D178+H178)</f>
        <v>185533</v>
      </c>
      <c r="D178" s="71">
        <v>4807</v>
      </c>
      <c r="E178" s="163">
        <v>2536</v>
      </c>
      <c r="F178" s="162">
        <v>1934</v>
      </c>
      <c r="G178" s="162">
        <v>337</v>
      </c>
      <c r="H178" s="161">
        <v>180726</v>
      </c>
      <c r="I178" s="163">
        <v>29597</v>
      </c>
      <c r="J178" s="163">
        <v>50983</v>
      </c>
      <c r="K178" s="171">
        <v>100146</v>
      </c>
    </row>
    <row r="179" spans="2:11" ht="12.75">
      <c r="B179" s="169" t="s">
        <v>200</v>
      </c>
      <c r="C179" s="161">
        <f t="shared" si="28"/>
        <v>154946</v>
      </c>
      <c r="D179" s="71">
        <v>5163</v>
      </c>
      <c r="E179" s="163">
        <v>2773</v>
      </c>
      <c r="F179" s="163">
        <v>1809</v>
      </c>
      <c r="G179" s="162">
        <v>581</v>
      </c>
      <c r="H179" s="161">
        <v>149783</v>
      </c>
      <c r="I179" s="163">
        <v>24934</v>
      </c>
      <c r="J179" s="163">
        <v>46560</v>
      </c>
      <c r="K179" s="171">
        <v>78289</v>
      </c>
    </row>
    <row r="180" spans="2:11" ht="12.75">
      <c r="B180" s="169" t="s">
        <v>201</v>
      </c>
      <c r="C180" s="161">
        <f t="shared" si="28"/>
        <v>159994</v>
      </c>
      <c r="D180" s="161">
        <v>5157</v>
      </c>
      <c r="E180" s="162">
        <v>2557</v>
      </c>
      <c r="F180" s="162">
        <v>2220</v>
      </c>
      <c r="G180" s="161">
        <v>380</v>
      </c>
      <c r="H180" s="161">
        <v>154837</v>
      </c>
      <c r="I180" s="161">
        <v>27153</v>
      </c>
      <c r="J180" s="161">
        <v>50573</v>
      </c>
      <c r="K180" s="170">
        <v>77111</v>
      </c>
    </row>
    <row r="181" spans="2:11" ht="12.75">
      <c r="B181" s="173" t="s">
        <v>202</v>
      </c>
      <c r="C181" s="161">
        <f>SUM(D181+H181)</f>
        <v>157624</v>
      </c>
      <c r="D181" s="71">
        <v>4946</v>
      </c>
      <c r="E181" s="163">
        <v>2081</v>
      </c>
      <c r="F181" s="163">
        <v>2172</v>
      </c>
      <c r="G181" s="163">
        <v>693</v>
      </c>
      <c r="H181" s="162">
        <v>152678</v>
      </c>
      <c r="I181" s="163">
        <v>27404</v>
      </c>
      <c r="J181" s="163">
        <v>53995</v>
      </c>
      <c r="K181" s="171">
        <v>71279</v>
      </c>
    </row>
    <row r="182" spans="2:11" ht="12.75">
      <c r="B182" s="174" t="s">
        <v>203</v>
      </c>
      <c r="C182" s="161">
        <f>SUM(D182+H182)</f>
        <v>153027</v>
      </c>
      <c r="D182" s="163">
        <v>3583</v>
      </c>
      <c r="E182" s="163">
        <v>1512</v>
      </c>
      <c r="F182" s="163">
        <v>1540</v>
      </c>
      <c r="G182" s="163">
        <v>531</v>
      </c>
      <c r="H182" s="163">
        <v>149444</v>
      </c>
      <c r="I182" s="163">
        <v>26016</v>
      </c>
      <c r="J182" s="163">
        <v>53618</v>
      </c>
      <c r="K182" s="171">
        <v>69810</v>
      </c>
    </row>
    <row r="183" spans="2:11" ht="12.75">
      <c r="B183" s="174" t="s">
        <v>204</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184" t="s">
        <v>205</v>
      </c>
      <c r="D187" s="1184"/>
      <c r="E187" s="1184"/>
      <c r="F187" s="1184"/>
      <c r="G187" s="1184"/>
      <c r="H187" s="1184"/>
      <c r="I187" s="1184"/>
      <c r="J187" s="1184"/>
      <c r="K187" s="1185"/>
    </row>
    <row r="188" spans="2:11" ht="12.75">
      <c r="B188" s="147"/>
      <c r="C188" s="150"/>
      <c r="D188" s="150"/>
      <c r="E188" s="150"/>
      <c r="F188" s="150"/>
      <c r="G188" s="150"/>
      <c r="H188" s="150"/>
      <c r="I188" s="150"/>
      <c r="J188" s="150"/>
      <c r="K188" s="178"/>
    </row>
    <row r="189" spans="2:11" ht="12.75">
      <c r="B189" s="179" t="s">
        <v>193</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194</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195</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196</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197</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198</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199</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200</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201</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202</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203</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204</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188" t="s">
        <v>185</v>
      </c>
      <c r="C204" s="1190" t="s">
        <v>18</v>
      </c>
      <c r="D204" s="1190" t="s">
        <v>186</v>
      </c>
      <c r="E204" s="1192" t="s">
        <v>187</v>
      </c>
      <c r="F204" s="1193"/>
      <c r="G204" s="1194"/>
      <c r="H204" s="1195" t="s">
        <v>188</v>
      </c>
      <c r="I204" s="1197" t="s">
        <v>189</v>
      </c>
      <c r="J204" s="1198"/>
      <c r="K204" s="1199"/>
    </row>
    <row r="205" spans="2:11" ht="11.25" customHeight="1">
      <c r="B205" s="1189"/>
      <c r="C205" s="1191"/>
      <c r="D205" s="1191"/>
      <c r="E205" s="1200" t="s">
        <v>208</v>
      </c>
      <c r="F205" s="1190" t="s">
        <v>209</v>
      </c>
      <c r="G205" s="1190" t="s">
        <v>210</v>
      </c>
      <c r="H205" s="1196"/>
      <c r="I205" s="1200" t="s">
        <v>190</v>
      </c>
      <c r="J205" s="1200" t="s">
        <v>20</v>
      </c>
      <c r="K205" s="1203" t="s">
        <v>191</v>
      </c>
    </row>
    <row r="206" spans="2:11" ht="11.25" customHeight="1">
      <c r="B206" s="1189"/>
      <c r="C206" s="1191"/>
      <c r="D206" s="1191"/>
      <c r="E206" s="1201"/>
      <c r="F206" s="1191"/>
      <c r="G206" s="1191"/>
      <c r="H206" s="1196"/>
      <c r="I206" s="1202"/>
      <c r="J206" s="1202"/>
      <c r="K206" s="1204"/>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184" t="s">
        <v>206</v>
      </c>
      <c r="D209" s="1184"/>
      <c r="E209" s="1184"/>
      <c r="F209" s="1184"/>
      <c r="G209" s="1184"/>
      <c r="H209" s="1184"/>
      <c r="I209" s="1184"/>
      <c r="J209" s="1184"/>
      <c r="K209" s="1185"/>
    </row>
    <row r="210" spans="2:11" ht="12.75">
      <c r="B210" s="149"/>
      <c r="C210" s="154"/>
      <c r="D210" s="154"/>
      <c r="E210" s="154"/>
      <c r="F210" s="154"/>
      <c r="G210" s="154"/>
      <c r="H210" s="154"/>
      <c r="I210" s="154"/>
      <c r="J210" s="154"/>
      <c r="K210" s="183"/>
    </row>
    <row r="211" spans="2:11" ht="12.75">
      <c r="B211" s="179" t="s">
        <v>193</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194</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195</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196</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197</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198</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199</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200</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201</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202</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203</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204</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207</v>
      </c>
      <c r="G227" s="187"/>
      <c r="H227" s="187"/>
      <c r="I227" s="187"/>
      <c r="J227" s="188"/>
      <c r="K227" s="189"/>
    </row>
    <row r="228" spans="2:11" ht="15.75">
      <c r="B228" s="10" t="s">
        <v>193</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194</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195</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196</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197</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198</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199</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200</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201</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202</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203</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204</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224" t="s">
        <v>430</v>
      </c>
      <c r="C243" s="1224"/>
      <c r="D243" s="1224"/>
      <c r="E243" s="1224"/>
      <c r="F243" s="1224"/>
      <c r="G243" s="1224"/>
      <c r="H243" s="1224"/>
      <c r="I243" s="1224"/>
      <c r="J243" s="1224"/>
      <c r="K243" s="1224"/>
    </row>
    <row r="244" spans="2:11" ht="18.75" thickBot="1">
      <c r="B244" s="84"/>
      <c r="C244" s="84"/>
      <c r="D244" s="84"/>
      <c r="E244" s="84"/>
      <c r="F244" s="85" t="s">
        <v>184</v>
      </c>
      <c r="G244" s="84"/>
      <c r="H244" s="84"/>
      <c r="I244" s="84"/>
      <c r="J244" s="84"/>
      <c r="K244" s="84"/>
    </row>
    <row r="245" spans="2:11" ht="12.75">
      <c r="B245" s="1217" t="s">
        <v>185</v>
      </c>
      <c r="C245" s="1208" t="s">
        <v>18</v>
      </c>
      <c r="D245" s="1208" t="s">
        <v>186</v>
      </c>
      <c r="E245" s="1205" t="s">
        <v>187</v>
      </c>
      <c r="F245" s="1206"/>
      <c r="G245" s="1207"/>
      <c r="H245" s="1208" t="s">
        <v>188</v>
      </c>
      <c r="I245" s="1205" t="s">
        <v>189</v>
      </c>
      <c r="J245" s="1206"/>
      <c r="K245" s="1210"/>
    </row>
    <row r="246" spans="2:11">
      <c r="B246" s="1218"/>
      <c r="C246" s="1191"/>
      <c r="D246" s="1191"/>
      <c r="E246" s="1201" t="s">
        <v>208</v>
      </c>
      <c r="F246" s="1191" t="s">
        <v>209</v>
      </c>
      <c r="G246" s="1191" t="s">
        <v>210</v>
      </c>
      <c r="H246" s="1191"/>
      <c r="I246" s="1201" t="s">
        <v>190</v>
      </c>
      <c r="J246" s="1201" t="s">
        <v>20</v>
      </c>
      <c r="K246" s="1212" t="s">
        <v>242</v>
      </c>
    </row>
    <row r="247" spans="2:11" ht="12" thickBot="1">
      <c r="B247" s="1225"/>
      <c r="C247" s="1209"/>
      <c r="D247" s="1209"/>
      <c r="E247" s="1211"/>
      <c r="F247" s="1209"/>
      <c r="G247" s="1209"/>
      <c r="H247" s="1209"/>
      <c r="I247" s="1211"/>
      <c r="J247" s="1211"/>
      <c r="K247" s="1213"/>
    </row>
    <row r="248" spans="2:11" ht="13.5" thickBot="1">
      <c r="B248" s="212">
        <v>0</v>
      </c>
      <c r="C248" s="213">
        <v>1</v>
      </c>
      <c r="D248" s="213">
        <v>2</v>
      </c>
      <c r="E248" s="214">
        <v>3</v>
      </c>
      <c r="F248" s="214">
        <v>4</v>
      </c>
      <c r="G248" s="213">
        <v>5</v>
      </c>
      <c r="H248" s="213">
        <v>6</v>
      </c>
      <c r="I248" s="213">
        <v>7</v>
      </c>
      <c r="J248" s="213">
        <v>8</v>
      </c>
      <c r="K248" s="215">
        <v>9</v>
      </c>
    </row>
    <row r="249" spans="2:11" ht="12.75">
      <c r="B249" s="147"/>
      <c r="C249" s="68"/>
      <c r="D249" s="68"/>
      <c r="E249" s="68"/>
      <c r="F249" s="68"/>
      <c r="G249" s="68"/>
      <c r="H249" s="68"/>
      <c r="I249" s="68"/>
      <c r="J249" s="68"/>
      <c r="K249" s="148"/>
    </row>
    <row r="250" spans="2:11" ht="14.25">
      <c r="B250" s="149"/>
      <c r="C250" s="1186" t="s">
        <v>192</v>
      </c>
      <c r="D250" s="1186"/>
      <c r="E250" s="1186"/>
      <c r="F250" s="1186"/>
      <c r="G250" s="1186"/>
      <c r="H250" s="1186"/>
      <c r="I250" s="1186"/>
      <c r="J250" s="1186"/>
      <c r="K250" s="1187"/>
    </row>
    <row r="251" spans="2:11" ht="12.75">
      <c r="B251" s="147"/>
      <c r="C251" s="68"/>
      <c r="D251" s="68"/>
      <c r="E251" s="68"/>
      <c r="F251" s="68"/>
      <c r="G251" s="68"/>
      <c r="H251" s="68"/>
      <c r="I251" s="68"/>
      <c r="J251" s="68"/>
      <c r="K251" s="148"/>
    </row>
    <row r="252" spans="2:11" ht="12.75">
      <c r="B252" s="169" t="s">
        <v>193</v>
      </c>
      <c r="C252" s="161">
        <f>SUM(D252+H252)</f>
        <v>136548</v>
      </c>
      <c r="D252" s="161">
        <v>3929</v>
      </c>
      <c r="E252" s="161">
        <v>1797</v>
      </c>
      <c r="F252" s="161">
        <v>1634</v>
      </c>
      <c r="G252" s="161">
        <v>498</v>
      </c>
      <c r="H252" s="161">
        <v>132619</v>
      </c>
      <c r="I252" s="161">
        <v>22626</v>
      </c>
      <c r="J252" s="161">
        <v>43264</v>
      </c>
      <c r="K252" s="170">
        <v>66729</v>
      </c>
    </row>
    <row r="253" spans="2:11" ht="12.75">
      <c r="B253" s="169" t="s">
        <v>194</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195</v>
      </c>
      <c r="C254" s="161">
        <f t="shared" si="43"/>
        <v>171713</v>
      </c>
      <c r="D254" s="163">
        <v>3501</v>
      </c>
      <c r="E254" s="163">
        <v>1634</v>
      </c>
      <c r="F254" s="163">
        <v>1235</v>
      </c>
      <c r="G254" s="162">
        <v>632</v>
      </c>
      <c r="H254" s="161">
        <v>168212</v>
      </c>
      <c r="I254" s="163">
        <v>29512</v>
      </c>
      <c r="J254" s="163">
        <v>49145</v>
      </c>
      <c r="K254" s="171">
        <v>89555</v>
      </c>
    </row>
    <row r="255" spans="2:11" ht="12.75">
      <c r="B255" s="169" t="s">
        <v>196</v>
      </c>
      <c r="C255" s="161">
        <f>SUM(D255+H255)</f>
        <v>145602</v>
      </c>
      <c r="D255" s="161">
        <v>3291</v>
      </c>
      <c r="E255" s="162">
        <v>1621</v>
      </c>
      <c r="F255" s="162">
        <v>1390</v>
      </c>
      <c r="G255" s="161">
        <v>280</v>
      </c>
      <c r="H255" s="161">
        <v>142311</v>
      </c>
      <c r="I255" s="161">
        <v>25191</v>
      </c>
      <c r="J255" s="161">
        <v>41794</v>
      </c>
      <c r="K255" s="170">
        <v>75326</v>
      </c>
    </row>
    <row r="256" spans="2:11" ht="12.75">
      <c r="B256" s="169" t="s">
        <v>197</v>
      </c>
      <c r="C256" s="161">
        <f>SUM(D256+H256)</f>
        <v>150373</v>
      </c>
      <c r="D256" s="70">
        <v>2826</v>
      </c>
      <c r="E256" s="165">
        <v>1233</v>
      </c>
      <c r="F256" s="156">
        <v>1118</v>
      </c>
      <c r="G256" s="156">
        <v>475</v>
      </c>
      <c r="H256" s="70">
        <v>147547</v>
      </c>
      <c r="I256" s="165">
        <v>28306</v>
      </c>
      <c r="J256" s="165">
        <v>40535</v>
      </c>
      <c r="K256" s="172">
        <v>78706</v>
      </c>
    </row>
    <row r="257" spans="2:11" ht="12.75">
      <c r="B257" s="169" t="s">
        <v>198</v>
      </c>
      <c r="C257" s="161">
        <f t="shared" si="43"/>
        <v>157880</v>
      </c>
      <c r="D257" s="161">
        <v>3242</v>
      </c>
      <c r="E257" s="162">
        <v>1632</v>
      </c>
      <c r="F257" s="162">
        <v>1361</v>
      </c>
      <c r="G257" s="161">
        <v>249</v>
      </c>
      <c r="H257" s="161">
        <v>154638</v>
      </c>
      <c r="I257" s="161">
        <v>30478</v>
      </c>
      <c r="J257" s="161">
        <v>43813</v>
      </c>
      <c r="K257" s="170">
        <v>80347</v>
      </c>
    </row>
    <row r="258" spans="2:11" ht="12.75">
      <c r="B258" s="169" t="s">
        <v>199</v>
      </c>
      <c r="C258" s="161">
        <f>SUM(D258+H258)</f>
        <v>143062</v>
      </c>
      <c r="D258" s="71">
        <v>3380</v>
      </c>
      <c r="E258" s="163">
        <v>1705</v>
      </c>
      <c r="F258" s="162">
        <v>1237</v>
      </c>
      <c r="G258" s="162">
        <v>438</v>
      </c>
      <c r="H258" s="161">
        <v>139682</v>
      </c>
      <c r="I258" s="163">
        <v>26891</v>
      </c>
      <c r="J258" s="163">
        <v>45026</v>
      </c>
      <c r="K258" s="171">
        <v>67765</v>
      </c>
    </row>
    <row r="259" spans="2:11" ht="12.75">
      <c r="B259" s="169" t="s">
        <v>200</v>
      </c>
      <c r="C259" s="161">
        <f t="shared" si="43"/>
        <v>150735</v>
      </c>
      <c r="D259" s="71">
        <v>3542</v>
      </c>
      <c r="E259" s="163">
        <v>1475</v>
      </c>
      <c r="F259" s="163">
        <v>1669</v>
      </c>
      <c r="G259" s="162">
        <v>398</v>
      </c>
      <c r="H259" s="161">
        <v>147193</v>
      </c>
      <c r="I259" s="163">
        <v>24660</v>
      </c>
      <c r="J259" s="163">
        <v>45770</v>
      </c>
      <c r="K259" s="171">
        <v>76763</v>
      </c>
    </row>
    <row r="260" spans="2:11" ht="12.75">
      <c r="B260" s="169" t="s">
        <v>201</v>
      </c>
      <c r="C260" s="161">
        <f t="shared" si="43"/>
        <v>153716</v>
      </c>
      <c r="D260" s="161">
        <v>3971</v>
      </c>
      <c r="E260" s="162">
        <v>1882</v>
      </c>
      <c r="F260" s="162">
        <v>1766</v>
      </c>
      <c r="G260" s="161">
        <v>323</v>
      </c>
      <c r="H260" s="161">
        <v>149745</v>
      </c>
      <c r="I260" s="161">
        <v>26122</v>
      </c>
      <c r="J260" s="161">
        <v>51264</v>
      </c>
      <c r="K260" s="170">
        <v>72359</v>
      </c>
    </row>
    <row r="261" spans="2:11" ht="12.75">
      <c r="B261" s="173" t="s">
        <v>202</v>
      </c>
      <c r="C261" s="161">
        <f>SUM(D261+H261)</f>
        <v>141811</v>
      </c>
      <c r="D261" s="71">
        <v>3613</v>
      </c>
      <c r="E261" s="163">
        <v>1762</v>
      </c>
      <c r="F261" s="163">
        <v>1478</v>
      </c>
      <c r="G261" s="163">
        <v>373</v>
      </c>
      <c r="H261" s="162">
        <v>138198</v>
      </c>
      <c r="I261" s="163">
        <v>24782</v>
      </c>
      <c r="J261" s="163">
        <v>47887</v>
      </c>
      <c r="K261" s="171">
        <v>65529</v>
      </c>
    </row>
    <row r="262" spans="2:11" ht="12.75">
      <c r="B262" s="174" t="s">
        <v>203</v>
      </c>
      <c r="C262" s="161">
        <f>SUM(D262+H262)</f>
        <v>160182</v>
      </c>
      <c r="D262" s="163">
        <v>3525</v>
      </c>
      <c r="E262" s="163">
        <v>1413</v>
      </c>
      <c r="F262" s="163">
        <v>1694</v>
      </c>
      <c r="G262" s="163">
        <v>418</v>
      </c>
      <c r="H262" s="163">
        <v>156657</v>
      </c>
      <c r="I262" s="163">
        <v>26273</v>
      </c>
      <c r="J262" s="163">
        <v>53250</v>
      </c>
      <c r="K262" s="171">
        <v>77134</v>
      </c>
    </row>
    <row r="263" spans="2:11" ht="12.75">
      <c r="B263" s="174" t="s">
        <v>204</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184" t="s">
        <v>205</v>
      </c>
      <c r="D267" s="1184"/>
      <c r="E267" s="1184"/>
      <c r="F267" s="1184"/>
      <c r="G267" s="1184"/>
      <c r="H267" s="1184"/>
      <c r="I267" s="1184"/>
      <c r="J267" s="1184"/>
      <c r="K267" s="1185"/>
    </row>
    <row r="268" spans="2:11" ht="12.75">
      <c r="B268" s="147"/>
      <c r="C268" s="150"/>
      <c r="D268" s="150"/>
      <c r="E268" s="150"/>
      <c r="F268" s="150"/>
      <c r="G268" s="150"/>
      <c r="H268" s="150"/>
      <c r="I268" s="150"/>
      <c r="J268" s="150"/>
      <c r="K268" s="178"/>
    </row>
    <row r="269" spans="2:11" ht="12.75">
      <c r="B269" s="179" t="s">
        <v>193</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194</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195</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196</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197</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198</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199</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200</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201</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202</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203</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204</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188" t="s">
        <v>185</v>
      </c>
      <c r="C284" s="1190" t="s">
        <v>18</v>
      </c>
      <c r="D284" s="1190" t="s">
        <v>186</v>
      </c>
      <c r="E284" s="1192" t="s">
        <v>187</v>
      </c>
      <c r="F284" s="1193"/>
      <c r="G284" s="1194"/>
      <c r="H284" s="1195" t="s">
        <v>188</v>
      </c>
      <c r="I284" s="1197" t="s">
        <v>189</v>
      </c>
      <c r="J284" s="1198"/>
      <c r="K284" s="1199"/>
    </row>
    <row r="285" spans="2:11" ht="11.25" customHeight="1">
      <c r="B285" s="1189"/>
      <c r="C285" s="1191"/>
      <c r="D285" s="1191"/>
      <c r="E285" s="1200" t="s">
        <v>208</v>
      </c>
      <c r="F285" s="1190" t="s">
        <v>209</v>
      </c>
      <c r="G285" s="1190" t="s">
        <v>210</v>
      </c>
      <c r="H285" s="1196"/>
      <c r="I285" s="1200" t="s">
        <v>190</v>
      </c>
      <c r="J285" s="1200" t="s">
        <v>20</v>
      </c>
      <c r="K285" s="1203" t="s">
        <v>191</v>
      </c>
    </row>
    <row r="286" spans="2:11" ht="11.25" customHeight="1">
      <c r="B286" s="1189"/>
      <c r="C286" s="1191"/>
      <c r="D286" s="1191"/>
      <c r="E286" s="1201"/>
      <c r="F286" s="1191"/>
      <c r="G286" s="1191"/>
      <c r="H286" s="1196"/>
      <c r="I286" s="1202"/>
      <c r="J286" s="1202"/>
      <c r="K286" s="1204"/>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184" t="s">
        <v>206</v>
      </c>
      <c r="D289" s="1184"/>
      <c r="E289" s="1184"/>
      <c r="F289" s="1184"/>
      <c r="G289" s="1184"/>
      <c r="H289" s="1184"/>
      <c r="I289" s="1184"/>
      <c r="J289" s="1184"/>
      <c r="K289" s="1185"/>
    </row>
    <row r="290" spans="2:11" ht="12.75">
      <c r="B290" s="149"/>
      <c r="C290" s="154"/>
      <c r="D290" s="154"/>
      <c r="E290" s="154"/>
      <c r="F290" s="154"/>
      <c r="G290" s="154"/>
      <c r="H290" s="154"/>
      <c r="I290" s="154"/>
      <c r="J290" s="154"/>
      <c r="K290" s="183"/>
    </row>
    <row r="291" spans="2:11" ht="12.75">
      <c r="B291" s="179" t="s">
        <v>193</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194</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195</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196</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197</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198</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199</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200</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201</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202</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203</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204</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207</v>
      </c>
      <c r="G307" s="187"/>
      <c r="H307" s="187"/>
      <c r="I307" s="187"/>
      <c r="J307" s="188"/>
      <c r="K307" s="189"/>
    </row>
    <row r="308" spans="2:11" ht="15.75">
      <c r="B308" s="10" t="s">
        <v>193</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194</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195</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196</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197</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198</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199</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200</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201</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202</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203</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204</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226" t="s">
        <v>457</v>
      </c>
      <c r="C323" s="1227"/>
      <c r="D323" s="1227"/>
      <c r="E323" s="1227"/>
      <c r="F323" s="1227"/>
      <c r="G323" s="1227"/>
      <c r="H323" s="1227"/>
      <c r="I323" s="1227"/>
      <c r="J323" s="1227"/>
      <c r="K323" s="1228"/>
    </row>
    <row r="324" spans="2:11" ht="18">
      <c r="B324" s="695"/>
      <c r="C324" s="696"/>
      <c r="D324" s="696"/>
      <c r="E324" s="696"/>
      <c r="F324" s="433" t="s">
        <v>184</v>
      </c>
      <c r="G324" s="696"/>
      <c r="H324" s="696"/>
      <c r="I324" s="696"/>
      <c r="J324" s="696"/>
      <c r="K324" s="697"/>
    </row>
    <row r="325" spans="2:11" ht="12.75">
      <c r="B325" s="1229" t="s">
        <v>185</v>
      </c>
      <c r="C325" s="1190" t="s">
        <v>18</v>
      </c>
      <c r="D325" s="1190" t="s">
        <v>186</v>
      </c>
      <c r="E325" s="1192" t="s">
        <v>187</v>
      </c>
      <c r="F325" s="1193"/>
      <c r="G325" s="1194"/>
      <c r="H325" s="1195" t="s">
        <v>188</v>
      </c>
      <c r="I325" s="1192" t="s">
        <v>189</v>
      </c>
      <c r="J325" s="1193"/>
      <c r="K325" s="1216"/>
    </row>
    <row r="326" spans="2:11">
      <c r="B326" s="1218"/>
      <c r="C326" s="1191"/>
      <c r="D326" s="1191"/>
      <c r="E326" s="1200" t="s">
        <v>208</v>
      </c>
      <c r="F326" s="1190" t="s">
        <v>209</v>
      </c>
      <c r="G326" s="1190" t="s">
        <v>210</v>
      </c>
      <c r="H326" s="1196"/>
      <c r="I326" s="1200" t="s">
        <v>190</v>
      </c>
      <c r="J326" s="1200" t="s">
        <v>20</v>
      </c>
      <c r="K326" s="1203" t="s">
        <v>242</v>
      </c>
    </row>
    <row r="327" spans="2:11">
      <c r="B327" s="1218"/>
      <c r="C327" s="1191"/>
      <c r="D327" s="1191"/>
      <c r="E327" s="1201"/>
      <c r="F327" s="1191"/>
      <c r="G327" s="1191"/>
      <c r="H327" s="1196"/>
      <c r="I327" s="1201"/>
      <c r="J327" s="1201"/>
      <c r="K327" s="1212"/>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186" t="s">
        <v>192</v>
      </c>
      <c r="D330" s="1186"/>
      <c r="E330" s="1186"/>
      <c r="F330" s="1186"/>
      <c r="G330" s="1186"/>
      <c r="H330" s="1186"/>
      <c r="I330" s="1186"/>
      <c r="J330" s="1186"/>
      <c r="K330" s="1187"/>
    </row>
    <row r="331" spans="2:11" ht="12.75">
      <c r="B331" s="147"/>
      <c r="C331" s="68"/>
      <c r="D331" s="68"/>
      <c r="E331" s="68"/>
      <c r="F331" s="68"/>
      <c r="G331" s="68"/>
      <c r="H331" s="68"/>
      <c r="I331" s="68"/>
      <c r="J331" s="68"/>
      <c r="K331" s="148"/>
    </row>
    <row r="332" spans="2:11" ht="12.75">
      <c r="B332" s="169" t="s">
        <v>193</v>
      </c>
      <c r="C332" s="161">
        <f>SUM(D332+H332)</f>
        <v>136406</v>
      </c>
      <c r="D332" s="161">
        <v>2862</v>
      </c>
      <c r="E332" s="161">
        <v>1106</v>
      </c>
      <c r="F332" s="161">
        <v>1311</v>
      </c>
      <c r="G332" s="161">
        <v>445</v>
      </c>
      <c r="H332" s="161">
        <v>133544</v>
      </c>
      <c r="I332" s="161">
        <v>24250</v>
      </c>
      <c r="J332" s="161">
        <v>40380</v>
      </c>
      <c r="K332" s="171">
        <v>68914</v>
      </c>
    </row>
    <row r="333" spans="2:11" ht="12.75">
      <c r="B333" s="169" t="s">
        <v>194</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195</v>
      </c>
      <c r="C334" s="161">
        <f t="shared" si="61"/>
        <v>170008</v>
      </c>
      <c r="D334" s="163">
        <v>3972</v>
      </c>
      <c r="E334" s="163">
        <v>2161</v>
      </c>
      <c r="F334" s="163">
        <v>1402</v>
      </c>
      <c r="G334" s="162">
        <v>409</v>
      </c>
      <c r="H334" s="161">
        <v>166036</v>
      </c>
      <c r="I334" s="163">
        <v>28907</v>
      </c>
      <c r="J334" s="163">
        <v>44929</v>
      </c>
      <c r="K334" s="171">
        <v>92200</v>
      </c>
    </row>
    <row r="335" spans="2:11" ht="12.75">
      <c r="B335" s="169" t="s">
        <v>196</v>
      </c>
      <c r="C335" s="161">
        <f>SUM(D335+H335)</f>
        <v>124444</v>
      </c>
      <c r="D335" s="161">
        <v>2810</v>
      </c>
      <c r="E335" s="162">
        <v>1441</v>
      </c>
      <c r="F335" s="162">
        <v>987</v>
      </c>
      <c r="G335" s="161">
        <v>382</v>
      </c>
      <c r="H335" s="161">
        <v>121634</v>
      </c>
      <c r="I335" s="161">
        <v>20977</v>
      </c>
      <c r="J335" s="161">
        <v>36045</v>
      </c>
      <c r="K335" s="171">
        <v>64612</v>
      </c>
    </row>
    <row r="336" spans="2:11" ht="12.75">
      <c r="B336" s="169" t="s">
        <v>197</v>
      </c>
      <c r="C336" s="161">
        <f>SUM(D336+H336)</f>
        <v>151047</v>
      </c>
      <c r="D336" s="686">
        <v>2945</v>
      </c>
      <c r="E336" s="451">
        <v>1490</v>
      </c>
      <c r="F336" s="452">
        <v>1101</v>
      </c>
      <c r="G336" s="452">
        <v>354</v>
      </c>
      <c r="H336" s="686">
        <v>148102</v>
      </c>
      <c r="I336" s="451">
        <v>27100</v>
      </c>
      <c r="J336" s="451">
        <v>38353</v>
      </c>
      <c r="K336" s="687">
        <v>82649</v>
      </c>
    </row>
    <row r="337" spans="2:11" ht="12.75">
      <c r="B337" s="169" t="s">
        <v>198</v>
      </c>
      <c r="C337" s="161">
        <f t="shared" si="61"/>
        <v>147309</v>
      </c>
      <c r="D337" s="161">
        <v>3287</v>
      </c>
      <c r="E337" s="162">
        <v>1703</v>
      </c>
      <c r="F337" s="162">
        <v>1175</v>
      </c>
      <c r="G337" s="161">
        <v>409</v>
      </c>
      <c r="H337" s="161">
        <v>144022</v>
      </c>
      <c r="I337" s="161">
        <v>27906</v>
      </c>
      <c r="J337" s="161">
        <v>39280</v>
      </c>
      <c r="K337" s="171">
        <v>76836</v>
      </c>
    </row>
    <row r="338" spans="2:11" ht="12.75">
      <c r="B338" s="169" t="s">
        <v>199</v>
      </c>
      <c r="C338" s="161">
        <f>SUM(D338+H338)</f>
        <v>114652</v>
      </c>
      <c r="D338" s="71">
        <v>2668</v>
      </c>
      <c r="E338" s="163">
        <v>1596</v>
      </c>
      <c r="F338" s="162">
        <v>843</v>
      </c>
      <c r="G338" s="162">
        <v>229</v>
      </c>
      <c r="H338" s="161">
        <v>111984</v>
      </c>
      <c r="I338" s="163">
        <v>20935</v>
      </c>
      <c r="J338" s="163">
        <v>33872</v>
      </c>
      <c r="K338" s="171">
        <v>57177</v>
      </c>
    </row>
    <row r="339" spans="2:11" ht="12.75">
      <c r="B339" s="169" t="s">
        <v>200</v>
      </c>
      <c r="C339" s="161">
        <f t="shared" si="61"/>
        <v>153768</v>
      </c>
      <c r="D339" s="71">
        <v>4721</v>
      </c>
      <c r="E339" s="163">
        <v>2979</v>
      </c>
      <c r="F339" s="163">
        <v>1478</v>
      </c>
      <c r="G339" s="162">
        <v>264</v>
      </c>
      <c r="H339" s="161">
        <v>149047</v>
      </c>
      <c r="I339" s="163">
        <v>25537</v>
      </c>
      <c r="J339" s="163">
        <v>47842</v>
      </c>
      <c r="K339" s="171">
        <v>75668</v>
      </c>
    </row>
    <row r="340" spans="2:11" ht="12.75">
      <c r="B340" s="169" t="s">
        <v>201</v>
      </c>
      <c r="C340" s="161">
        <f t="shared" si="61"/>
        <v>147951</v>
      </c>
      <c r="D340" s="161">
        <v>4816</v>
      </c>
      <c r="E340" s="162">
        <v>2506</v>
      </c>
      <c r="F340" s="162">
        <v>2026</v>
      </c>
      <c r="G340" s="161">
        <v>284</v>
      </c>
      <c r="H340" s="161">
        <v>143135</v>
      </c>
      <c r="I340" s="161">
        <v>24522</v>
      </c>
      <c r="J340" s="161">
        <v>47621</v>
      </c>
      <c r="K340" s="171">
        <v>70992</v>
      </c>
    </row>
    <row r="341" spans="2:11" ht="12.75">
      <c r="B341" s="174" t="s">
        <v>202</v>
      </c>
      <c r="C341" s="161">
        <f>SUM(D341+H341)</f>
        <v>158309</v>
      </c>
      <c r="D341" s="71">
        <v>4413</v>
      </c>
      <c r="E341" s="163">
        <v>2190</v>
      </c>
      <c r="F341" s="163">
        <v>1960</v>
      </c>
      <c r="G341" s="163">
        <v>263</v>
      </c>
      <c r="H341" s="162">
        <v>153896</v>
      </c>
      <c r="I341" s="163">
        <v>26643</v>
      </c>
      <c r="J341" s="163">
        <v>52393</v>
      </c>
      <c r="K341" s="171">
        <v>74860</v>
      </c>
    </row>
    <row r="342" spans="2:11" ht="12.75">
      <c r="B342" s="174" t="s">
        <v>203</v>
      </c>
      <c r="C342" s="161">
        <f>SUM(D342+H342)</f>
        <v>150128</v>
      </c>
      <c r="D342" s="163">
        <v>4496</v>
      </c>
      <c r="E342" s="163">
        <v>2577</v>
      </c>
      <c r="F342" s="163">
        <v>1678</v>
      </c>
      <c r="G342" s="163">
        <v>241</v>
      </c>
      <c r="H342" s="163">
        <v>145632</v>
      </c>
      <c r="I342" s="163">
        <v>26044</v>
      </c>
      <c r="J342" s="163">
        <v>50043</v>
      </c>
      <c r="K342" s="171">
        <v>69545</v>
      </c>
    </row>
    <row r="343" spans="2:11" ht="12.75">
      <c r="B343" s="174" t="s">
        <v>204</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184" t="s">
        <v>205</v>
      </c>
      <c r="D347" s="1184"/>
      <c r="E347" s="1184"/>
      <c r="F347" s="1184"/>
      <c r="G347" s="1184"/>
      <c r="H347" s="1184"/>
      <c r="I347" s="1184"/>
      <c r="J347" s="1184"/>
      <c r="K347" s="1185"/>
    </row>
    <row r="348" spans="2:11" ht="12.75">
      <c r="B348" s="147"/>
      <c r="C348" s="150"/>
      <c r="D348" s="150"/>
      <c r="E348" s="150"/>
      <c r="F348" s="150"/>
      <c r="G348" s="150"/>
      <c r="H348" s="150"/>
      <c r="I348" s="150"/>
      <c r="J348" s="150"/>
      <c r="K348" s="178"/>
    </row>
    <row r="349" spans="2:11" ht="12.75">
      <c r="B349" s="179" t="s">
        <v>193</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194</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195</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196</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197</v>
      </c>
      <c r="C353" s="161">
        <f t="shared" si="63"/>
        <v>45856347</v>
      </c>
      <c r="D353" s="451">
        <v>162284</v>
      </c>
      <c r="E353" s="451">
        <v>51355</v>
      </c>
      <c r="F353" s="451">
        <v>63157</v>
      </c>
      <c r="G353" s="451">
        <v>47772</v>
      </c>
      <c r="H353" s="451">
        <v>45694063</v>
      </c>
      <c r="I353" s="451">
        <v>7461819</v>
      </c>
      <c r="J353" s="451">
        <v>10755546</v>
      </c>
      <c r="K353" s="687">
        <v>27476698</v>
      </c>
    </row>
    <row r="354" spans="2:11" ht="12.75">
      <c r="B354" s="179" t="s">
        <v>198</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199</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200</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201</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202</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203</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204</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188" t="s">
        <v>185</v>
      </c>
      <c r="C364" s="1190" t="s">
        <v>18</v>
      </c>
      <c r="D364" s="1190" t="s">
        <v>186</v>
      </c>
      <c r="E364" s="1192" t="s">
        <v>187</v>
      </c>
      <c r="F364" s="1193"/>
      <c r="G364" s="1194"/>
      <c r="H364" s="1195" t="s">
        <v>188</v>
      </c>
      <c r="I364" s="1197" t="s">
        <v>189</v>
      </c>
      <c r="J364" s="1198"/>
      <c r="K364" s="1199"/>
    </row>
    <row r="365" spans="2:11" ht="11.25" customHeight="1">
      <c r="B365" s="1189"/>
      <c r="C365" s="1191"/>
      <c r="D365" s="1191"/>
      <c r="E365" s="1200" t="s">
        <v>208</v>
      </c>
      <c r="F365" s="1190" t="s">
        <v>209</v>
      </c>
      <c r="G365" s="1190" t="s">
        <v>210</v>
      </c>
      <c r="H365" s="1196"/>
      <c r="I365" s="1200" t="s">
        <v>190</v>
      </c>
      <c r="J365" s="1200" t="s">
        <v>20</v>
      </c>
      <c r="K365" s="1203" t="s">
        <v>191</v>
      </c>
    </row>
    <row r="366" spans="2:11" ht="11.25" customHeight="1">
      <c r="B366" s="1189"/>
      <c r="C366" s="1191"/>
      <c r="D366" s="1191"/>
      <c r="E366" s="1201"/>
      <c r="F366" s="1191"/>
      <c r="G366" s="1191"/>
      <c r="H366" s="1196"/>
      <c r="I366" s="1202"/>
      <c r="J366" s="1202"/>
      <c r="K366" s="1204"/>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184" t="s">
        <v>206</v>
      </c>
      <c r="D369" s="1184"/>
      <c r="E369" s="1184"/>
      <c r="F369" s="1184"/>
      <c r="G369" s="1184"/>
      <c r="H369" s="1184"/>
      <c r="I369" s="1184"/>
      <c r="J369" s="1184"/>
      <c r="K369" s="1185"/>
    </row>
    <row r="370" spans="2:11" ht="12.75">
      <c r="B370" s="149"/>
      <c r="C370" s="154"/>
      <c r="D370" s="154"/>
      <c r="E370" s="154"/>
      <c r="F370" s="154"/>
      <c r="G370" s="154"/>
      <c r="H370" s="154"/>
      <c r="I370" s="154"/>
      <c r="J370" s="154"/>
      <c r="K370" s="183"/>
    </row>
    <row r="371" spans="2:11" ht="12.75">
      <c r="B371" s="179" t="s">
        <v>193</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194</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195</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196</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197</v>
      </c>
      <c r="C375" s="161">
        <f t="shared" si="65"/>
        <v>90424682</v>
      </c>
      <c r="D375" s="451">
        <v>286702</v>
      </c>
      <c r="E375" s="451">
        <v>91156</v>
      </c>
      <c r="F375" s="451">
        <v>111222</v>
      </c>
      <c r="G375" s="451">
        <v>84324</v>
      </c>
      <c r="H375" s="451">
        <v>90137980</v>
      </c>
      <c r="I375" s="451">
        <v>14710488</v>
      </c>
      <c r="J375" s="451">
        <v>22097348</v>
      </c>
      <c r="K375" s="687">
        <v>53330144</v>
      </c>
    </row>
    <row r="376" spans="2:11" ht="12.75">
      <c r="B376" s="179" t="s">
        <v>198</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199</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200</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201</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202</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203</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204</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4"/>
      <c r="C385" s="7"/>
      <c r="D385" s="7"/>
      <c r="E385" s="7"/>
      <c r="F385" s="7"/>
      <c r="G385" s="7"/>
      <c r="H385" s="7"/>
      <c r="I385" s="7"/>
      <c r="J385" s="7"/>
      <c r="K385" s="435"/>
    </row>
    <row r="386" spans="2:11" ht="19.5">
      <c r="B386" s="149"/>
      <c r="C386"/>
      <c r="D386"/>
      <c r="E386" s="186"/>
      <c r="F386" s="187" t="s">
        <v>207</v>
      </c>
      <c r="G386" s="187"/>
      <c r="H386" s="187"/>
      <c r="I386" s="187"/>
      <c r="J386" s="188"/>
      <c r="K386" s="189"/>
    </row>
    <row r="387" spans="2:11" ht="15.75">
      <c r="B387" s="10" t="s">
        <v>193</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194</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195</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196</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197</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198</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199</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200</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201</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202</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203</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204</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224" t="s">
        <v>503</v>
      </c>
      <c r="C402" s="1224"/>
      <c r="D402" s="1224"/>
      <c r="E402" s="1224"/>
      <c r="F402" s="1224"/>
      <c r="G402" s="1224"/>
      <c r="H402" s="1224"/>
      <c r="I402" s="1224"/>
      <c r="J402" s="1224"/>
      <c r="K402" s="1224"/>
    </row>
    <row r="403" spans="2:11" ht="18.75" thickBot="1">
      <c r="B403" s="84"/>
      <c r="C403" s="84"/>
      <c r="D403" s="84"/>
      <c r="E403" s="84"/>
      <c r="F403" s="85" t="s">
        <v>184</v>
      </c>
      <c r="G403" s="84"/>
      <c r="H403" s="84"/>
      <c r="I403" s="84"/>
      <c r="J403" s="84"/>
      <c r="K403" s="84"/>
    </row>
    <row r="404" spans="2:11" ht="12.6" customHeight="1">
      <c r="B404" s="1217" t="s">
        <v>185</v>
      </c>
      <c r="C404" s="1208" t="s">
        <v>18</v>
      </c>
      <c r="D404" s="1208" t="s">
        <v>186</v>
      </c>
      <c r="E404" s="1219" t="s">
        <v>187</v>
      </c>
      <c r="F404" s="1220"/>
      <c r="G404" s="1221"/>
      <c r="H404" s="1208" t="s">
        <v>188</v>
      </c>
      <c r="I404" s="1219" t="s">
        <v>189</v>
      </c>
      <c r="J404" s="1220"/>
      <c r="K404" s="1223"/>
    </row>
    <row r="405" spans="2:11" ht="10.5" customHeight="1">
      <c r="B405" s="1218"/>
      <c r="C405" s="1191"/>
      <c r="D405" s="1191"/>
      <c r="E405" s="1200" t="s">
        <v>208</v>
      </c>
      <c r="F405" s="1190" t="s">
        <v>209</v>
      </c>
      <c r="G405" s="1190" t="s">
        <v>210</v>
      </c>
      <c r="H405" s="1191"/>
      <c r="I405" s="1200" t="s">
        <v>190</v>
      </c>
      <c r="J405" s="1200" t="s">
        <v>20</v>
      </c>
      <c r="K405" s="1203" t="s">
        <v>242</v>
      </c>
    </row>
    <row r="406" spans="2:11" ht="10.5" customHeight="1">
      <c r="B406" s="1230"/>
      <c r="C406" s="1215"/>
      <c r="D406" s="1215"/>
      <c r="E406" s="1202"/>
      <c r="F406" s="1215"/>
      <c r="G406" s="1215"/>
      <c r="H406" s="1215"/>
      <c r="I406" s="1202"/>
      <c r="J406" s="1202"/>
      <c r="K406" s="1204"/>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186" t="s">
        <v>192</v>
      </c>
      <c r="D409" s="1186"/>
      <c r="E409" s="1186"/>
      <c r="F409" s="1186"/>
      <c r="G409" s="1186"/>
      <c r="H409" s="1186"/>
      <c r="I409" s="1186"/>
      <c r="J409" s="1186"/>
      <c r="K409" s="1187"/>
    </row>
    <row r="410" spans="2:11" ht="12.75">
      <c r="B410" s="147"/>
      <c r="C410" s="68"/>
      <c r="D410" s="68"/>
      <c r="E410" s="68"/>
      <c r="F410" s="68"/>
      <c r="G410" s="68"/>
      <c r="H410" s="68"/>
      <c r="I410" s="68"/>
      <c r="J410" s="68"/>
      <c r="K410" s="148"/>
    </row>
    <row r="411" spans="2:11" ht="12.75">
      <c r="B411" s="1381" t="s">
        <v>193</v>
      </c>
      <c r="C411" s="1382">
        <f t="shared" ref="C411:C417" si="70">D411+H411</f>
        <v>174252</v>
      </c>
      <c r="D411" s="1382">
        <v>4925</v>
      </c>
      <c r="E411" s="1382">
        <v>3069</v>
      </c>
      <c r="F411" s="1382">
        <v>1526</v>
      </c>
      <c r="G411" s="1382">
        <v>330</v>
      </c>
      <c r="H411" s="1382">
        <v>169327</v>
      </c>
      <c r="I411" s="1382">
        <v>29858</v>
      </c>
      <c r="J411" s="1382">
        <v>58031</v>
      </c>
      <c r="K411" s="1383">
        <v>81438</v>
      </c>
    </row>
    <row r="412" spans="2:11" ht="12.75">
      <c r="B412" s="1381" t="s">
        <v>194</v>
      </c>
      <c r="C412" s="1382">
        <f t="shared" si="70"/>
        <v>177518</v>
      </c>
      <c r="D412" s="1382">
        <v>4260</v>
      </c>
      <c r="E412" s="1382">
        <v>2676</v>
      </c>
      <c r="F412" s="1382">
        <v>1293</v>
      </c>
      <c r="G412" s="1382">
        <v>291</v>
      </c>
      <c r="H412" s="1382">
        <v>173258</v>
      </c>
      <c r="I412" s="1382">
        <v>32673</v>
      </c>
      <c r="J412" s="1382">
        <v>56573</v>
      </c>
      <c r="K412" s="1383">
        <v>84012</v>
      </c>
    </row>
    <row r="413" spans="2:11" ht="12.75">
      <c r="B413" s="1381" t="s">
        <v>195</v>
      </c>
      <c r="C413" s="1382">
        <f t="shared" si="70"/>
        <v>183998</v>
      </c>
      <c r="D413" s="1384">
        <v>4569</v>
      </c>
      <c r="E413" s="1384">
        <v>2727</v>
      </c>
      <c r="F413" s="1384">
        <v>1451</v>
      </c>
      <c r="G413" s="1385">
        <v>391</v>
      </c>
      <c r="H413" s="1382">
        <v>179429</v>
      </c>
      <c r="I413" s="1384">
        <v>32809</v>
      </c>
      <c r="J413" s="1384">
        <v>57757</v>
      </c>
      <c r="K413" s="1385">
        <v>88863</v>
      </c>
    </row>
    <row r="414" spans="2:11" ht="12.75">
      <c r="B414" s="1381" t="s">
        <v>196</v>
      </c>
      <c r="C414" s="1382">
        <f t="shared" si="70"/>
        <v>176668</v>
      </c>
      <c r="D414" s="1382">
        <v>3806</v>
      </c>
      <c r="E414" s="1383">
        <v>2084</v>
      </c>
      <c r="F414" s="1383">
        <v>1468</v>
      </c>
      <c r="G414" s="1382">
        <v>254</v>
      </c>
      <c r="H414" s="1382">
        <v>172862</v>
      </c>
      <c r="I414" s="1382">
        <v>32080</v>
      </c>
      <c r="J414" s="1382">
        <v>54887</v>
      </c>
      <c r="K414" s="1383">
        <v>85895</v>
      </c>
    </row>
    <row r="415" spans="2:11" ht="12.75">
      <c r="B415" s="1381" t="s">
        <v>197</v>
      </c>
      <c r="C415" s="1382">
        <f t="shared" si="70"/>
        <v>171464</v>
      </c>
      <c r="D415" s="1386">
        <v>3619</v>
      </c>
      <c r="E415" s="1387">
        <v>2145</v>
      </c>
      <c r="F415" s="1388">
        <v>1237</v>
      </c>
      <c r="G415" s="1388">
        <v>237</v>
      </c>
      <c r="H415" s="1386">
        <v>167845</v>
      </c>
      <c r="I415" s="1387">
        <v>30928</v>
      </c>
      <c r="J415" s="1387">
        <v>49276</v>
      </c>
      <c r="K415" s="1388">
        <v>87641</v>
      </c>
    </row>
    <row r="416" spans="2:11" ht="12.75">
      <c r="B416" s="1381" t="s">
        <v>198</v>
      </c>
      <c r="C416" s="1382">
        <f t="shared" si="70"/>
        <v>171114</v>
      </c>
      <c r="D416" s="1382">
        <v>3515</v>
      </c>
      <c r="E416" s="1383">
        <v>1893</v>
      </c>
      <c r="F416" s="1383">
        <v>1261</v>
      </c>
      <c r="G416" s="1382">
        <v>361</v>
      </c>
      <c r="H416" s="1382">
        <v>167599</v>
      </c>
      <c r="I416" s="1382">
        <v>32455</v>
      </c>
      <c r="J416" s="1382">
        <v>50357</v>
      </c>
      <c r="K416" s="1383">
        <v>84787</v>
      </c>
    </row>
    <row r="417" spans="2:11" ht="12.75">
      <c r="B417" s="1381" t="s">
        <v>199</v>
      </c>
      <c r="C417" s="1382">
        <f t="shared" si="70"/>
        <v>175974</v>
      </c>
      <c r="D417" s="1389">
        <v>3671</v>
      </c>
      <c r="E417" s="1384">
        <v>2114</v>
      </c>
      <c r="F417" s="1385">
        <v>1321</v>
      </c>
      <c r="G417" s="1385">
        <v>236</v>
      </c>
      <c r="H417" s="1382">
        <v>172303</v>
      </c>
      <c r="I417" s="1384">
        <v>32740</v>
      </c>
      <c r="J417" s="1384">
        <v>56404</v>
      </c>
      <c r="K417" s="1385">
        <v>83159</v>
      </c>
    </row>
    <row r="418" spans="2:11" ht="12.75">
      <c r="B418" s="1381" t="s">
        <v>200</v>
      </c>
      <c r="C418" s="1382">
        <f>D418+H418</f>
        <v>171602</v>
      </c>
      <c r="D418" s="1389">
        <v>3853</v>
      </c>
      <c r="E418" s="1384">
        <v>2343</v>
      </c>
      <c r="F418" s="1384">
        <v>1333</v>
      </c>
      <c r="G418" s="1385">
        <v>177</v>
      </c>
      <c r="H418" s="1382">
        <v>167749</v>
      </c>
      <c r="I418" s="1384">
        <v>31163</v>
      </c>
      <c r="J418" s="1384">
        <v>57280</v>
      </c>
      <c r="K418" s="1385">
        <v>79306</v>
      </c>
    </row>
    <row r="419" spans="2:11" ht="12.75">
      <c r="B419" s="1381" t="s">
        <v>201</v>
      </c>
      <c r="C419" s="1382">
        <f>D419+H419</f>
        <v>169425</v>
      </c>
      <c r="D419" s="1382">
        <v>3652</v>
      </c>
      <c r="E419" s="1383">
        <v>1991</v>
      </c>
      <c r="F419" s="1383">
        <v>1437</v>
      </c>
      <c r="G419" s="1382">
        <v>224</v>
      </c>
      <c r="H419" s="1382">
        <v>165773</v>
      </c>
      <c r="I419" s="1382">
        <v>31674</v>
      </c>
      <c r="J419" s="1382">
        <v>54787</v>
      </c>
      <c r="K419" s="1383">
        <v>79312</v>
      </c>
    </row>
    <row r="420" spans="2:11" ht="12.75">
      <c r="B420" s="1390" t="s">
        <v>202</v>
      </c>
      <c r="C420" s="1382">
        <f>D420+H420</f>
        <v>202248</v>
      </c>
      <c r="D420" s="1389">
        <v>4187</v>
      </c>
      <c r="E420" s="1384">
        <v>2223</v>
      </c>
      <c r="F420" s="1384">
        <v>1640</v>
      </c>
      <c r="G420" s="1384">
        <v>324</v>
      </c>
      <c r="H420" s="1383">
        <v>198061</v>
      </c>
      <c r="I420" s="1384">
        <v>37576</v>
      </c>
      <c r="J420" s="1384">
        <v>67279</v>
      </c>
      <c r="K420" s="1385">
        <v>93206</v>
      </c>
    </row>
    <row r="421" spans="2:11" ht="12.75">
      <c r="B421" s="1390" t="s">
        <v>203</v>
      </c>
      <c r="C421" s="1382"/>
      <c r="D421" s="1384"/>
      <c r="E421" s="1384"/>
      <c r="F421" s="1384"/>
      <c r="G421" s="1384"/>
      <c r="H421" s="1384"/>
      <c r="I421" s="1384"/>
      <c r="J421" s="1384"/>
      <c r="K421" s="1385"/>
    </row>
    <row r="422" spans="2:11" ht="12.75">
      <c r="B422" s="1390" t="s">
        <v>204</v>
      </c>
      <c r="C422" s="1382"/>
      <c r="D422" s="1384"/>
      <c r="E422" s="1384"/>
      <c r="F422" s="1384"/>
      <c r="G422" s="1384"/>
      <c r="H422" s="1384"/>
      <c r="I422" s="1384"/>
      <c r="J422" s="1384"/>
      <c r="K422" s="1385"/>
    </row>
    <row r="423" spans="2:11" ht="15">
      <c r="B423" s="1391"/>
      <c r="C423" s="1383"/>
      <c r="D423" s="1383"/>
      <c r="E423" s="1383"/>
      <c r="F423" s="1383"/>
      <c r="G423" s="1383"/>
      <c r="H423" s="1383"/>
      <c r="I423" s="1383"/>
      <c r="J423" s="1383"/>
      <c r="K423" s="1383"/>
    </row>
    <row r="424" spans="2:11" ht="12.75">
      <c r="B424" s="1392">
        <v>2024</v>
      </c>
      <c r="C424" s="1393">
        <f t="shared" ref="C424:K424" si="71">SUM(C411:C422)</f>
        <v>1774263</v>
      </c>
      <c r="D424" s="1393">
        <f>SUM(D411:D422)</f>
        <v>40057</v>
      </c>
      <c r="E424" s="1393">
        <f t="shared" si="71"/>
        <v>23265</v>
      </c>
      <c r="F424" s="1393">
        <f t="shared" si="71"/>
        <v>13967</v>
      </c>
      <c r="G424" s="1393">
        <f>SUM(G411:G422)</f>
        <v>2825</v>
      </c>
      <c r="H424" s="1393">
        <f t="shared" si="71"/>
        <v>1734206</v>
      </c>
      <c r="I424" s="1393">
        <f t="shared" si="71"/>
        <v>323956</v>
      </c>
      <c r="J424" s="1393">
        <f t="shared" si="71"/>
        <v>562631</v>
      </c>
      <c r="K424" s="1393">
        <f t="shared" si="71"/>
        <v>847619</v>
      </c>
    </row>
    <row r="425" spans="2:11" ht="12.75">
      <c r="B425" s="1394"/>
      <c r="C425" s="1395"/>
      <c r="D425" s="1395"/>
      <c r="E425" s="1395"/>
      <c r="F425" s="1395"/>
      <c r="G425" s="1395"/>
      <c r="H425" s="1395"/>
      <c r="I425" s="1395"/>
      <c r="J425" s="1395"/>
      <c r="K425" s="1395"/>
    </row>
    <row r="426" spans="2:11" ht="12.75">
      <c r="B426"/>
      <c r="C426" s="1396" t="s">
        <v>205</v>
      </c>
      <c r="D426" s="1396"/>
      <c r="E426" s="1396"/>
      <c r="F426" s="1396"/>
      <c r="G426" s="1396"/>
      <c r="H426" s="1396"/>
      <c r="I426" s="1396"/>
      <c r="J426" s="1396"/>
      <c r="K426" s="1396"/>
    </row>
    <row r="427" spans="2:11" ht="12.75">
      <c r="B427" s="1397"/>
      <c r="C427" s="1395"/>
      <c r="D427" s="1395"/>
      <c r="E427" s="1395"/>
      <c r="F427" s="1395"/>
      <c r="G427" s="1395"/>
      <c r="H427" s="1395"/>
      <c r="I427" s="1395"/>
      <c r="J427" s="1395"/>
      <c r="K427" s="1395"/>
    </row>
    <row r="428" spans="2:11" ht="12.75">
      <c r="B428" s="1398" t="s">
        <v>193</v>
      </c>
      <c r="C428" s="1382">
        <f t="shared" ref="C428:C437" si="72">D428+H428</f>
        <v>50872946</v>
      </c>
      <c r="D428" s="1382">
        <v>233913</v>
      </c>
      <c r="E428" s="1382">
        <v>102165</v>
      </c>
      <c r="F428" s="1382">
        <v>87957</v>
      </c>
      <c r="G428" s="1382">
        <v>43791</v>
      </c>
      <c r="H428" s="1382">
        <v>50639033</v>
      </c>
      <c r="I428" s="1382">
        <v>8042563</v>
      </c>
      <c r="J428" s="1382">
        <v>16247972</v>
      </c>
      <c r="K428" s="1383">
        <v>26348498</v>
      </c>
    </row>
    <row r="429" spans="2:11" ht="12.75">
      <c r="B429" s="1398" t="s">
        <v>194</v>
      </c>
      <c r="C429" s="1382">
        <f t="shared" si="72"/>
        <v>52984301</v>
      </c>
      <c r="D429" s="1382">
        <v>216787</v>
      </c>
      <c r="E429" s="1382">
        <v>90499</v>
      </c>
      <c r="F429" s="1382">
        <v>83162</v>
      </c>
      <c r="G429" s="1382">
        <v>43126</v>
      </c>
      <c r="H429" s="1382">
        <v>52767514</v>
      </c>
      <c r="I429" s="1382">
        <v>8943124</v>
      </c>
      <c r="J429" s="1382">
        <v>15497438</v>
      </c>
      <c r="K429" s="1383">
        <v>28326952</v>
      </c>
    </row>
    <row r="430" spans="2:11" ht="12.75">
      <c r="B430" s="1398" t="s">
        <v>195</v>
      </c>
      <c r="C430" s="1382">
        <f t="shared" si="72"/>
        <v>55519500</v>
      </c>
      <c r="D430" s="1384">
        <v>231743</v>
      </c>
      <c r="E430" s="1384">
        <v>94320</v>
      </c>
      <c r="F430" s="1384">
        <v>85025</v>
      </c>
      <c r="G430" s="1385">
        <v>52398</v>
      </c>
      <c r="H430" s="1382">
        <v>55287757</v>
      </c>
      <c r="I430" s="1384">
        <v>8980360</v>
      </c>
      <c r="J430" s="1384">
        <v>16377632</v>
      </c>
      <c r="K430" s="1385">
        <v>29929765</v>
      </c>
    </row>
    <row r="431" spans="2:11" ht="12.75">
      <c r="B431" s="1398" t="s">
        <v>196</v>
      </c>
      <c r="C431" s="1382">
        <f t="shared" si="72"/>
        <v>53890313</v>
      </c>
      <c r="D431" s="1382">
        <v>195378</v>
      </c>
      <c r="E431" s="1383">
        <v>72023</v>
      </c>
      <c r="F431" s="1383">
        <v>82864</v>
      </c>
      <c r="G431" s="1382">
        <v>40491</v>
      </c>
      <c r="H431" s="1382">
        <v>53694935</v>
      </c>
      <c r="I431" s="1382">
        <v>8842345</v>
      </c>
      <c r="J431" s="1382">
        <v>15372754</v>
      </c>
      <c r="K431" s="1383">
        <v>29479836</v>
      </c>
    </row>
    <row r="432" spans="2:11" ht="12.75">
      <c r="B432" s="1398" t="s">
        <v>197</v>
      </c>
      <c r="C432" s="1382">
        <f t="shared" si="72"/>
        <v>52248200</v>
      </c>
      <c r="D432" s="1387">
        <v>178559</v>
      </c>
      <c r="E432" s="1387">
        <v>73246</v>
      </c>
      <c r="F432" s="1387">
        <v>74351</v>
      </c>
      <c r="G432" s="1387">
        <v>30962</v>
      </c>
      <c r="H432" s="1387">
        <v>52069641</v>
      </c>
      <c r="I432" s="1387">
        <v>8568539</v>
      </c>
      <c r="J432" s="1387">
        <v>13978628</v>
      </c>
      <c r="K432" s="1388">
        <v>29522474</v>
      </c>
    </row>
    <row r="433" spans="2:11" ht="12.75">
      <c r="B433" s="1398" t="s">
        <v>198</v>
      </c>
      <c r="C433" s="1382">
        <f t="shared" si="72"/>
        <v>51782055</v>
      </c>
      <c r="D433" s="1382">
        <v>193103</v>
      </c>
      <c r="E433" s="1383">
        <v>67424</v>
      </c>
      <c r="F433" s="1383">
        <v>72796</v>
      </c>
      <c r="G433" s="1382">
        <v>52883</v>
      </c>
      <c r="H433" s="1382">
        <v>51588952</v>
      </c>
      <c r="I433" s="1382">
        <v>8996917</v>
      </c>
      <c r="J433" s="1382">
        <v>13831440</v>
      </c>
      <c r="K433" s="1383">
        <v>28760595</v>
      </c>
    </row>
    <row r="434" spans="2:11" ht="12.75">
      <c r="B434" s="1398" t="s">
        <v>199</v>
      </c>
      <c r="C434" s="1382">
        <f t="shared" si="72"/>
        <v>52186220</v>
      </c>
      <c r="D434" s="1384">
        <v>192340</v>
      </c>
      <c r="E434" s="1384">
        <v>74743</v>
      </c>
      <c r="F434" s="1384">
        <v>81950</v>
      </c>
      <c r="G434" s="1385">
        <v>35647</v>
      </c>
      <c r="H434" s="1382">
        <v>51993880</v>
      </c>
      <c r="I434" s="1384">
        <v>8800672</v>
      </c>
      <c r="J434" s="1384">
        <v>15391829</v>
      </c>
      <c r="K434" s="1385">
        <v>27801379</v>
      </c>
    </row>
    <row r="435" spans="2:11" ht="12.75">
      <c r="B435" s="1398" t="s">
        <v>200</v>
      </c>
      <c r="C435" s="1382">
        <f t="shared" si="72"/>
        <v>50426418</v>
      </c>
      <c r="D435" s="1384">
        <v>193104</v>
      </c>
      <c r="E435" s="1384">
        <v>81612</v>
      </c>
      <c r="F435" s="1384">
        <v>82105</v>
      </c>
      <c r="G435" s="1385">
        <v>29387</v>
      </c>
      <c r="H435" s="1382">
        <v>50233314</v>
      </c>
      <c r="I435" s="1384">
        <v>8259602</v>
      </c>
      <c r="J435" s="1384">
        <v>15679418</v>
      </c>
      <c r="K435" s="1385">
        <v>26294294</v>
      </c>
    </row>
    <row r="436" spans="2:11" ht="12.75">
      <c r="B436" s="1398" t="s">
        <v>201</v>
      </c>
      <c r="C436" s="1382">
        <f t="shared" si="72"/>
        <v>49972934</v>
      </c>
      <c r="D436" s="1384">
        <v>186694</v>
      </c>
      <c r="E436" s="1384">
        <v>69464</v>
      </c>
      <c r="F436" s="1384">
        <v>82206</v>
      </c>
      <c r="G436" s="1385">
        <v>35024</v>
      </c>
      <c r="H436" s="1382">
        <v>49786240</v>
      </c>
      <c r="I436" s="1384">
        <v>8556532</v>
      </c>
      <c r="J436" s="1384">
        <v>14676416</v>
      </c>
      <c r="K436" s="1385">
        <v>26553292</v>
      </c>
    </row>
    <row r="437" spans="2:11" ht="12.75">
      <c r="B437" s="1398" t="s">
        <v>202</v>
      </c>
      <c r="C437" s="1382">
        <f t="shared" si="72"/>
        <v>60323028</v>
      </c>
      <c r="D437" s="1384">
        <v>232717</v>
      </c>
      <c r="E437" s="1384">
        <v>78920</v>
      </c>
      <c r="F437" s="1384">
        <v>101046</v>
      </c>
      <c r="G437" s="1384">
        <v>52751</v>
      </c>
      <c r="H437" s="1383">
        <v>60090311</v>
      </c>
      <c r="I437" s="1384">
        <v>10375633</v>
      </c>
      <c r="J437" s="1384">
        <v>18618203</v>
      </c>
      <c r="K437" s="1385">
        <v>31096475</v>
      </c>
    </row>
    <row r="438" spans="2:11" ht="12.75">
      <c r="B438" s="1398" t="s">
        <v>203</v>
      </c>
      <c r="C438" s="1382"/>
      <c r="D438" s="1384"/>
      <c r="E438" s="1384"/>
      <c r="F438" s="1384"/>
      <c r="G438" s="1384"/>
      <c r="H438" s="1383"/>
      <c r="I438" s="1384"/>
      <c r="J438" s="1384"/>
      <c r="K438" s="1385"/>
    </row>
    <row r="439" spans="2:11" ht="12.75">
      <c r="B439" s="1398" t="s">
        <v>204</v>
      </c>
      <c r="C439" s="1382"/>
      <c r="D439" s="1384"/>
      <c r="E439" s="1384"/>
      <c r="F439" s="1384"/>
      <c r="G439" s="1384"/>
      <c r="H439" s="1384"/>
      <c r="I439" s="1384"/>
      <c r="J439" s="1384"/>
      <c r="K439" s="1385"/>
    </row>
    <row r="440" spans="2:11" ht="12.75">
      <c r="B440" s="1394"/>
      <c r="C440" s="1383"/>
      <c r="D440" s="1383"/>
      <c r="E440" s="1383"/>
      <c r="F440" s="1383"/>
      <c r="G440" s="1383"/>
      <c r="H440" s="1383"/>
      <c r="I440" s="1383"/>
      <c r="J440" s="1383"/>
      <c r="K440" s="1383"/>
    </row>
    <row r="441" spans="2:11" ht="12.75">
      <c r="B441" s="1392">
        <v>2024</v>
      </c>
      <c r="C441" s="1393">
        <f t="shared" ref="C441:K441" si="73">SUM(C428:C439)</f>
        <v>530205915</v>
      </c>
      <c r="D441" s="1393">
        <f t="shared" si="73"/>
        <v>2054338</v>
      </c>
      <c r="E441" s="1393">
        <f t="shared" si="73"/>
        <v>804416</v>
      </c>
      <c r="F441" s="1393">
        <f t="shared" si="73"/>
        <v>833462</v>
      </c>
      <c r="G441" s="1393">
        <f t="shared" si="73"/>
        <v>416460</v>
      </c>
      <c r="H441" s="1393">
        <f t="shared" si="73"/>
        <v>528151577</v>
      </c>
      <c r="I441" s="1393">
        <f t="shared" si="73"/>
        <v>88366287</v>
      </c>
      <c r="J441" s="1393">
        <f t="shared" si="73"/>
        <v>155671730</v>
      </c>
      <c r="K441" s="1393">
        <f t="shared" si="73"/>
        <v>284113560</v>
      </c>
    </row>
    <row r="442" spans="2:11" ht="12.75">
      <c r="B442" s="1399"/>
      <c r="C442" s="1400"/>
      <c r="D442" s="1400"/>
      <c r="E442" s="1400"/>
      <c r="F442" s="1400"/>
      <c r="G442" s="1400"/>
      <c r="H442" s="1400"/>
      <c r="I442" s="1400"/>
      <c r="J442" s="1400"/>
      <c r="K442" s="1400"/>
    </row>
    <row r="443" spans="2:11" ht="12.6" customHeight="1">
      <c r="B443" s="1401" t="s">
        <v>185</v>
      </c>
      <c r="C443" s="1190" t="s">
        <v>18</v>
      </c>
      <c r="D443" s="1190" t="s">
        <v>186</v>
      </c>
      <c r="E443" s="1192" t="s">
        <v>187</v>
      </c>
      <c r="F443" s="1193"/>
      <c r="G443" s="1194"/>
      <c r="H443" s="1195" t="s">
        <v>188</v>
      </c>
      <c r="I443" s="1197" t="s">
        <v>189</v>
      </c>
      <c r="J443" s="1198"/>
      <c r="K443" s="1198"/>
    </row>
    <row r="444" spans="2:11" ht="10.5" customHeight="1">
      <c r="B444" s="1402"/>
      <c r="C444" s="1191"/>
      <c r="D444" s="1191"/>
      <c r="E444" s="1200" t="s">
        <v>208</v>
      </c>
      <c r="F444" s="1190" t="s">
        <v>209</v>
      </c>
      <c r="G444" s="1190" t="s">
        <v>210</v>
      </c>
      <c r="H444" s="1196"/>
      <c r="I444" s="1200" t="s">
        <v>190</v>
      </c>
      <c r="J444" s="1200" t="s">
        <v>20</v>
      </c>
      <c r="K444" s="1190" t="s">
        <v>191</v>
      </c>
    </row>
    <row r="445" spans="2:11" ht="10.5" customHeight="1">
      <c r="B445" s="1402"/>
      <c r="C445" s="1191"/>
      <c r="D445" s="1191"/>
      <c r="E445" s="1201"/>
      <c r="F445" s="1191"/>
      <c r="G445" s="1191"/>
      <c r="H445" s="1196"/>
      <c r="I445" s="1202"/>
      <c r="J445" s="1202"/>
      <c r="K445" s="1215"/>
    </row>
    <row r="446" spans="2:11" ht="10.5" customHeight="1">
      <c r="B446" s="66">
        <v>0</v>
      </c>
      <c r="C446" s="1403">
        <v>1</v>
      </c>
      <c r="D446" s="1403">
        <v>2</v>
      </c>
      <c r="E446" s="1404">
        <v>3</v>
      </c>
      <c r="F446" s="1404">
        <v>4</v>
      </c>
      <c r="G446" s="1403">
        <v>5</v>
      </c>
      <c r="H446" s="1403">
        <v>6</v>
      </c>
      <c r="I446" s="1403">
        <v>7</v>
      </c>
      <c r="J446" s="1403">
        <v>8</v>
      </c>
      <c r="K446" s="1403">
        <v>9</v>
      </c>
    </row>
    <row r="447" spans="2:11" ht="10.5" customHeight="1">
      <c r="B447" s="1397"/>
      <c r="C447" s="1395"/>
      <c r="D447" s="1395"/>
      <c r="E447" s="1395"/>
      <c r="F447" s="1395"/>
      <c r="G447" s="1395"/>
      <c r="H447" s="1395"/>
      <c r="I447" s="1395"/>
      <c r="J447" s="1395"/>
      <c r="K447" s="1395"/>
    </row>
    <row r="448" spans="2:11" ht="12.75">
      <c r="B448"/>
      <c r="C448" s="1396" t="s">
        <v>206</v>
      </c>
      <c r="D448" s="1396"/>
      <c r="E448" s="1396"/>
      <c r="F448" s="1396"/>
      <c r="G448" s="1396"/>
      <c r="H448" s="1396"/>
      <c r="I448" s="1396"/>
      <c r="J448" s="1396"/>
      <c r="K448" s="1396"/>
    </row>
    <row r="449" spans="2:11" ht="12.75">
      <c r="B449"/>
      <c r="C449" s="1405"/>
      <c r="D449" s="1405"/>
      <c r="E449" s="1405"/>
      <c r="F449" s="1405"/>
      <c r="G449" s="1405"/>
      <c r="H449" s="1405"/>
      <c r="I449" s="1405"/>
      <c r="J449" s="1405"/>
      <c r="K449" s="1405"/>
    </row>
    <row r="450" spans="2:11" ht="12.75">
      <c r="B450" s="1398" t="s">
        <v>193</v>
      </c>
      <c r="C450" s="1382">
        <f t="shared" ref="C450:C459" si="74">D450+H450</f>
        <v>100214844</v>
      </c>
      <c r="D450" s="1382">
        <v>412116</v>
      </c>
      <c r="E450" s="1382">
        <v>179040</v>
      </c>
      <c r="F450" s="1382">
        <v>155244</v>
      </c>
      <c r="G450" s="1382">
        <v>77832</v>
      </c>
      <c r="H450" s="1382">
        <v>99802728</v>
      </c>
      <c r="I450" s="1382">
        <v>15895241</v>
      </c>
      <c r="J450" s="1382">
        <v>33215038</v>
      </c>
      <c r="K450" s="1383">
        <v>50692449</v>
      </c>
    </row>
    <row r="451" spans="2:11" ht="12.75">
      <c r="B451" s="1398" t="s">
        <v>194</v>
      </c>
      <c r="C451" s="1382">
        <f t="shared" si="74"/>
        <v>105321244</v>
      </c>
      <c r="D451" s="1382">
        <v>379264</v>
      </c>
      <c r="E451" s="1382">
        <v>158473</v>
      </c>
      <c r="F451" s="1382">
        <v>145542</v>
      </c>
      <c r="G451" s="1382">
        <v>75249</v>
      </c>
      <c r="H451" s="1382">
        <v>104941980</v>
      </c>
      <c r="I451" s="1382">
        <v>17723888</v>
      </c>
      <c r="J451" s="1382">
        <v>32336697</v>
      </c>
      <c r="K451" s="1383">
        <v>54881395</v>
      </c>
    </row>
    <row r="452" spans="2:11" ht="12.75">
      <c r="B452" s="1398" t="s">
        <v>195</v>
      </c>
      <c r="C452" s="1382">
        <f t="shared" si="74"/>
        <v>109461933</v>
      </c>
      <c r="D452" s="1384">
        <v>410883</v>
      </c>
      <c r="E452" s="1384">
        <v>166496</v>
      </c>
      <c r="F452" s="1384">
        <v>151070</v>
      </c>
      <c r="G452" s="1385">
        <v>93317</v>
      </c>
      <c r="H452" s="1382">
        <v>109051050</v>
      </c>
      <c r="I452" s="1384">
        <v>17731808</v>
      </c>
      <c r="J452" s="1384">
        <v>33444590</v>
      </c>
      <c r="K452" s="1385">
        <v>57874652</v>
      </c>
    </row>
    <row r="453" spans="2:11" ht="12.75">
      <c r="B453" s="1398" t="s">
        <v>196</v>
      </c>
      <c r="C453" s="1382">
        <f t="shared" si="74"/>
        <v>106113753</v>
      </c>
      <c r="D453" s="1382">
        <v>346638</v>
      </c>
      <c r="E453" s="1383">
        <v>126834</v>
      </c>
      <c r="F453" s="1383">
        <v>148077</v>
      </c>
      <c r="G453" s="1383">
        <v>71727</v>
      </c>
      <c r="H453" s="1382">
        <v>105767115</v>
      </c>
      <c r="I453" s="1383">
        <v>17394591</v>
      </c>
      <c r="J453" s="1383">
        <v>31657087</v>
      </c>
      <c r="K453" s="1383">
        <v>56715437</v>
      </c>
    </row>
    <row r="454" spans="2:11" ht="12.75">
      <c r="B454" s="1398" t="s">
        <v>197</v>
      </c>
      <c r="C454" s="1382">
        <f t="shared" si="74"/>
        <v>103066539</v>
      </c>
      <c r="D454" s="1387">
        <v>315882</v>
      </c>
      <c r="E454" s="1387">
        <v>128517</v>
      </c>
      <c r="F454" s="1387">
        <v>130959</v>
      </c>
      <c r="G454" s="1387">
        <v>56406</v>
      </c>
      <c r="H454" s="1387">
        <v>102750657</v>
      </c>
      <c r="I454" s="1387">
        <v>16922016</v>
      </c>
      <c r="J454" s="1387">
        <v>28384842</v>
      </c>
      <c r="K454" s="1388">
        <v>57443799</v>
      </c>
    </row>
    <row r="455" spans="2:11" ht="12.75">
      <c r="B455" s="1398" t="s">
        <v>198</v>
      </c>
      <c r="C455" s="1382">
        <f t="shared" si="74"/>
        <v>101945798</v>
      </c>
      <c r="D455" s="1382">
        <v>338042</v>
      </c>
      <c r="E455" s="1383">
        <v>118122</v>
      </c>
      <c r="F455" s="1383">
        <v>127692</v>
      </c>
      <c r="G455" s="1383">
        <v>92228</v>
      </c>
      <c r="H455" s="1382">
        <v>101607756</v>
      </c>
      <c r="I455" s="1383">
        <v>17649304</v>
      </c>
      <c r="J455" s="1383">
        <v>28233898</v>
      </c>
      <c r="K455" s="1383">
        <v>55724554</v>
      </c>
    </row>
    <row r="456" spans="2:11" ht="12.75">
      <c r="B456" s="1398" t="s">
        <v>199</v>
      </c>
      <c r="C456" s="1382">
        <f t="shared" si="74"/>
        <v>103194163</v>
      </c>
      <c r="D456" s="1384">
        <v>338831</v>
      </c>
      <c r="E456" s="1384">
        <v>130505</v>
      </c>
      <c r="F456" s="1384">
        <v>143969</v>
      </c>
      <c r="G456" s="1385">
        <v>64357</v>
      </c>
      <c r="H456" s="1382">
        <v>102855332</v>
      </c>
      <c r="I456" s="1384">
        <v>17387623</v>
      </c>
      <c r="J456" s="1384">
        <v>31722892</v>
      </c>
      <c r="K456" s="1385">
        <v>53744817</v>
      </c>
    </row>
    <row r="457" spans="2:11" ht="12.75">
      <c r="B457" s="1398" t="s">
        <v>200</v>
      </c>
      <c r="C457" s="1382">
        <f t="shared" si="74"/>
        <v>100205674</v>
      </c>
      <c r="D457" s="1384">
        <v>339625</v>
      </c>
      <c r="E457" s="1384">
        <v>142839</v>
      </c>
      <c r="F457" s="1384">
        <v>143327</v>
      </c>
      <c r="G457" s="1385">
        <v>53459</v>
      </c>
      <c r="H457" s="1382">
        <v>99866049</v>
      </c>
      <c r="I457" s="1384">
        <v>16415870</v>
      </c>
      <c r="J457" s="1384">
        <v>32281017</v>
      </c>
      <c r="K457" s="1385">
        <v>51169162</v>
      </c>
    </row>
    <row r="458" spans="2:11" ht="12.75">
      <c r="B458" s="1398" t="s">
        <v>201</v>
      </c>
      <c r="C458" s="1382">
        <f t="shared" si="74"/>
        <v>100175558</v>
      </c>
      <c r="D458" s="1382">
        <v>331665</v>
      </c>
      <c r="E458" s="1383">
        <v>122774</v>
      </c>
      <c r="F458" s="1383">
        <v>144879</v>
      </c>
      <c r="G458" s="1383">
        <v>64012</v>
      </c>
      <c r="H458" s="1382">
        <v>99843893</v>
      </c>
      <c r="I458" s="1383">
        <v>16977030</v>
      </c>
      <c r="J458" s="1383">
        <v>31530242</v>
      </c>
      <c r="K458" s="1383">
        <v>51336621</v>
      </c>
    </row>
    <row r="459" spans="2:11" ht="12.75">
      <c r="B459" s="1398" t="s">
        <v>202</v>
      </c>
      <c r="C459" s="1382">
        <f t="shared" si="74"/>
        <v>119999245</v>
      </c>
      <c r="D459" s="1384">
        <v>411564</v>
      </c>
      <c r="E459" s="1384">
        <v>139265</v>
      </c>
      <c r="F459" s="1384">
        <v>177466</v>
      </c>
      <c r="G459" s="1384">
        <v>94833</v>
      </c>
      <c r="H459" s="1383">
        <v>119587681</v>
      </c>
      <c r="I459" s="1384">
        <v>20399761</v>
      </c>
      <c r="J459" s="1384">
        <v>38912082</v>
      </c>
      <c r="K459" s="1385">
        <v>60275838</v>
      </c>
    </row>
    <row r="460" spans="2:11" ht="12.75">
      <c r="B460" s="1398" t="s">
        <v>203</v>
      </c>
      <c r="C460" s="1382"/>
      <c r="D460" s="1384"/>
      <c r="E460" s="1384"/>
      <c r="F460" s="1384"/>
      <c r="G460" s="1384"/>
      <c r="H460" s="1383"/>
      <c r="I460" s="1384"/>
      <c r="J460" s="1384"/>
      <c r="K460" s="1385"/>
    </row>
    <row r="461" spans="2:11" ht="12.75">
      <c r="B461" s="1398" t="s">
        <v>204</v>
      </c>
      <c r="C461" s="1382"/>
      <c r="D461" s="1384"/>
      <c r="E461" s="1384"/>
      <c r="F461" s="1384"/>
      <c r="G461" s="1385"/>
      <c r="H461" s="164"/>
      <c r="I461" s="1384"/>
      <c r="J461" s="1384"/>
      <c r="K461" s="1385"/>
    </row>
    <row r="462" spans="2:11" ht="12.75">
      <c r="B462" s="1398"/>
      <c r="C462" s="160"/>
      <c r="D462" s="157"/>
      <c r="E462" s="158"/>
      <c r="F462" s="158"/>
      <c r="G462" s="158"/>
      <c r="H462" s="157"/>
      <c r="I462" s="158"/>
      <c r="J462" s="158"/>
      <c r="K462" s="158"/>
    </row>
    <row r="463" spans="2:11" ht="12.75">
      <c r="B463" s="1392">
        <v>2024</v>
      </c>
      <c r="C463" s="159">
        <f>SUM(C450:C461)</f>
        <v>1049698751</v>
      </c>
      <c r="D463" s="159">
        <f t="shared" ref="D463:K463" si="75">SUM(D450:D461)</f>
        <v>3624510</v>
      </c>
      <c r="E463" s="159">
        <f t="shared" si="75"/>
        <v>1412865</v>
      </c>
      <c r="F463" s="159">
        <f t="shared" si="75"/>
        <v>1468225</v>
      </c>
      <c r="G463" s="159">
        <f t="shared" si="75"/>
        <v>743420</v>
      </c>
      <c r="H463" s="159">
        <f t="shared" si="75"/>
        <v>1046074241</v>
      </c>
      <c r="I463" s="159">
        <f t="shared" si="75"/>
        <v>174497132</v>
      </c>
      <c r="J463" s="159">
        <f t="shared" si="75"/>
        <v>321718385</v>
      </c>
      <c r="K463" s="159">
        <f t="shared" si="75"/>
        <v>549858724</v>
      </c>
    </row>
    <row r="464" spans="2:11" ht="20.25">
      <c r="B464" s="8"/>
      <c r="F464" s="928" t="s">
        <v>207</v>
      </c>
      <c r="G464" s="928"/>
      <c r="H464" s="928"/>
      <c r="I464" s="929"/>
      <c r="J464" s="929"/>
      <c r="K464" s="9"/>
    </row>
    <row r="465" spans="2:11">
      <c r="B465" s="8" t="s">
        <v>193</v>
      </c>
      <c r="C465" s="930">
        <f>C450/C411</f>
        <v>575.11445492734663</v>
      </c>
      <c r="D465" s="930">
        <f t="shared" ref="D465:K466" si="76">D450/D411</f>
        <v>83.678375634517764</v>
      </c>
      <c r="E465" s="930">
        <f t="shared" si="76"/>
        <v>58.338220918866078</v>
      </c>
      <c r="F465" s="930">
        <f t="shared" si="76"/>
        <v>101.73263433813892</v>
      </c>
      <c r="G465" s="930">
        <f t="shared" si="76"/>
        <v>235.85454545454544</v>
      </c>
      <c r="H465" s="930">
        <f t="shared" si="76"/>
        <v>589.40823377252298</v>
      </c>
      <c r="I465" s="930">
        <f t="shared" si="76"/>
        <v>532.36120972603658</v>
      </c>
      <c r="J465" s="930">
        <f t="shared" si="76"/>
        <v>572.36714859299343</v>
      </c>
      <c r="K465" s="853">
        <f t="shared" si="76"/>
        <v>622.46677226847419</v>
      </c>
    </row>
    <row r="466" spans="2:11">
      <c r="B466" s="8" t="s">
        <v>194</v>
      </c>
      <c r="C466" s="930">
        <f>C451/C412</f>
        <v>593.29895559886882</v>
      </c>
      <c r="D466" s="930">
        <f t="shared" si="76"/>
        <v>89.029107981220662</v>
      </c>
      <c r="E466" s="930">
        <f t="shared" si="76"/>
        <v>59.220104633781766</v>
      </c>
      <c r="F466" s="930">
        <f t="shared" si="76"/>
        <v>112.5614849187935</v>
      </c>
      <c r="G466" s="930">
        <f t="shared" si="76"/>
        <v>258.58762886597935</v>
      </c>
      <c r="H466" s="930">
        <f t="shared" si="76"/>
        <v>605.6977455586466</v>
      </c>
      <c r="I466" s="930">
        <f t="shared" si="76"/>
        <v>542.4628286352646</v>
      </c>
      <c r="J466" s="930">
        <f t="shared" si="76"/>
        <v>571.59240273628768</v>
      </c>
      <c r="K466" s="853">
        <f t="shared" si="76"/>
        <v>653.25661810217593</v>
      </c>
    </row>
    <row r="467" spans="2:11">
      <c r="B467" s="8" t="s">
        <v>195</v>
      </c>
      <c r="C467" s="930">
        <f t="shared" ref="C467:K476" si="77">C452/C413</f>
        <v>594.90827617691491</v>
      </c>
      <c r="D467" s="930">
        <f t="shared" si="77"/>
        <v>89.928430728824694</v>
      </c>
      <c r="E467" s="930">
        <f t="shared" si="77"/>
        <v>61.054638797213052</v>
      </c>
      <c r="F467" s="930">
        <f t="shared" si="77"/>
        <v>104.1144038594073</v>
      </c>
      <c r="G467" s="930">
        <f t="shared" si="77"/>
        <v>238.66240409207163</v>
      </c>
      <c r="H467" s="930">
        <f t="shared" si="77"/>
        <v>607.76713909122827</v>
      </c>
      <c r="I467" s="930">
        <f t="shared" si="77"/>
        <v>540.4556066932854</v>
      </c>
      <c r="J467" s="930">
        <f t="shared" si="77"/>
        <v>579.05691085063279</v>
      </c>
      <c r="K467" s="853">
        <f t="shared" si="77"/>
        <v>651.27952016024665</v>
      </c>
    </row>
    <row r="468" spans="2:11">
      <c r="B468" s="8" t="s">
        <v>196</v>
      </c>
      <c r="C468" s="930">
        <f t="shared" si="77"/>
        <v>600.63935177847713</v>
      </c>
      <c r="D468" s="930">
        <f t="shared" si="77"/>
        <v>91.076720966894371</v>
      </c>
      <c r="E468" s="930">
        <f t="shared" si="77"/>
        <v>60.86084452975048</v>
      </c>
      <c r="F468" s="930">
        <f t="shared" si="77"/>
        <v>100.86989100817439</v>
      </c>
      <c r="G468" s="930">
        <f t="shared" si="77"/>
        <v>282.38976377952758</v>
      </c>
      <c r="H468" s="930">
        <f t="shared" si="77"/>
        <v>611.85867917760993</v>
      </c>
      <c r="I468" s="930">
        <f t="shared" si="77"/>
        <v>542.2254052369077</v>
      </c>
      <c r="J468" s="930">
        <f t="shared" si="77"/>
        <v>576.76839688815198</v>
      </c>
      <c r="K468" s="853">
        <f t="shared" si="77"/>
        <v>660.28799115198785</v>
      </c>
    </row>
    <row r="469" spans="2:11">
      <c r="B469" s="8" t="s">
        <v>197</v>
      </c>
      <c r="C469" s="930">
        <f t="shared" si="77"/>
        <v>601.0972507348481</v>
      </c>
      <c r="D469" s="930">
        <f t="shared" si="77"/>
        <v>87.284332688588009</v>
      </c>
      <c r="E469" s="930">
        <f t="shared" si="77"/>
        <v>59.914685314685315</v>
      </c>
      <c r="F469" s="930">
        <f t="shared" si="77"/>
        <v>105.86822958771221</v>
      </c>
      <c r="G469" s="930">
        <f t="shared" si="77"/>
        <v>238</v>
      </c>
      <c r="H469" s="930">
        <f t="shared" si="77"/>
        <v>612.17585867913851</v>
      </c>
      <c r="I469" s="930">
        <f t="shared" si="77"/>
        <v>547.1422659079152</v>
      </c>
      <c r="J469" s="930">
        <f t="shared" si="77"/>
        <v>576.03786833346862</v>
      </c>
      <c r="K469" s="853">
        <f t="shared" si="77"/>
        <v>655.44435823415984</v>
      </c>
    </row>
    <row r="470" spans="2:11">
      <c r="B470" s="8" t="s">
        <v>198</v>
      </c>
      <c r="C470" s="930">
        <f t="shared" si="77"/>
        <v>595.77707259487829</v>
      </c>
      <c r="D470" s="930">
        <f t="shared" si="77"/>
        <v>96.171266002844945</v>
      </c>
      <c r="E470" s="930">
        <f t="shared" si="77"/>
        <v>62.39936608557845</v>
      </c>
      <c r="F470" s="930">
        <f t="shared" si="77"/>
        <v>101.26249008723235</v>
      </c>
      <c r="G470" s="930">
        <f t="shared" si="77"/>
        <v>255.47922437673131</v>
      </c>
      <c r="H470" s="930">
        <f t="shared" si="77"/>
        <v>606.25514472043392</v>
      </c>
      <c r="I470" s="930">
        <f t="shared" si="77"/>
        <v>543.8084732706825</v>
      </c>
      <c r="J470" s="930">
        <f t="shared" si="77"/>
        <v>560.6747423396946</v>
      </c>
      <c r="K470" s="853">
        <f t="shared" si="77"/>
        <v>657.22992911649192</v>
      </c>
    </row>
    <row r="471" spans="2:11">
      <c r="B471" s="8" t="s">
        <v>199</v>
      </c>
      <c r="C471" s="930">
        <f t="shared" si="77"/>
        <v>586.41710138997803</v>
      </c>
      <c r="D471" s="930">
        <f t="shared" si="77"/>
        <v>92.299373467719974</v>
      </c>
      <c r="E471" s="930">
        <f t="shared" si="77"/>
        <v>61.733680227057711</v>
      </c>
      <c r="F471" s="930">
        <f t="shared" si="77"/>
        <v>108.98485995457986</v>
      </c>
      <c r="G471" s="930">
        <f t="shared" si="77"/>
        <v>272.69915254237287</v>
      </c>
      <c r="H471" s="930">
        <f t="shared" si="77"/>
        <v>596.9445221499335</v>
      </c>
      <c r="I471" s="930">
        <f t="shared" si="77"/>
        <v>531.0819486866219</v>
      </c>
      <c r="J471" s="930">
        <f t="shared" si="77"/>
        <v>562.42273597617191</v>
      </c>
      <c r="K471" s="853">
        <f t="shared" si="77"/>
        <v>646.28984235019664</v>
      </c>
    </row>
    <row r="472" spans="2:11">
      <c r="B472" s="8" t="s">
        <v>200</v>
      </c>
      <c r="C472" s="930">
        <f t="shared" si="77"/>
        <v>583.94234332933183</v>
      </c>
      <c r="D472" s="930">
        <f t="shared" si="77"/>
        <v>88.145600830521673</v>
      </c>
      <c r="E472" s="930">
        <f t="shared" si="77"/>
        <v>60.964148527528806</v>
      </c>
      <c r="F472" s="930">
        <f t="shared" si="77"/>
        <v>107.52213053263316</v>
      </c>
      <c r="G472" s="930">
        <f t="shared" si="77"/>
        <v>302.0282485875706</v>
      </c>
      <c r="H472" s="930">
        <f t="shared" si="77"/>
        <v>595.33021955421498</v>
      </c>
      <c r="I472" s="930">
        <f t="shared" si="77"/>
        <v>526.77437987356802</v>
      </c>
      <c r="J472" s="930">
        <f t="shared" si="77"/>
        <v>563.56524092178768</v>
      </c>
      <c r="K472" s="853">
        <f t="shared" si="77"/>
        <v>645.21173681688651</v>
      </c>
    </row>
    <row r="473" spans="2:11">
      <c r="B473" s="8" t="s">
        <v>201</v>
      </c>
      <c r="C473" s="930">
        <f t="shared" si="77"/>
        <v>591.26786483694855</v>
      </c>
      <c r="D473" s="930">
        <f t="shared" si="77"/>
        <v>90.817360350492876</v>
      </c>
      <c r="E473" s="930">
        <f t="shared" si="77"/>
        <v>61.664490205926668</v>
      </c>
      <c r="F473" s="930">
        <f t="shared" si="77"/>
        <v>100.8204592901879</v>
      </c>
      <c r="G473" s="930">
        <f t="shared" si="77"/>
        <v>285.76785714285717</v>
      </c>
      <c r="H473" s="930">
        <f t="shared" si="77"/>
        <v>602.29285227389266</v>
      </c>
      <c r="I473" s="930">
        <f t="shared" si="77"/>
        <v>535.9926122371661</v>
      </c>
      <c r="J473" s="930">
        <f t="shared" si="77"/>
        <v>575.50590468541805</v>
      </c>
      <c r="K473" s="853">
        <f t="shared" si="77"/>
        <v>647.27432166633048</v>
      </c>
    </row>
    <row r="474" spans="2:11">
      <c r="B474" s="8" t="s">
        <v>202</v>
      </c>
      <c r="C474" s="930">
        <f t="shared" si="77"/>
        <v>593.32722696886992</v>
      </c>
      <c r="D474" s="930">
        <f t="shared" si="77"/>
        <v>98.295677095772632</v>
      </c>
      <c r="E474" s="930">
        <f t="shared" si="77"/>
        <v>62.647323436797123</v>
      </c>
      <c r="F474" s="930">
        <f t="shared" si="77"/>
        <v>108.2109756097561</v>
      </c>
      <c r="G474" s="930">
        <f t="shared" si="77"/>
        <v>292.69444444444446</v>
      </c>
      <c r="H474" s="930">
        <f t="shared" si="77"/>
        <v>603.79217008901298</v>
      </c>
      <c r="I474" s="930">
        <f t="shared" si="77"/>
        <v>542.89336278475628</v>
      </c>
      <c r="J474" s="930">
        <f t="shared" si="77"/>
        <v>578.36891154743682</v>
      </c>
      <c r="K474" s="853">
        <f t="shared" si="77"/>
        <v>646.69482651331464</v>
      </c>
    </row>
    <row r="475" spans="2:11">
      <c r="B475" s="8" t="s">
        <v>203</v>
      </c>
      <c r="C475" s="930" t="e">
        <f t="shared" si="77"/>
        <v>#DIV/0!</v>
      </c>
      <c r="D475" s="930" t="e">
        <f t="shared" si="77"/>
        <v>#DIV/0!</v>
      </c>
      <c r="E475" s="930" t="e">
        <f t="shared" si="77"/>
        <v>#DIV/0!</v>
      </c>
      <c r="F475" s="930" t="e">
        <f t="shared" si="77"/>
        <v>#DIV/0!</v>
      </c>
      <c r="G475" s="930" t="e">
        <f t="shared" si="77"/>
        <v>#DIV/0!</v>
      </c>
      <c r="H475" s="930" t="e">
        <f t="shared" si="77"/>
        <v>#DIV/0!</v>
      </c>
      <c r="I475" s="930" t="e">
        <f t="shared" si="77"/>
        <v>#DIV/0!</v>
      </c>
      <c r="J475" s="930" t="e">
        <f t="shared" si="77"/>
        <v>#DIV/0!</v>
      </c>
      <c r="K475" s="853" t="e">
        <f t="shared" si="77"/>
        <v>#DIV/0!</v>
      </c>
    </row>
    <row r="476" spans="2:11" ht="12" thickBot="1">
      <c r="B476" s="854" t="s">
        <v>204</v>
      </c>
      <c r="C476" s="860" t="e">
        <f t="shared" si="77"/>
        <v>#DIV/0!</v>
      </c>
      <c r="D476" s="860" t="e">
        <f t="shared" si="77"/>
        <v>#DIV/0!</v>
      </c>
      <c r="E476" s="860" t="e">
        <f t="shared" si="77"/>
        <v>#DIV/0!</v>
      </c>
      <c r="F476" s="860" t="e">
        <f t="shared" si="77"/>
        <v>#DIV/0!</v>
      </c>
      <c r="G476" s="860" t="e">
        <f t="shared" si="77"/>
        <v>#DIV/0!</v>
      </c>
      <c r="H476" s="860" t="e">
        <f t="shared" si="77"/>
        <v>#DIV/0!</v>
      </c>
      <c r="I476" s="860" t="e">
        <f t="shared" si="77"/>
        <v>#DIV/0!</v>
      </c>
      <c r="J476" s="860" t="e">
        <f t="shared" si="77"/>
        <v>#DIV/0!</v>
      </c>
      <c r="K476" s="861" t="e">
        <f t="shared" si="77"/>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8"/>
  <sheetViews>
    <sheetView showGridLines="0" topLeftCell="A15" workbookViewId="0">
      <selection activeCell="N32" sqref="N32"/>
    </sheetView>
  </sheetViews>
  <sheetFormatPr defaultRowHeight="15"/>
  <cols>
    <col min="1" max="1" width="13.7109375" style="409" customWidth="1"/>
    <col min="2" max="17" width="8.7109375" style="409"/>
    <col min="18" max="18" width="16" style="409" customWidth="1"/>
    <col min="19" max="256" width="8.7109375" style="409"/>
    <col min="257" max="257" width="13.7109375" style="409" customWidth="1"/>
    <col min="258" max="512" width="8.7109375" style="409"/>
    <col min="513" max="513" width="13.7109375" style="409" customWidth="1"/>
    <col min="514" max="768" width="8.7109375" style="409"/>
    <col min="769" max="769" width="13.7109375" style="409" customWidth="1"/>
    <col min="770" max="1024" width="8.7109375" style="409"/>
    <col min="1025" max="1025" width="13.7109375" style="409" customWidth="1"/>
    <col min="1026" max="1280" width="8.7109375" style="409"/>
    <col min="1281" max="1281" width="13.7109375" style="409" customWidth="1"/>
    <col min="1282" max="1536" width="8.7109375" style="409"/>
    <col min="1537" max="1537" width="13.7109375" style="409" customWidth="1"/>
    <col min="1538" max="1792" width="8.7109375" style="409"/>
    <col min="1793" max="1793" width="13.7109375" style="409" customWidth="1"/>
    <col min="1794" max="2048" width="8.7109375" style="409"/>
    <col min="2049" max="2049" width="13.7109375" style="409" customWidth="1"/>
    <col min="2050" max="2304" width="8.7109375" style="409"/>
    <col min="2305" max="2305" width="13.7109375" style="409" customWidth="1"/>
    <col min="2306" max="2560" width="8.7109375" style="409"/>
    <col min="2561" max="2561" width="13.7109375" style="409" customWidth="1"/>
    <col min="2562" max="2816" width="8.7109375" style="409"/>
    <col min="2817" max="2817" width="13.7109375" style="409" customWidth="1"/>
    <col min="2818" max="3072" width="8.7109375" style="409"/>
    <col min="3073" max="3073" width="13.7109375" style="409" customWidth="1"/>
    <col min="3074" max="3328" width="8.7109375" style="409"/>
    <col min="3329" max="3329" width="13.7109375" style="409" customWidth="1"/>
    <col min="3330" max="3584" width="8.7109375" style="409"/>
    <col min="3585" max="3585" width="13.7109375" style="409" customWidth="1"/>
    <col min="3586" max="3840" width="8.7109375" style="409"/>
    <col min="3841" max="3841" width="13.7109375" style="409" customWidth="1"/>
    <col min="3842" max="4096" width="8.7109375" style="409"/>
    <col min="4097" max="4097" width="13.7109375" style="409" customWidth="1"/>
    <col min="4098" max="4352" width="8.7109375" style="409"/>
    <col min="4353" max="4353" width="13.7109375" style="409" customWidth="1"/>
    <col min="4354" max="4608" width="8.7109375" style="409"/>
    <col min="4609" max="4609" width="13.7109375" style="409" customWidth="1"/>
    <col min="4610" max="4864" width="8.7109375" style="409"/>
    <col min="4865" max="4865" width="13.7109375" style="409" customWidth="1"/>
    <col min="4866" max="5120" width="8.7109375" style="409"/>
    <col min="5121" max="5121" width="13.7109375" style="409" customWidth="1"/>
    <col min="5122" max="5376" width="8.7109375" style="409"/>
    <col min="5377" max="5377" width="13.7109375" style="409" customWidth="1"/>
    <col min="5378" max="5632" width="8.7109375" style="409"/>
    <col min="5633" max="5633" width="13.7109375" style="409" customWidth="1"/>
    <col min="5634" max="5888" width="8.7109375" style="409"/>
    <col min="5889" max="5889" width="13.7109375" style="409" customWidth="1"/>
    <col min="5890" max="6144" width="8.7109375" style="409"/>
    <col min="6145" max="6145" width="13.7109375" style="409" customWidth="1"/>
    <col min="6146" max="6400" width="8.7109375" style="409"/>
    <col min="6401" max="6401" width="13.7109375" style="409" customWidth="1"/>
    <col min="6402" max="6656" width="8.7109375" style="409"/>
    <col min="6657" max="6657" width="13.7109375" style="409" customWidth="1"/>
    <col min="6658" max="6912" width="8.7109375" style="409"/>
    <col min="6913" max="6913" width="13.7109375" style="409" customWidth="1"/>
    <col min="6914" max="7168" width="8.7109375" style="409"/>
    <col min="7169" max="7169" width="13.7109375" style="409" customWidth="1"/>
    <col min="7170" max="7424" width="8.7109375" style="409"/>
    <col min="7425" max="7425" width="13.7109375" style="409" customWidth="1"/>
    <col min="7426" max="7680" width="8.7109375" style="409"/>
    <col min="7681" max="7681" width="13.7109375" style="409" customWidth="1"/>
    <col min="7682" max="7936" width="8.7109375" style="409"/>
    <col min="7937" max="7937" width="13.7109375" style="409" customWidth="1"/>
    <col min="7938" max="8192" width="8.7109375" style="409"/>
    <col min="8193" max="8193" width="13.7109375" style="409" customWidth="1"/>
    <col min="8194" max="8448" width="8.7109375" style="409"/>
    <col min="8449" max="8449" width="13.7109375" style="409" customWidth="1"/>
    <col min="8450" max="8704" width="8.7109375" style="409"/>
    <col min="8705" max="8705" width="13.7109375" style="409" customWidth="1"/>
    <col min="8706" max="8960" width="8.7109375" style="409"/>
    <col min="8961" max="8961" width="13.7109375" style="409" customWidth="1"/>
    <col min="8962" max="9216" width="8.7109375" style="409"/>
    <col min="9217" max="9217" width="13.7109375" style="409" customWidth="1"/>
    <col min="9218" max="9472" width="8.7109375" style="409"/>
    <col min="9473" max="9473" width="13.7109375" style="409" customWidth="1"/>
    <col min="9474" max="9728" width="8.7109375" style="409"/>
    <col min="9729" max="9729" width="13.7109375" style="409" customWidth="1"/>
    <col min="9730" max="9984" width="8.7109375" style="409"/>
    <col min="9985" max="9985" width="13.7109375" style="409" customWidth="1"/>
    <col min="9986" max="10240" width="8.7109375" style="409"/>
    <col min="10241" max="10241" width="13.7109375" style="409" customWidth="1"/>
    <col min="10242" max="10496" width="8.7109375" style="409"/>
    <col min="10497" max="10497" width="13.7109375" style="409" customWidth="1"/>
    <col min="10498" max="10752" width="8.7109375" style="409"/>
    <col min="10753" max="10753" width="13.7109375" style="409" customWidth="1"/>
    <col min="10754" max="11008" width="8.7109375" style="409"/>
    <col min="11009" max="11009" width="13.7109375" style="409" customWidth="1"/>
    <col min="11010" max="11264" width="8.7109375" style="409"/>
    <col min="11265" max="11265" width="13.7109375" style="409" customWidth="1"/>
    <col min="11266" max="11520" width="8.7109375" style="409"/>
    <col min="11521" max="11521" width="13.7109375" style="409" customWidth="1"/>
    <col min="11522" max="11776" width="8.7109375" style="409"/>
    <col min="11777" max="11777" width="13.7109375" style="409" customWidth="1"/>
    <col min="11778" max="12032" width="8.7109375" style="409"/>
    <col min="12033" max="12033" width="13.7109375" style="409" customWidth="1"/>
    <col min="12034" max="12288" width="8.7109375" style="409"/>
    <col min="12289" max="12289" width="13.7109375" style="409" customWidth="1"/>
    <col min="12290" max="12544" width="8.7109375" style="409"/>
    <col min="12545" max="12545" width="13.7109375" style="409" customWidth="1"/>
    <col min="12546" max="12800" width="8.7109375" style="409"/>
    <col min="12801" max="12801" width="13.7109375" style="409" customWidth="1"/>
    <col min="12802" max="13056" width="8.7109375" style="409"/>
    <col min="13057" max="13057" width="13.7109375" style="409" customWidth="1"/>
    <col min="13058" max="13312" width="8.7109375" style="409"/>
    <col min="13313" max="13313" width="13.7109375" style="409" customWidth="1"/>
    <col min="13314" max="13568" width="8.7109375" style="409"/>
    <col min="13569" max="13569" width="13.7109375" style="409" customWidth="1"/>
    <col min="13570" max="13824" width="8.7109375" style="409"/>
    <col min="13825" max="13825" width="13.7109375" style="409" customWidth="1"/>
    <col min="13826" max="14080" width="8.7109375" style="409"/>
    <col min="14081" max="14081" width="13.7109375" style="409" customWidth="1"/>
    <col min="14082" max="14336" width="8.7109375" style="409"/>
    <col min="14337" max="14337" width="13.7109375" style="409" customWidth="1"/>
    <col min="14338" max="14592" width="8.7109375" style="409"/>
    <col min="14593" max="14593" width="13.7109375" style="409" customWidth="1"/>
    <col min="14594" max="14848" width="8.7109375" style="409"/>
    <col min="14849" max="14849" width="13.7109375" style="409" customWidth="1"/>
    <col min="14850" max="15104" width="8.7109375" style="409"/>
    <col min="15105" max="15105" width="13.7109375" style="409" customWidth="1"/>
    <col min="15106" max="15360" width="8.7109375" style="409"/>
    <col min="15361" max="15361" width="13.7109375" style="409" customWidth="1"/>
    <col min="15362" max="15616" width="8.7109375" style="409"/>
    <col min="15617" max="15617" width="13.7109375" style="409" customWidth="1"/>
    <col min="15618" max="15872" width="8.7109375" style="409"/>
    <col min="15873" max="15873" width="13.7109375" style="409" customWidth="1"/>
    <col min="15874" max="16128" width="8.7109375" style="409"/>
    <col min="16129" max="16129" width="13.7109375" style="409" customWidth="1"/>
    <col min="16130" max="16384" width="8.7109375" style="409"/>
  </cols>
  <sheetData>
    <row r="1" spans="1:21">
      <c r="A1" s="1231" t="s">
        <v>468</v>
      </c>
      <c r="B1" s="1231"/>
      <c r="C1" s="1231"/>
      <c r="D1" s="1231"/>
      <c r="E1" s="1231"/>
      <c r="F1" s="1231"/>
      <c r="G1" s="1231"/>
      <c r="H1" s="1231"/>
      <c r="I1" s="1231"/>
      <c r="J1" s="1231"/>
      <c r="K1" s="1231"/>
      <c r="L1" s="1231"/>
      <c r="M1" s="1231"/>
      <c r="N1" s="1231"/>
    </row>
    <row r="2" spans="1:21" ht="15.75" thickBot="1">
      <c r="G2" s="609" t="s">
        <v>237</v>
      </c>
    </row>
    <row r="3" spans="1:21">
      <c r="A3" s="610" t="s">
        <v>238</v>
      </c>
      <c r="B3" s="611" t="s">
        <v>160</v>
      </c>
      <c r="C3" s="611" t="s">
        <v>161</v>
      </c>
      <c r="D3" s="611" t="s">
        <v>162</v>
      </c>
      <c r="E3" s="611" t="s">
        <v>163</v>
      </c>
      <c r="F3" s="611" t="s">
        <v>164</v>
      </c>
      <c r="G3" s="611" t="s">
        <v>165</v>
      </c>
      <c r="H3" s="611" t="s">
        <v>166</v>
      </c>
      <c r="I3" s="611" t="s">
        <v>167</v>
      </c>
      <c r="J3" s="611" t="s">
        <v>168</v>
      </c>
      <c r="K3" s="611" t="s">
        <v>169</v>
      </c>
      <c r="L3" s="611" t="s">
        <v>170</v>
      </c>
      <c r="M3" s="611" t="s">
        <v>171</v>
      </c>
      <c r="N3" s="611" t="s">
        <v>172</v>
      </c>
    </row>
    <row r="4" spans="1:21">
      <c r="A4" s="613">
        <v>2019</v>
      </c>
      <c r="B4" s="614">
        <v>354.37491656654714</v>
      </c>
      <c r="C4" s="614">
        <v>356.43838796545651</v>
      </c>
      <c r="D4" s="614">
        <v>357.2969949465724</v>
      </c>
      <c r="E4" s="614">
        <v>357.47446683623537</v>
      </c>
      <c r="F4" s="614">
        <v>361.2054005838466</v>
      </c>
      <c r="G4" s="614">
        <v>357.93540852897377</v>
      </c>
      <c r="H4" s="614">
        <v>354.2490676912646</v>
      </c>
      <c r="I4" s="614">
        <v>353.13528487554794</v>
      </c>
      <c r="J4" s="614">
        <v>352.05841293166753</v>
      </c>
      <c r="K4" s="614">
        <v>345</v>
      </c>
      <c r="L4" s="614">
        <v>349.6</v>
      </c>
      <c r="M4" s="614">
        <v>354.4</v>
      </c>
      <c r="N4" s="615">
        <v>354.2</v>
      </c>
    </row>
    <row r="5" spans="1:21">
      <c r="A5" s="613">
        <v>2020</v>
      </c>
      <c r="B5" s="614">
        <v>354.8</v>
      </c>
      <c r="C5" s="614">
        <v>355</v>
      </c>
      <c r="D5" s="614">
        <v>356.13</v>
      </c>
      <c r="E5" s="614">
        <v>354.02</v>
      </c>
      <c r="F5" s="614">
        <v>356.2</v>
      </c>
      <c r="G5" s="614">
        <v>358.1</v>
      </c>
      <c r="H5" s="614">
        <v>352.8</v>
      </c>
      <c r="I5" s="614">
        <v>350.8</v>
      </c>
      <c r="J5" s="614">
        <v>346.7</v>
      </c>
      <c r="K5" s="614">
        <v>345</v>
      </c>
      <c r="L5" s="614">
        <v>347.8</v>
      </c>
      <c r="M5" s="614">
        <v>347.4</v>
      </c>
      <c r="N5" s="615">
        <v>352.3</v>
      </c>
    </row>
    <row r="6" spans="1:21">
      <c r="A6" s="613">
        <v>2021</v>
      </c>
      <c r="B6" s="614">
        <v>350.5</v>
      </c>
      <c r="C6" s="614">
        <v>354.1</v>
      </c>
      <c r="D6" s="614">
        <v>354.1</v>
      </c>
      <c r="E6" s="614">
        <v>354.4</v>
      </c>
      <c r="F6" s="614">
        <v>353.4</v>
      </c>
      <c r="G6" s="614">
        <v>352.5</v>
      </c>
      <c r="H6" s="614">
        <v>348.2</v>
      </c>
      <c r="I6" s="614">
        <v>348.4</v>
      </c>
      <c r="J6" s="614">
        <v>343.2</v>
      </c>
      <c r="K6" s="614">
        <v>402.6</v>
      </c>
      <c r="L6" s="614">
        <v>345.6</v>
      </c>
      <c r="M6" s="614">
        <v>347</v>
      </c>
      <c r="N6" s="615">
        <v>349.8</v>
      </c>
    </row>
    <row r="7" spans="1:21" ht="18.75">
      <c r="A7" s="613">
        <v>2022</v>
      </c>
      <c r="B7" s="614">
        <v>350.1</v>
      </c>
      <c r="C7" s="614">
        <v>354.4</v>
      </c>
      <c r="D7" s="614">
        <v>351</v>
      </c>
      <c r="E7" s="614">
        <v>354.6</v>
      </c>
      <c r="F7" s="614">
        <v>353.3</v>
      </c>
      <c r="G7" s="614">
        <v>351.4</v>
      </c>
      <c r="H7" s="614">
        <v>352</v>
      </c>
      <c r="I7" s="614">
        <v>350.9</v>
      </c>
      <c r="J7" s="614">
        <v>347.5</v>
      </c>
      <c r="K7" s="614">
        <v>349.1</v>
      </c>
      <c r="L7" s="614">
        <v>348</v>
      </c>
      <c r="M7" s="614">
        <v>348.7</v>
      </c>
      <c r="N7" s="615">
        <v>351</v>
      </c>
      <c r="Q7" s="320"/>
      <c r="R7" s="321"/>
      <c r="S7" s="321"/>
      <c r="T7" s="321"/>
      <c r="U7" s="321"/>
    </row>
    <row r="8" spans="1:21" ht="18.75">
      <c r="A8" s="613">
        <v>2023</v>
      </c>
      <c r="B8" s="614">
        <v>352.3</v>
      </c>
      <c r="C8" s="614">
        <v>353.3</v>
      </c>
      <c r="D8" s="614">
        <v>354.9</v>
      </c>
      <c r="E8" s="614">
        <v>351.4</v>
      </c>
      <c r="F8" s="614">
        <v>285.10000000000002</v>
      </c>
      <c r="G8" s="614">
        <v>350</v>
      </c>
      <c r="H8" s="614">
        <v>343.9</v>
      </c>
      <c r="I8" s="614">
        <v>349.2</v>
      </c>
      <c r="J8" s="614">
        <v>346.2</v>
      </c>
      <c r="K8" s="614">
        <v>347.6</v>
      </c>
      <c r="L8" s="614">
        <v>349.6</v>
      </c>
      <c r="M8" s="614">
        <v>347.9</v>
      </c>
      <c r="N8" s="615">
        <v>350.3</v>
      </c>
      <c r="Q8" s="320"/>
      <c r="R8" s="321"/>
      <c r="S8" s="321"/>
      <c r="T8" s="321"/>
      <c r="U8" s="321"/>
    </row>
    <row r="9" spans="1:21" ht="15.75" thickBot="1">
      <c r="A9" s="616">
        <v>2024</v>
      </c>
      <c r="B9" s="617">
        <v>352</v>
      </c>
      <c r="C9" s="617">
        <v>352.4</v>
      </c>
      <c r="D9" s="617">
        <v>353.5</v>
      </c>
      <c r="E9" s="617">
        <v>354.7</v>
      </c>
      <c r="F9" s="617">
        <v>357.3</v>
      </c>
      <c r="G9" s="617">
        <v>359</v>
      </c>
      <c r="H9" s="617">
        <v>356.2</v>
      </c>
      <c r="I9" s="617"/>
      <c r="J9" s="617"/>
      <c r="K9" s="617"/>
      <c r="L9" s="617"/>
      <c r="M9" s="617"/>
      <c r="N9" s="618"/>
    </row>
    <row r="10" spans="1:21">
      <c r="G10" s="1063">
        <v>382.02</v>
      </c>
      <c r="H10" s="1063">
        <v>377</v>
      </c>
    </row>
    <row r="11" spans="1:21" ht="15.75" thickBot="1">
      <c r="G11" s="619" t="s">
        <v>239</v>
      </c>
      <c r="N11" s="620"/>
    </row>
    <row r="12" spans="1:21">
      <c r="A12" s="610" t="s">
        <v>238</v>
      </c>
      <c r="B12" s="611" t="s">
        <v>160</v>
      </c>
      <c r="C12" s="611" t="s">
        <v>161</v>
      </c>
      <c r="D12" s="611" t="s">
        <v>162</v>
      </c>
      <c r="E12" s="611" t="s">
        <v>163</v>
      </c>
      <c r="F12" s="611" t="s">
        <v>164</v>
      </c>
      <c r="G12" s="611" t="s">
        <v>165</v>
      </c>
      <c r="H12" s="611" t="s">
        <v>166</v>
      </c>
      <c r="I12" s="611" t="s">
        <v>167</v>
      </c>
      <c r="J12" s="611" t="s">
        <v>168</v>
      </c>
      <c r="K12" s="611" t="s">
        <v>169</v>
      </c>
      <c r="L12" s="611" t="s">
        <v>170</v>
      </c>
      <c r="M12" s="611" t="s">
        <v>171</v>
      </c>
      <c r="N12" s="611" t="s">
        <v>172</v>
      </c>
    </row>
    <row r="13" spans="1:21">
      <c r="A13" s="613">
        <v>2019</v>
      </c>
      <c r="B13" s="614">
        <v>281.27826336739287</v>
      </c>
      <c r="C13" s="614">
        <v>284.30536717690359</v>
      </c>
      <c r="D13" s="614">
        <v>286.22046450702811</v>
      </c>
      <c r="E13" s="614">
        <v>290.8767352564733</v>
      </c>
      <c r="F13" s="614">
        <v>285.31500572737696</v>
      </c>
      <c r="G13" s="614">
        <v>281.29946839929153</v>
      </c>
      <c r="H13" s="614">
        <v>274.8623926185175</v>
      </c>
      <c r="I13" s="614">
        <v>271.9152332887009</v>
      </c>
      <c r="J13" s="614">
        <v>273.41321243523339</v>
      </c>
      <c r="K13" s="614">
        <v>276.3</v>
      </c>
      <c r="L13" s="614">
        <v>279.2</v>
      </c>
      <c r="M13" s="614">
        <v>286.5</v>
      </c>
      <c r="N13" s="615">
        <v>286.2</v>
      </c>
    </row>
    <row r="14" spans="1:21">
      <c r="A14" s="613">
        <v>2020</v>
      </c>
      <c r="B14" s="614">
        <v>286.2</v>
      </c>
      <c r="C14" s="614">
        <v>288.2</v>
      </c>
      <c r="D14" s="614">
        <v>287.13</v>
      </c>
      <c r="E14" s="614">
        <v>286.24</v>
      </c>
      <c r="F14" s="614">
        <v>285.8</v>
      </c>
      <c r="G14" s="614">
        <v>286</v>
      </c>
      <c r="H14" s="614">
        <v>280.5</v>
      </c>
      <c r="I14" s="614">
        <v>277.2</v>
      </c>
      <c r="J14" s="614">
        <v>277.2</v>
      </c>
      <c r="K14" s="614">
        <v>277.7</v>
      </c>
      <c r="L14" s="614">
        <v>281.60000000000002</v>
      </c>
      <c r="M14" s="614">
        <v>284.8</v>
      </c>
      <c r="N14" s="615">
        <v>282.8</v>
      </c>
    </row>
    <row r="15" spans="1:21">
      <c r="A15" s="613">
        <v>2021</v>
      </c>
      <c r="B15" s="614">
        <v>288.3</v>
      </c>
      <c r="C15" s="614">
        <v>294.5</v>
      </c>
      <c r="D15" s="614">
        <v>289.10000000000002</v>
      </c>
      <c r="E15" s="614">
        <v>288.5</v>
      </c>
      <c r="F15" s="614">
        <v>287.5</v>
      </c>
      <c r="G15" s="614">
        <v>281.89999999999998</v>
      </c>
      <c r="H15" s="614">
        <v>275.89999999999998</v>
      </c>
      <c r="I15" s="614">
        <v>274.10000000000002</v>
      </c>
      <c r="J15" s="614">
        <v>275.2</v>
      </c>
      <c r="K15" s="614">
        <v>279.5</v>
      </c>
      <c r="L15" s="614">
        <v>281.5</v>
      </c>
      <c r="M15" s="614">
        <v>283</v>
      </c>
      <c r="N15" s="615">
        <v>283</v>
      </c>
    </row>
    <row r="16" spans="1:21">
      <c r="A16" s="613">
        <v>2022</v>
      </c>
      <c r="B16" s="614">
        <v>285.2</v>
      </c>
      <c r="C16" s="614">
        <v>286.8</v>
      </c>
      <c r="D16" s="614">
        <v>286.5</v>
      </c>
      <c r="E16" s="614">
        <v>288.10000000000002</v>
      </c>
      <c r="F16" s="614">
        <v>285.7</v>
      </c>
      <c r="G16" s="614">
        <v>281.39999999999998</v>
      </c>
      <c r="H16" s="614">
        <v>278</v>
      </c>
      <c r="I16" s="614">
        <v>274.3</v>
      </c>
      <c r="J16" s="614">
        <v>275.60000000000002</v>
      </c>
      <c r="K16" s="614">
        <v>279.60000000000002</v>
      </c>
      <c r="L16" s="614">
        <v>281.3</v>
      </c>
      <c r="M16" s="614">
        <v>283</v>
      </c>
      <c r="N16" s="615">
        <v>281.89999999999998</v>
      </c>
    </row>
    <row r="17" spans="1:14">
      <c r="A17" s="613">
        <v>2023</v>
      </c>
      <c r="B17" s="614">
        <v>287</v>
      </c>
      <c r="C17" s="614">
        <v>289.5</v>
      </c>
      <c r="D17" s="614">
        <v>286.60000000000002</v>
      </c>
      <c r="E17" s="614">
        <v>285.39999999999998</v>
      </c>
      <c r="F17" s="614">
        <v>285.10000000000002</v>
      </c>
      <c r="G17" s="614">
        <v>281.89999999999998</v>
      </c>
      <c r="H17" s="614">
        <v>277.39999999999998</v>
      </c>
      <c r="I17" s="614">
        <v>273.5</v>
      </c>
      <c r="J17" s="614">
        <v>277.10000000000002</v>
      </c>
      <c r="K17" s="614">
        <v>277.5</v>
      </c>
      <c r="L17" s="614">
        <v>280.8</v>
      </c>
      <c r="M17" s="614">
        <v>282.60000000000002</v>
      </c>
      <c r="N17" s="615">
        <v>281.89999999999998</v>
      </c>
    </row>
    <row r="18" spans="1:14" ht="15.75" thickBot="1">
      <c r="A18" s="616">
        <v>2024</v>
      </c>
      <c r="B18" s="617">
        <v>286.3</v>
      </c>
      <c r="C18" s="617">
        <v>289.3</v>
      </c>
      <c r="D18" s="617">
        <v>287.89999999999998</v>
      </c>
      <c r="E18" s="617">
        <v>286.7</v>
      </c>
      <c r="F18" s="617">
        <v>285.39999999999998</v>
      </c>
      <c r="G18" s="617">
        <v>285.39999999999998</v>
      </c>
      <c r="H18" s="617">
        <v>280.7</v>
      </c>
      <c r="I18" s="617"/>
      <c r="J18" s="617"/>
      <c r="K18" s="617"/>
      <c r="L18" s="617"/>
      <c r="M18" s="617"/>
      <c r="N18" s="618"/>
    </row>
    <row r="20" spans="1:14" ht="15.75" thickBot="1">
      <c r="G20" s="619" t="s">
        <v>240</v>
      </c>
      <c r="N20" s="620"/>
    </row>
    <row r="21" spans="1:14">
      <c r="A21" s="610" t="s">
        <v>238</v>
      </c>
      <c r="B21" s="611" t="s">
        <v>160</v>
      </c>
      <c r="C21" s="611" t="s">
        <v>161</v>
      </c>
      <c r="D21" s="611" t="s">
        <v>162</v>
      </c>
      <c r="E21" s="611" t="s">
        <v>163</v>
      </c>
      <c r="F21" s="611" t="s">
        <v>164</v>
      </c>
      <c r="G21" s="611" t="s">
        <v>165</v>
      </c>
      <c r="H21" s="611" t="s">
        <v>166</v>
      </c>
      <c r="I21" s="611" t="s">
        <v>167</v>
      </c>
      <c r="J21" s="611" t="s">
        <v>168</v>
      </c>
      <c r="K21" s="611" t="s">
        <v>169</v>
      </c>
      <c r="L21" s="611" t="s">
        <v>170</v>
      </c>
      <c r="M21" s="611" t="s">
        <v>171</v>
      </c>
      <c r="N21" s="611" t="s">
        <v>172</v>
      </c>
    </row>
    <row r="22" spans="1:14">
      <c r="A22" s="613">
        <v>2019</v>
      </c>
      <c r="B22" s="614">
        <v>287.03444832750858</v>
      </c>
      <c r="C22" s="614">
        <v>289.1459538749898</v>
      </c>
      <c r="D22" s="614">
        <v>288.5072199817875</v>
      </c>
      <c r="E22" s="614">
        <v>290.10412746204969</v>
      </c>
      <c r="F22" s="614">
        <v>292.71949231485786</v>
      </c>
      <c r="G22" s="614">
        <v>289.1722528130237</v>
      </c>
      <c r="H22" s="614">
        <v>284.60732456803191</v>
      </c>
      <c r="I22" s="614">
        <v>281.83476394849748</v>
      </c>
      <c r="J22" s="614">
        <v>281.74347936186393</v>
      </c>
      <c r="K22" s="614">
        <v>280</v>
      </c>
      <c r="L22" s="614">
        <v>283.39999999999998</v>
      </c>
      <c r="M22" s="614">
        <v>281.7</v>
      </c>
      <c r="N22" s="615">
        <v>280.2</v>
      </c>
    </row>
    <row r="23" spans="1:14">
      <c r="A23" s="613">
        <v>2020</v>
      </c>
      <c r="B23" s="614">
        <v>288.10000000000002</v>
      </c>
      <c r="C23" s="614">
        <v>289.7</v>
      </c>
      <c r="D23" s="614">
        <v>291.47000000000003</v>
      </c>
      <c r="E23" s="614">
        <v>290.86</v>
      </c>
      <c r="F23" s="614">
        <v>294.3</v>
      </c>
      <c r="G23" s="614">
        <v>295</v>
      </c>
      <c r="H23" s="614">
        <v>291.7</v>
      </c>
      <c r="I23" s="614">
        <v>288</v>
      </c>
      <c r="J23" s="614">
        <v>285</v>
      </c>
      <c r="K23" s="614">
        <v>289.7</v>
      </c>
      <c r="L23" s="614">
        <v>286</v>
      </c>
      <c r="M23" s="614">
        <v>288.2</v>
      </c>
      <c r="N23" s="615">
        <v>289.89999999999998</v>
      </c>
    </row>
    <row r="24" spans="1:14">
      <c r="A24" s="612">
        <v>2021</v>
      </c>
      <c r="B24" s="621">
        <v>291.3</v>
      </c>
      <c r="C24" s="621">
        <v>293.10000000000002</v>
      </c>
      <c r="D24" s="621">
        <v>291.60000000000002</v>
      </c>
      <c r="E24" s="621">
        <v>294.10000000000002</v>
      </c>
      <c r="F24" s="621">
        <v>295.60000000000002</v>
      </c>
      <c r="G24" s="621">
        <v>294.60000000000002</v>
      </c>
      <c r="H24" s="621">
        <v>290.5</v>
      </c>
      <c r="I24" s="621">
        <v>288.2</v>
      </c>
      <c r="J24" s="621">
        <v>286.10000000000002</v>
      </c>
      <c r="K24" s="621">
        <v>286</v>
      </c>
      <c r="L24" s="621">
        <v>287.7</v>
      </c>
      <c r="M24" s="621">
        <v>289.5</v>
      </c>
      <c r="N24" s="622">
        <v>290.60000000000002</v>
      </c>
    </row>
    <row r="25" spans="1:14">
      <c r="A25" s="613">
        <v>2022</v>
      </c>
      <c r="B25" s="614">
        <v>292.2</v>
      </c>
      <c r="C25" s="614">
        <v>293.10000000000002</v>
      </c>
      <c r="D25" s="614">
        <v>290.8</v>
      </c>
      <c r="E25" s="614">
        <v>293.3</v>
      </c>
      <c r="F25" s="614">
        <v>295.8</v>
      </c>
      <c r="G25" s="614">
        <v>295.2</v>
      </c>
      <c r="H25" s="614">
        <v>290.10000000000002</v>
      </c>
      <c r="I25" s="614">
        <v>287.8</v>
      </c>
      <c r="J25" s="614">
        <v>288.10000000000002</v>
      </c>
      <c r="K25" s="614">
        <v>288.5</v>
      </c>
      <c r="L25" s="614">
        <v>292.5</v>
      </c>
      <c r="M25" s="614">
        <v>291.5</v>
      </c>
      <c r="N25" s="615">
        <v>291.7</v>
      </c>
    </row>
    <row r="26" spans="1:14">
      <c r="A26" s="613">
        <v>2023</v>
      </c>
      <c r="B26" s="614">
        <v>292.2</v>
      </c>
      <c r="C26" s="614">
        <v>296.10000000000002</v>
      </c>
      <c r="D26" s="614">
        <v>294.5</v>
      </c>
      <c r="E26" s="614">
        <v>293.3</v>
      </c>
      <c r="F26" s="614">
        <v>295.7</v>
      </c>
      <c r="G26" s="614">
        <v>292.39999999999998</v>
      </c>
      <c r="H26" s="614">
        <v>289.8</v>
      </c>
      <c r="I26" s="614">
        <v>288.39999999999998</v>
      </c>
      <c r="J26" s="614">
        <v>289.39999999999998</v>
      </c>
      <c r="K26" s="614">
        <v>289.3</v>
      </c>
      <c r="L26" s="614">
        <v>289.39999999999998</v>
      </c>
      <c r="M26" s="614">
        <v>290.5</v>
      </c>
      <c r="N26" s="615">
        <v>292.10000000000002</v>
      </c>
    </row>
    <row r="27" spans="1:14" ht="15.75" thickBot="1">
      <c r="A27" s="616">
        <v>2024</v>
      </c>
      <c r="B27" s="617">
        <v>292.89999999999998</v>
      </c>
      <c r="C27" s="617">
        <v>293.10000000000002</v>
      </c>
      <c r="D27" s="617">
        <v>293.5</v>
      </c>
      <c r="E27" s="617">
        <v>295.3</v>
      </c>
      <c r="F27" s="617">
        <v>299.10000000000002</v>
      </c>
      <c r="G27" s="617">
        <v>298.89999999999998</v>
      </c>
      <c r="H27" s="617">
        <v>295.2</v>
      </c>
      <c r="I27" s="617"/>
      <c r="J27" s="617"/>
      <c r="K27" s="617"/>
      <c r="L27" s="617"/>
      <c r="M27" s="617"/>
      <c r="N27" s="618"/>
    </row>
    <row r="28" spans="1:14">
      <c r="G28" s="1063">
        <v>314</v>
      </c>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91" zoomScale="75" workbookViewId="0">
      <selection activeCell="Q208" sqref="Q208"/>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232" t="s">
        <v>467</v>
      </c>
      <c r="B1" s="1232"/>
      <c r="C1" s="1232"/>
      <c r="D1" s="1232"/>
      <c r="E1" s="1232"/>
      <c r="F1" s="1232"/>
      <c r="G1" s="1232"/>
      <c r="H1" s="1232"/>
      <c r="I1" s="1232"/>
      <c r="J1" s="1232"/>
      <c r="K1" s="1232"/>
      <c r="L1" s="1232"/>
      <c r="M1" s="1232"/>
      <c r="N1" s="698"/>
      <c r="O1" s="698"/>
      <c r="P1" s="698"/>
      <c r="Q1" s="698"/>
    </row>
    <row r="2" spans="1:25" ht="12.75" hidden="1" customHeight="1">
      <c r="A2" s="1232"/>
      <c r="B2" s="1232"/>
      <c r="C2" s="1232"/>
      <c r="D2" s="1232"/>
      <c r="E2" s="1232"/>
      <c r="F2" s="1232"/>
      <c r="G2" s="1232"/>
      <c r="H2" s="1232"/>
      <c r="I2" s="1232"/>
      <c r="J2" s="1232"/>
      <c r="K2" s="1232"/>
      <c r="L2" s="1232"/>
      <c r="M2" s="1232"/>
      <c r="N2" s="698"/>
      <c r="O2" s="698"/>
      <c r="P2" s="698"/>
      <c r="Q2" s="698"/>
    </row>
    <row r="3" spans="1:25" ht="12.75" hidden="1" customHeight="1">
      <c r="A3" s="1232"/>
      <c r="B3" s="1232"/>
      <c r="C3" s="1232"/>
      <c r="D3" s="1232"/>
      <c r="E3" s="1232"/>
      <c r="F3" s="1232"/>
      <c r="G3" s="1232"/>
      <c r="H3" s="1232"/>
      <c r="I3" s="1232"/>
      <c r="J3" s="1232"/>
      <c r="K3" s="1232"/>
      <c r="L3" s="1232"/>
      <c r="M3" s="1232"/>
      <c r="N3" s="698"/>
      <c r="O3" s="698"/>
      <c r="P3" s="698"/>
      <c r="Q3" s="698"/>
    </row>
    <row r="4" spans="1:25" ht="21">
      <c r="A4" s="699" t="s">
        <v>471</v>
      </c>
      <c r="B4" s="700"/>
      <c r="C4" s="700"/>
      <c r="D4" s="700"/>
      <c r="E4" s="698"/>
      <c r="F4" s="698"/>
      <c r="G4" s="698"/>
      <c r="H4" s="698"/>
      <c r="I4" s="698"/>
      <c r="J4" s="698"/>
      <c r="K4" s="698"/>
      <c r="L4" s="698"/>
      <c r="M4" s="698"/>
      <c r="N4" s="698"/>
      <c r="O4" s="698"/>
      <c r="P4" s="698"/>
      <c r="Q4" s="698"/>
    </row>
    <row r="5" spans="1:25">
      <c r="A5" s="698"/>
      <c r="B5" s="698"/>
      <c r="C5" s="698"/>
      <c r="D5" s="698"/>
      <c r="E5" s="698"/>
      <c r="F5" s="698"/>
      <c r="G5" s="698"/>
      <c r="H5" s="698"/>
      <c r="I5" s="698"/>
      <c r="J5" s="698"/>
      <c r="K5" s="698"/>
      <c r="L5" s="698"/>
      <c r="M5" s="698"/>
      <c r="N5" s="698"/>
      <c r="O5" s="698"/>
      <c r="P5" s="698"/>
      <c r="Q5" s="698"/>
    </row>
    <row r="6" spans="1:25">
      <c r="A6" s="698"/>
      <c r="B6" s="698"/>
      <c r="C6" s="698"/>
      <c r="D6" s="698"/>
      <c r="E6" s="698"/>
      <c r="F6" s="698"/>
      <c r="G6" s="698"/>
      <c r="H6" s="698"/>
      <c r="I6" s="698"/>
      <c r="J6" s="698"/>
      <c r="K6" s="698"/>
      <c r="L6" s="698"/>
      <c r="M6" s="698"/>
      <c r="N6" s="698"/>
      <c r="O6" s="698"/>
      <c r="P6" s="698"/>
      <c r="Q6" s="698"/>
      <c r="R6"/>
      <c r="S6"/>
      <c r="T6"/>
      <c r="U6"/>
      <c r="V6"/>
      <c r="W6"/>
      <c r="X6"/>
      <c r="Y6"/>
    </row>
    <row r="7" spans="1:25" ht="16.5" thickBot="1">
      <c r="A7" s="701">
        <v>2019</v>
      </c>
      <c r="B7" s="702"/>
      <c r="C7" s="702"/>
      <c r="D7" s="702"/>
      <c r="E7" s="702"/>
      <c r="F7" s="702"/>
      <c r="G7" s="702"/>
      <c r="H7" s="702"/>
      <c r="I7" s="702"/>
      <c r="J7" s="702"/>
      <c r="K7" s="702"/>
      <c r="L7" s="703" t="s">
        <v>159</v>
      </c>
      <c r="M7" s="702"/>
      <c r="N7" s="704"/>
      <c r="O7" s="702"/>
      <c r="P7" s="705">
        <v>2019</v>
      </c>
      <c r="Q7" s="702"/>
      <c r="R7"/>
      <c r="S7"/>
      <c r="T7"/>
      <c r="U7"/>
      <c r="V7"/>
      <c r="W7"/>
      <c r="X7"/>
      <c r="Y7"/>
    </row>
    <row r="8" spans="1:25" ht="13.5" thickBot="1">
      <c r="A8" s="706"/>
      <c r="B8" s="707" t="s">
        <v>160</v>
      </c>
      <c r="C8" s="707" t="s">
        <v>161</v>
      </c>
      <c r="D8" s="707" t="s">
        <v>162</v>
      </c>
      <c r="E8" s="707" t="s">
        <v>163</v>
      </c>
      <c r="F8" s="707" t="s">
        <v>164</v>
      </c>
      <c r="G8" s="707" t="s">
        <v>165</v>
      </c>
      <c r="H8" s="707" t="s">
        <v>166</v>
      </c>
      <c r="I8" s="707" t="s">
        <v>167</v>
      </c>
      <c r="J8" s="707" t="s">
        <v>168</v>
      </c>
      <c r="K8" s="707" t="s">
        <v>169</v>
      </c>
      <c r="L8" s="707" t="s">
        <v>170</v>
      </c>
      <c r="M8" s="708" t="s">
        <v>171</v>
      </c>
      <c r="N8" s="704"/>
      <c r="O8" s="702"/>
      <c r="P8" s="709"/>
      <c r="Q8" s="710" t="s">
        <v>172</v>
      </c>
      <c r="R8"/>
      <c r="S8"/>
      <c r="T8"/>
      <c r="U8"/>
      <c r="V8"/>
      <c r="W8"/>
      <c r="X8"/>
      <c r="Y8"/>
    </row>
    <row r="9" spans="1:25" ht="13.5" thickBot="1">
      <c r="A9" s="711" t="s">
        <v>173</v>
      </c>
      <c r="B9" s="712">
        <v>13097.004154604951</v>
      </c>
      <c r="C9" s="713">
        <v>12684.171057134958</v>
      </c>
      <c r="D9" s="712">
        <v>12703.509633034411</v>
      </c>
      <c r="E9" s="712">
        <v>12436.800440153134</v>
      </c>
      <c r="F9" s="712">
        <v>12345.728489197405</v>
      </c>
      <c r="G9" s="712">
        <v>11989.180954677902</v>
      </c>
      <c r="H9" s="712">
        <v>11291.15714648953</v>
      </c>
      <c r="I9" s="712">
        <v>11799.833529820378</v>
      </c>
      <c r="J9" s="714">
        <v>11695.57156423378</v>
      </c>
      <c r="K9" s="712">
        <v>11797.730210590606</v>
      </c>
      <c r="L9" s="712">
        <v>12118.735934309996</v>
      </c>
      <c r="M9" s="715">
        <v>12222.309074775932</v>
      </c>
      <c r="N9" s="704"/>
      <c r="O9" s="702"/>
      <c r="P9" s="716" t="s">
        <v>173</v>
      </c>
      <c r="Q9" s="717">
        <v>12171.089276441808</v>
      </c>
      <c r="R9"/>
      <c r="S9"/>
      <c r="T9"/>
      <c r="U9"/>
      <c r="V9"/>
      <c r="W9"/>
      <c r="X9"/>
      <c r="Y9"/>
    </row>
    <row r="10" spans="1:25">
      <c r="A10" s="718" t="s">
        <v>178</v>
      </c>
      <c r="B10" s="719">
        <v>12988.229233268361</v>
      </c>
      <c r="C10" s="720">
        <v>13031.089618528611</v>
      </c>
      <c r="D10" s="721">
        <v>12400.045892682925</v>
      </c>
      <c r="E10" s="719">
        <v>12497.066246851389</v>
      </c>
      <c r="F10" s="719">
        <v>12312.575788643535</v>
      </c>
      <c r="G10" s="719">
        <v>11785.570106907893</v>
      </c>
      <c r="H10" s="719">
        <v>11145.261363102236</v>
      </c>
      <c r="I10" s="719">
        <v>12014.568933508892</v>
      </c>
      <c r="J10" s="722">
        <v>11566.950929507175</v>
      </c>
      <c r="K10" s="719">
        <v>12060.398568329721</v>
      </c>
      <c r="L10" s="719">
        <v>12325.822063492065</v>
      </c>
      <c r="M10" s="723">
        <v>12211.818032159268</v>
      </c>
      <c r="N10" s="704"/>
      <c r="O10" s="702"/>
      <c r="P10" s="724" t="s">
        <v>178</v>
      </c>
      <c r="Q10" s="725">
        <v>12139.562253413582</v>
      </c>
      <c r="R10"/>
      <c r="S10"/>
      <c r="T10"/>
      <c r="U10"/>
      <c r="V10"/>
      <c r="W10"/>
      <c r="X10"/>
      <c r="Y10"/>
    </row>
    <row r="11" spans="1:25">
      <c r="A11" s="726" t="s">
        <v>174</v>
      </c>
      <c r="B11" s="727">
        <v>14030.74154673591</v>
      </c>
      <c r="C11" s="728">
        <v>13423.206102042845</v>
      </c>
      <c r="D11" s="727">
        <v>13350.258566551605</v>
      </c>
      <c r="E11" s="727">
        <v>12952.008674739422</v>
      </c>
      <c r="F11" s="727">
        <v>12714.496786649555</v>
      </c>
      <c r="G11" s="727">
        <v>12228.876814192541</v>
      </c>
      <c r="H11" s="727">
        <v>11570.90485622989</v>
      </c>
      <c r="I11" s="727">
        <v>12338.817183187308</v>
      </c>
      <c r="J11" s="727">
        <v>12128.42545753275</v>
      </c>
      <c r="K11" s="727">
        <v>12399.186362800923</v>
      </c>
      <c r="L11" s="727">
        <v>12795.433149533852</v>
      </c>
      <c r="M11" s="729">
        <v>12921.228396700371</v>
      </c>
      <c r="N11" s="704"/>
      <c r="O11" s="702"/>
      <c r="P11" s="724" t="s">
        <v>174</v>
      </c>
      <c r="Q11" s="730">
        <v>12736.926723981092</v>
      </c>
      <c r="R11"/>
      <c r="S11"/>
      <c r="T11"/>
      <c r="U11"/>
      <c r="V11"/>
      <c r="W11"/>
      <c r="X11"/>
      <c r="Y11"/>
    </row>
    <row r="12" spans="1:25">
      <c r="A12" s="726" t="s">
        <v>175</v>
      </c>
      <c r="B12" s="727">
        <v>13875.267566076433</v>
      </c>
      <c r="C12" s="728">
        <v>13191.644451674416</v>
      </c>
      <c r="D12" s="727">
        <v>13160.242283296824</v>
      </c>
      <c r="E12" s="727">
        <v>12736.915408507588</v>
      </c>
      <c r="F12" s="727">
        <v>12414.167473994701</v>
      </c>
      <c r="G12" s="727">
        <v>11811.682069144254</v>
      </c>
      <c r="H12" s="727">
        <v>11216.262367325109</v>
      </c>
      <c r="I12" s="727">
        <v>12121.702664273735</v>
      </c>
      <c r="J12" s="727">
        <v>11851.896939155471</v>
      </c>
      <c r="K12" s="727">
        <v>12310.877136839459</v>
      </c>
      <c r="L12" s="727">
        <v>12715.43545872936</v>
      </c>
      <c r="M12" s="729">
        <v>12877.909602187496</v>
      </c>
      <c r="N12" s="704"/>
      <c r="O12" s="702"/>
      <c r="P12" s="724" t="s">
        <v>175</v>
      </c>
      <c r="Q12" s="730">
        <v>12496.86604352695</v>
      </c>
      <c r="R12"/>
      <c r="S12"/>
      <c r="T12"/>
      <c r="U12" s="112"/>
      <c r="V12"/>
      <c r="W12"/>
      <c r="X12"/>
      <c r="Y12"/>
    </row>
    <row r="13" spans="1:25">
      <c r="A13" s="726" t="s">
        <v>176</v>
      </c>
      <c r="B13" s="727"/>
      <c r="C13" s="731"/>
      <c r="D13" s="727"/>
      <c r="E13" s="727"/>
      <c r="F13" s="727"/>
      <c r="G13" s="727">
        <v>11847.259206798866</v>
      </c>
      <c r="H13" s="727">
        <v>10212.64</v>
      </c>
      <c r="I13" s="727">
        <v>11431</v>
      </c>
      <c r="J13" s="727"/>
      <c r="K13" s="727"/>
      <c r="L13" s="727"/>
      <c r="M13" s="729"/>
      <c r="N13" s="704"/>
      <c r="O13" s="702"/>
      <c r="P13" s="724" t="s">
        <v>176</v>
      </c>
      <c r="Q13" s="730">
        <v>12223.033208241355</v>
      </c>
      <c r="R13"/>
      <c r="S13"/>
      <c r="T13"/>
      <c r="U13" s="112"/>
      <c r="V13"/>
      <c r="W13"/>
      <c r="X13"/>
      <c r="Y13"/>
    </row>
    <row r="14" spans="1:25">
      <c r="A14" s="726" t="s">
        <v>70</v>
      </c>
      <c r="B14" s="727">
        <v>11016.435273215879</v>
      </c>
      <c r="C14" s="728">
        <v>10666.092979690597</v>
      </c>
      <c r="D14" s="727">
        <v>10906.563736752352</v>
      </c>
      <c r="E14" s="727">
        <v>10813.265482926516</v>
      </c>
      <c r="F14" s="727">
        <v>10882.550511099018</v>
      </c>
      <c r="G14" s="727">
        <v>10702.803775197364</v>
      </c>
      <c r="H14" s="727">
        <v>9978.5009716631357</v>
      </c>
      <c r="I14" s="727">
        <v>10138.454210471504</v>
      </c>
      <c r="J14" s="727">
        <v>10066.518700800318</v>
      </c>
      <c r="K14" s="727">
        <v>10207.22881650506</v>
      </c>
      <c r="L14" s="727">
        <v>10253.974707400655</v>
      </c>
      <c r="M14" s="729">
        <v>10316.67240328594</v>
      </c>
      <c r="N14" s="704"/>
      <c r="O14" s="702"/>
      <c r="P14" s="724" t="s">
        <v>70</v>
      </c>
      <c r="Q14" s="730">
        <v>10479.725608941915</v>
      </c>
      <c r="R14"/>
      <c r="S14"/>
      <c r="T14"/>
      <c r="U14" s="112"/>
      <c r="V14"/>
      <c r="W14"/>
      <c r="X14"/>
      <c r="Y14"/>
    </row>
    <row r="15" spans="1:25" ht="13.5" thickBot="1">
      <c r="A15" s="732" t="s">
        <v>177</v>
      </c>
      <c r="B15" s="727">
        <v>13526.782125454416</v>
      </c>
      <c r="C15" s="733">
        <v>13304.359447452311</v>
      </c>
      <c r="D15" s="734">
        <v>13381.446812429691</v>
      </c>
      <c r="E15" s="734">
        <v>13303.934942938567</v>
      </c>
      <c r="F15" s="734">
        <v>13241.320895609353</v>
      </c>
      <c r="G15" s="734">
        <v>13044.246213486927</v>
      </c>
      <c r="H15" s="734">
        <v>12473.680771982421</v>
      </c>
      <c r="I15" s="734">
        <v>12708.58078202419</v>
      </c>
      <c r="J15" s="727">
        <v>12836.590469304007</v>
      </c>
      <c r="K15" s="727">
        <v>12864.967865200817</v>
      </c>
      <c r="L15" s="734">
        <v>13101.960516060417</v>
      </c>
      <c r="M15" s="735">
        <v>13163.845129929141</v>
      </c>
      <c r="N15" s="704"/>
      <c r="O15" s="702"/>
      <c r="P15" s="736" t="s">
        <v>177</v>
      </c>
      <c r="Q15" s="737">
        <v>13072.210144053273</v>
      </c>
      <c r="R15"/>
      <c r="S15"/>
      <c r="T15"/>
      <c r="U15" s="112"/>
      <c r="V15"/>
      <c r="W15"/>
      <c r="X15"/>
      <c r="Y15"/>
    </row>
    <row r="16" spans="1:25">
      <c r="A16" s="698"/>
      <c r="B16" s="698"/>
      <c r="C16" s="698"/>
      <c r="D16" s="698"/>
      <c r="E16" s="698"/>
      <c r="F16" s="698"/>
      <c r="G16" s="698"/>
      <c r="H16" s="698"/>
      <c r="I16" s="698"/>
      <c r="J16" s="698"/>
      <c r="K16" s="698"/>
      <c r="L16" s="698"/>
      <c r="M16" s="698"/>
      <c r="N16" s="698"/>
      <c r="O16" s="698"/>
      <c r="P16" s="698"/>
      <c r="Q16" s="698"/>
      <c r="R16"/>
      <c r="S16"/>
      <c r="T16"/>
      <c r="U16" s="112"/>
      <c r="V16"/>
      <c r="W16"/>
      <c r="X16"/>
      <c r="Y16"/>
    </row>
    <row r="17" spans="1:25" ht="16.5" thickBot="1">
      <c r="A17" s="701">
        <v>2020</v>
      </c>
      <c r="B17" s="702"/>
      <c r="C17" s="702"/>
      <c r="D17" s="702"/>
      <c r="E17" s="702"/>
      <c r="F17" s="702"/>
      <c r="G17" s="702"/>
      <c r="H17" s="702"/>
      <c r="I17" s="702"/>
      <c r="J17" s="702"/>
      <c r="K17" s="702"/>
      <c r="L17" s="703" t="s">
        <v>159</v>
      </c>
      <c r="M17" s="702"/>
      <c r="N17" s="704"/>
      <c r="O17" s="702"/>
      <c r="P17" s="705">
        <v>2021</v>
      </c>
      <c r="Q17" s="702"/>
      <c r="R17"/>
      <c r="S17"/>
      <c r="T17"/>
      <c r="U17" s="112"/>
      <c r="V17"/>
      <c r="W17"/>
      <c r="X17"/>
      <c r="Y17"/>
    </row>
    <row r="18" spans="1:25" ht="13.5" thickBot="1">
      <c r="A18" s="706"/>
      <c r="B18" s="707" t="s">
        <v>160</v>
      </c>
      <c r="C18" s="707" t="s">
        <v>161</v>
      </c>
      <c r="D18" s="707" t="s">
        <v>162</v>
      </c>
      <c r="E18" s="707" t="s">
        <v>163</v>
      </c>
      <c r="F18" s="707" t="s">
        <v>164</v>
      </c>
      <c r="G18" s="707" t="s">
        <v>165</v>
      </c>
      <c r="H18" s="707" t="s">
        <v>166</v>
      </c>
      <c r="I18" s="707" t="s">
        <v>167</v>
      </c>
      <c r="J18" s="707" t="s">
        <v>168</v>
      </c>
      <c r="K18" s="707" t="s">
        <v>169</v>
      </c>
      <c r="L18" s="707" t="s">
        <v>170</v>
      </c>
      <c r="M18" s="708" t="s">
        <v>171</v>
      </c>
      <c r="N18" s="704"/>
      <c r="O18" s="702"/>
      <c r="P18" s="709"/>
      <c r="Q18" s="710" t="s">
        <v>172</v>
      </c>
      <c r="R18"/>
      <c r="S18"/>
      <c r="T18"/>
      <c r="U18"/>
      <c r="V18"/>
      <c r="W18"/>
      <c r="X18"/>
      <c r="Y18"/>
    </row>
    <row r="19" spans="1:25" ht="13.5" thickBot="1">
      <c r="A19" s="711" t="s">
        <v>173</v>
      </c>
      <c r="B19" s="738">
        <v>12293.668</v>
      </c>
      <c r="C19" s="738">
        <v>12396.350180400879</v>
      </c>
      <c r="D19" s="712">
        <v>12086.149992818097</v>
      </c>
      <c r="E19" s="712">
        <v>11603.106305993873</v>
      </c>
      <c r="F19" s="712">
        <v>11482.267355568953</v>
      </c>
      <c r="G19" s="712">
        <v>11953</v>
      </c>
      <c r="H19" s="712">
        <v>11835.808663529599</v>
      </c>
      <c r="I19" s="712">
        <v>12357.44353681061</v>
      </c>
      <c r="J19" s="714">
        <v>12414.228648418182</v>
      </c>
      <c r="K19" s="712">
        <v>12328.00888657319</v>
      </c>
      <c r="L19" s="712">
        <v>12268.883311067566</v>
      </c>
      <c r="M19" s="715">
        <v>12719.950048353872</v>
      </c>
      <c r="N19" s="704"/>
      <c r="O19" s="702"/>
      <c r="P19" s="716" t="s">
        <v>173</v>
      </c>
      <c r="Q19" s="717">
        <v>12170.057750049617</v>
      </c>
      <c r="R19"/>
      <c r="S19"/>
      <c r="T19"/>
      <c r="U19"/>
      <c r="V19"/>
      <c r="W19"/>
      <c r="X19"/>
      <c r="Y19"/>
    </row>
    <row r="20" spans="1:25">
      <c r="A20" s="739" t="s">
        <v>178</v>
      </c>
      <c r="B20" s="740">
        <v>12386.300999999999</v>
      </c>
      <c r="C20" s="740">
        <v>12278.283069066147</v>
      </c>
      <c r="D20" s="740">
        <v>11949.087602008787</v>
      </c>
      <c r="E20" s="741">
        <v>11425.366477832513</v>
      </c>
      <c r="F20" s="741">
        <v>10861.813765366691</v>
      </c>
      <c r="G20" s="741">
        <v>11785</v>
      </c>
      <c r="H20" s="741">
        <v>12082.539061795218</v>
      </c>
      <c r="I20" s="741">
        <v>12657.339090422689</v>
      </c>
      <c r="J20" s="742">
        <v>12557.838567799301</v>
      </c>
      <c r="K20" s="741">
        <v>12510.25230430529</v>
      </c>
      <c r="L20" s="741">
        <v>12599.191885182312</v>
      </c>
      <c r="M20" s="743">
        <v>13189.330848045396</v>
      </c>
      <c r="N20" s="704"/>
      <c r="O20" s="702"/>
      <c r="P20" s="724" t="s">
        <v>178</v>
      </c>
      <c r="Q20" s="725">
        <v>12341.703778245606</v>
      </c>
      <c r="R20"/>
      <c r="S20"/>
      <c r="T20"/>
      <c r="U20"/>
      <c r="V20"/>
      <c r="W20"/>
      <c r="X20"/>
      <c r="Y20"/>
    </row>
    <row r="21" spans="1:25">
      <c r="A21" s="726" t="s">
        <v>174</v>
      </c>
      <c r="B21" s="744">
        <v>12953.451999999999</v>
      </c>
      <c r="C21" s="744">
        <v>12955.442846668257</v>
      </c>
      <c r="D21" s="727">
        <v>12559.678894534463</v>
      </c>
      <c r="E21" s="727">
        <v>12200.715185932797</v>
      </c>
      <c r="F21" s="727">
        <v>12043.432584369706</v>
      </c>
      <c r="G21" s="727">
        <v>12461</v>
      </c>
      <c r="H21" s="727">
        <v>12377.61476700648</v>
      </c>
      <c r="I21" s="727">
        <v>13184.53468439781</v>
      </c>
      <c r="J21" s="727">
        <v>13209.827982744415</v>
      </c>
      <c r="K21" s="727">
        <v>13257.606161299784</v>
      </c>
      <c r="L21" s="727">
        <v>13488.06045421349</v>
      </c>
      <c r="M21" s="729">
        <v>13948.219326498986</v>
      </c>
      <c r="N21" s="704"/>
      <c r="O21" s="702"/>
      <c r="P21" s="724" t="s">
        <v>174</v>
      </c>
      <c r="Q21" s="730">
        <v>12893.07500798921</v>
      </c>
      <c r="R21"/>
      <c r="S21"/>
      <c r="T21"/>
      <c r="U21"/>
      <c r="V21"/>
      <c r="W21"/>
      <c r="X21"/>
      <c r="Y21"/>
    </row>
    <row r="22" spans="1:25">
      <c r="A22" s="726" t="s">
        <v>175</v>
      </c>
      <c r="B22" s="744">
        <v>12820.403</v>
      </c>
      <c r="C22" s="744">
        <v>12812.960174322563</v>
      </c>
      <c r="D22" s="727">
        <v>12404.011122590871</v>
      </c>
      <c r="E22" s="727">
        <v>12093.68836494103</v>
      </c>
      <c r="F22" s="727">
        <v>11923.112759720469</v>
      </c>
      <c r="G22" s="727">
        <v>12340</v>
      </c>
      <c r="H22" s="727">
        <v>12218.579332235504</v>
      </c>
      <c r="I22" s="727">
        <v>13155.442783450688</v>
      </c>
      <c r="J22" s="727">
        <v>13187.221007065826</v>
      </c>
      <c r="K22" s="727">
        <v>13185.675775486045</v>
      </c>
      <c r="L22" s="727">
        <v>13410.314130675239</v>
      </c>
      <c r="M22" s="729">
        <v>13871.568263480342</v>
      </c>
      <c r="N22" s="704"/>
      <c r="O22" s="702"/>
      <c r="P22" s="724" t="s">
        <v>175</v>
      </c>
      <c r="Q22" s="730">
        <v>12777.362324998021</v>
      </c>
      <c r="R22"/>
      <c r="S22"/>
      <c r="T22"/>
      <c r="U22"/>
      <c r="V22"/>
      <c r="W22"/>
      <c r="X22"/>
      <c r="Y22"/>
    </row>
    <row r="23" spans="1:25" ht="18.75">
      <c r="A23" s="726" t="s">
        <v>176</v>
      </c>
      <c r="B23" s="744"/>
      <c r="C23" s="745"/>
      <c r="D23" s="727"/>
      <c r="E23" s="727"/>
      <c r="F23" s="727">
        <v>12115.686274509804</v>
      </c>
      <c r="G23" s="727">
        <v>13265</v>
      </c>
      <c r="H23" s="727">
        <v>14324.08</v>
      </c>
      <c r="I23" s="727"/>
      <c r="J23" s="727"/>
      <c r="K23" s="727"/>
      <c r="L23" s="727"/>
      <c r="M23" s="729"/>
      <c r="N23" s="704"/>
      <c r="O23" s="702"/>
      <c r="P23" s="724" t="s">
        <v>176</v>
      </c>
      <c r="Q23" s="730">
        <v>13124.888063427803</v>
      </c>
      <c r="R23"/>
      <c r="S23"/>
      <c r="T23" s="320"/>
      <c r="U23" s="321"/>
      <c r="V23" s="321"/>
      <c r="W23" s="321"/>
      <c r="X23" s="321"/>
      <c r="Y23"/>
    </row>
    <row r="24" spans="1:25">
      <c r="A24" s="726" t="s">
        <v>70</v>
      </c>
      <c r="B24" s="744">
        <v>10382.365</v>
      </c>
      <c r="C24" s="744">
        <v>10554.510985315916</v>
      </c>
      <c r="D24" s="727">
        <v>10508.256746814872</v>
      </c>
      <c r="E24" s="727">
        <v>9974.3926900629413</v>
      </c>
      <c r="F24" s="727">
        <v>9676.7357563537662</v>
      </c>
      <c r="G24" s="727">
        <v>10168</v>
      </c>
      <c r="H24" s="727">
        <v>10231.011342407664</v>
      </c>
      <c r="I24" s="727">
        <v>10322.937716844957</v>
      </c>
      <c r="J24" s="727">
        <v>10515.692045277079</v>
      </c>
      <c r="K24" s="727">
        <v>10500.779806665369</v>
      </c>
      <c r="L24" s="727">
        <v>10033.162037806949</v>
      </c>
      <c r="M24" s="729">
        <v>10425.373902081596</v>
      </c>
      <c r="N24" s="704"/>
      <c r="O24" s="702"/>
      <c r="P24" s="724" t="s">
        <v>70</v>
      </c>
      <c r="Q24" s="730">
        <v>10300.833122420103</v>
      </c>
      <c r="R24"/>
      <c r="S24"/>
      <c r="T24"/>
      <c r="U24"/>
      <c r="V24"/>
      <c r="W24"/>
      <c r="X24"/>
      <c r="Y24"/>
    </row>
    <row r="25" spans="1:25" ht="13.5" thickBot="1">
      <c r="A25" s="732" t="s">
        <v>177</v>
      </c>
      <c r="B25" s="746">
        <v>13188.183000000001</v>
      </c>
      <c r="C25" s="746">
        <v>13234.41829236263</v>
      </c>
      <c r="D25" s="734">
        <v>12868.44290816252</v>
      </c>
      <c r="E25" s="734">
        <v>12394.03887979182</v>
      </c>
      <c r="F25" s="734">
        <v>12244.396919750789</v>
      </c>
      <c r="G25" s="734">
        <v>12579</v>
      </c>
      <c r="H25" s="734">
        <v>12568.820974865377</v>
      </c>
      <c r="I25" s="727">
        <v>12894.875569157652</v>
      </c>
      <c r="J25" s="727">
        <v>13049.577112784067</v>
      </c>
      <c r="K25" s="734">
        <v>13089.158608739113</v>
      </c>
      <c r="L25" s="734">
        <v>13055.204323581807</v>
      </c>
      <c r="M25" s="735">
        <v>13341.939160902748</v>
      </c>
      <c r="N25" s="704"/>
      <c r="O25" s="702"/>
      <c r="P25" s="736" t="s">
        <v>177</v>
      </c>
      <c r="Q25" s="737">
        <v>12892.589567786512</v>
      </c>
      <c r="R25"/>
      <c r="S25"/>
      <c r="T25"/>
      <c r="U25"/>
      <c r="V25"/>
      <c r="W25"/>
      <c r="X25"/>
      <c r="Y25"/>
    </row>
    <row r="26" spans="1:25">
      <c r="A26" s="698"/>
      <c r="B26" s="698"/>
      <c r="C26" s="698"/>
      <c r="D26" s="698"/>
      <c r="E26" s="698"/>
      <c r="F26" s="698"/>
      <c r="G26" s="698"/>
      <c r="H26" s="698"/>
      <c r="I26" s="698"/>
      <c r="J26" s="698"/>
      <c r="K26" s="698"/>
      <c r="L26" s="698"/>
      <c r="M26" s="698"/>
      <c r="N26" s="698"/>
      <c r="O26" s="698"/>
      <c r="P26" s="698"/>
      <c r="Q26" s="698"/>
      <c r="R26"/>
      <c r="S26"/>
      <c r="T26"/>
      <c r="U26"/>
      <c r="V26"/>
      <c r="W26"/>
      <c r="X26"/>
      <c r="Y26"/>
    </row>
    <row r="27" spans="1:25" ht="16.5" thickBot="1">
      <c r="A27" s="701">
        <v>2021</v>
      </c>
      <c r="B27" s="702"/>
      <c r="C27" s="702"/>
      <c r="D27" s="702"/>
      <c r="E27" s="702"/>
      <c r="F27" s="702"/>
      <c r="G27" s="702"/>
      <c r="H27" s="702"/>
      <c r="I27" s="702"/>
      <c r="J27" s="702"/>
      <c r="K27" s="702"/>
      <c r="L27" s="703" t="s">
        <v>159</v>
      </c>
      <c r="M27" s="702"/>
      <c r="N27" s="704"/>
      <c r="O27" s="702"/>
      <c r="P27" s="705">
        <v>2021</v>
      </c>
      <c r="Q27" s="702"/>
      <c r="R27"/>
      <c r="S27"/>
      <c r="T27"/>
      <c r="U27"/>
      <c r="V27"/>
      <c r="W27"/>
      <c r="X27"/>
      <c r="Y27"/>
    </row>
    <row r="28" spans="1:25" ht="13.5" thickBot="1">
      <c r="A28" s="706"/>
      <c r="B28" s="707" t="s">
        <v>160</v>
      </c>
      <c r="C28" s="707" t="s">
        <v>161</v>
      </c>
      <c r="D28" s="707" t="s">
        <v>162</v>
      </c>
      <c r="E28" s="707" t="s">
        <v>163</v>
      </c>
      <c r="F28" s="707" t="s">
        <v>164</v>
      </c>
      <c r="G28" s="707" t="s">
        <v>165</v>
      </c>
      <c r="H28" s="707" t="s">
        <v>166</v>
      </c>
      <c r="I28" s="707" t="s">
        <v>167</v>
      </c>
      <c r="J28" s="707" t="s">
        <v>168</v>
      </c>
      <c r="K28" s="707" t="s">
        <v>169</v>
      </c>
      <c r="L28" s="707" t="s">
        <v>170</v>
      </c>
      <c r="M28" s="708" t="s">
        <v>171</v>
      </c>
      <c r="N28" s="704"/>
      <c r="O28" s="702"/>
      <c r="P28" s="709"/>
      <c r="Q28" s="710" t="s">
        <v>172</v>
      </c>
      <c r="R28"/>
      <c r="S28"/>
      <c r="T28"/>
      <c r="U28"/>
      <c r="V28"/>
      <c r="W28"/>
      <c r="X28"/>
      <c r="Y28"/>
    </row>
    <row r="29" spans="1:25" ht="13.5" thickBot="1">
      <c r="A29" s="711" t="s">
        <v>173</v>
      </c>
      <c r="B29" s="738">
        <v>13099.017951399237</v>
      </c>
      <c r="C29" s="738">
        <v>13307.78858635882</v>
      </c>
      <c r="D29" s="712">
        <v>13238.317612811576</v>
      </c>
      <c r="E29" s="712">
        <v>13807.347551681361</v>
      </c>
      <c r="F29" s="712">
        <v>13948.773938291319</v>
      </c>
      <c r="G29" s="712">
        <v>14461.00340152424</v>
      </c>
      <c r="H29" s="712">
        <v>14343.144813044266</v>
      </c>
      <c r="I29" s="712">
        <v>15088.936100433839</v>
      </c>
      <c r="J29" s="714">
        <v>15249.008715386459</v>
      </c>
      <c r="K29" s="712">
        <v>17001.030199930741</v>
      </c>
      <c r="L29" s="712">
        <v>18199.614553757132</v>
      </c>
      <c r="M29" s="715">
        <v>18385.488024567923</v>
      </c>
      <c r="N29" s="704"/>
      <c r="O29" s="702"/>
      <c r="P29" s="716" t="s">
        <v>173</v>
      </c>
      <c r="Q29" s="717">
        <v>15034.347753900318</v>
      </c>
      <c r="R29"/>
      <c r="S29"/>
      <c r="T29"/>
      <c r="U29"/>
      <c r="V29"/>
      <c r="W29"/>
      <c r="X29"/>
      <c r="Y29"/>
    </row>
    <row r="30" spans="1:25">
      <c r="A30" s="739" t="s">
        <v>178</v>
      </c>
      <c r="B30" s="740">
        <v>12962.478179218298</v>
      </c>
      <c r="C30" s="740">
        <v>12712.047174603171</v>
      </c>
      <c r="D30" s="740">
        <v>12872.168801775142</v>
      </c>
      <c r="E30" s="741">
        <v>13794.42593030492</v>
      </c>
      <c r="F30" s="741">
        <v>13139.682053775745</v>
      </c>
      <c r="G30" s="741">
        <v>13972.332217347279</v>
      </c>
      <c r="H30" s="741">
        <v>13869.347861369399</v>
      </c>
      <c r="I30" s="741">
        <v>14859.192772334292</v>
      </c>
      <c r="J30" s="742">
        <v>15736.035718119369</v>
      </c>
      <c r="K30" s="741">
        <v>17510.500637738332</v>
      </c>
      <c r="L30" s="741">
        <v>19165.098770465484</v>
      </c>
      <c r="M30" s="743">
        <v>17914.420099009905</v>
      </c>
      <c r="N30" s="704"/>
      <c r="O30" s="702"/>
      <c r="P30" s="724" t="s">
        <v>178</v>
      </c>
      <c r="Q30" s="725">
        <v>15938.483131201114</v>
      </c>
      <c r="R30"/>
      <c r="S30"/>
      <c r="T30"/>
      <c r="U30"/>
      <c r="V30"/>
      <c r="W30"/>
      <c r="X30"/>
      <c r="Y30"/>
    </row>
    <row r="31" spans="1:25">
      <c r="A31" s="726" t="s">
        <v>174</v>
      </c>
      <c r="B31" s="744">
        <v>14233.837381686944</v>
      </c>
      <c r="C31" s="744">
        <v>14350.900896684501</v>
      </c>
      <c r="D31" s="727">
        <v>14067.897655256656</v>
      </c>
      <c r="E31" s="727">
        <v>14670.253576655356</v>
      </c>
      <c r="F31" s="727">
        <v>14787.481530115097</v>
      </c>
      <c r="G31" s="727">
        <v>15275.210714213275</v>
      </c>
      <c r="H31" s="727">
        <v>15363.861791104631</v>
      </c>
      <c r="I31" s="727">
        <v>16350.848780182399</v>
      </c>
      <c r="J31" s="727">
        <v>16599.245092558744</v>
      </c>
      <c r="K31" s="727">
        <v>18726.47766076864</v>
      </c>
      <c r="L31" s="727">
        <v>19905.235984883784</v>
      </c>
      <c r="M31" s="729">
        <v>20067.911354433712</v>
      </c>
      <c r="N31" s="704"/>
      <c r="O31" s="702"/>
      <c r="P31" s="724" t="s">
        <v>174</v>
      </c>
      <c r="Q31" s="730">
        <v>16145.77271971192</v>
      </c>
      <c r="R31"/>
      <c r="S31"/>
      <c r="T31"/>
      <c r="U31"/>
      <c r="V31"/>
      <c r="W31"/>
      <c r="X31"/>
      <c r="Y31"/>
    </row>
    <row r="32" spans="1:25">
      <c r="A32" s="726" t="s">
        <v>175</v>
      </c>
      <c r="B32" s="744">
        <v>14226.385547626593</v>
      </c>
      <c r="C32" s="744">
        <v>14299.191515290229</v>
      </c>
      <c r="D32" s="727">
        <v>13991.300512971718</v>
      </c>
      <c r="E32" s="727">
        <v>14655.922859268447</v>
      </c>
      <c r="F32" s="727">
        <v>14814.46153340644</v>
      </c>
      <c r="G32" s="727">
        <v>15261.833099361414</v>
      </c>
      <c r="H32" s="727">
        <v>15336.715000402453</v>
      </c>
      <c r="I32" s="727">
        <v>16332.579232026799</v>
      </c>
      <c r="J32" s="727">
        <v>16579.883460903056</v>
      </c>
      <c r="K32" s="727">
        <v>18784.163621146959</v>
      </c>
      <c r="L32" s="727">
        <v>19784.228158990474</v>
      </c>
      <c r="M32" s="729">
        <v>19685.637978475796</v>
      </c>
      <c r="N32" s="704"/>
      <c r="O32" s="702"/>
      <c r="P32" s="724" t="s">
        <v>175</v>
      </c>
      <c r="Q32" s="730">
        <v>15822.043041911318</v>
      </c>
      <c r="R32"/>
      <c r="S32"/>
      <c r="T32"/>
      <c r="U32"/>
      <c r="V32"/>
      <c r="W32"/>
      <c r="X32"/>
      <c r="Y32"/>
    </row>
    <row r="33" spans="1:25">
      <c r="A33" s="726" t="s">
        <v>176</v>
      </c>
      <c r="B33" s="744"/>
      <c r="C33" s="745"/>
      <c r="D33" s="727"/>
      <c r="E33" s="727"/>
      <c r="F33" s="727"/>
      <c r="G33" s="727"/>
      <c r="H33" s="727"/>
      <c r="I33" s="727"/>
      <c r="J33" s="727"/>
      <c r="K33" s="727"/>
      <c r="L33" s="727"/>
      <c r="M33" s="729"/>
      <c r="N33" s="704"/>
      <c r="O33" s="702"/>
      <c r="P33" s="724" t="s">
        <v>176</v>
      </c>
      <c r="Q33" s="730">
        <v>17630.247312702155</v>
      </c>
      <c r="R33"/>
      <c r="S33"/>
      <c r="T33"/>
      <c r="U33"/>
      <c r="V33"/>
      <c r="W33"/>
      <c r="X33"/>
      <c r="Y33"/>
    </row>
    <row r="34" spans="1:25">
      <c r="A34" s="726" t="s">
        <v>70</v>
      </c>
      <c r="B34" s="744">
        <v>10785.338573682167</v>
      </c>
      <c r="C34" s="744">
        <v>11016.617874284919</v>
      </c>
      <c r="D34" s="727">
        <v>11437.705938088196</v>
      </c>
      <c r="E34" s="727">
        <v>11725.521266017138</v>
      </c>
      <c r="F34" s="727">
        <v>11981.721187626732</v>
      </c>
      <c r="G34" s="727">
        <v>12387.476553330009</v>
      </c>
      <c r="H34" s="727">
        <v>12317.245513392614</v>
      </c>
      <c r="I34" s="727">
        <v>12540.109883888001</v>
      </c>
      <c r="J34" s="727">
        <v>12878.83435312495</v>
      </c>
      <c r="K34" s="727">
        <v>14239.55711691917</v>
      </c>
      <c r="L34" s="727">
        <v>15687.582852889065</v>
      </c>
      <c r="M34" s="729">
        <v>15856.862387184667</v>
      </c>
      <c r="N34" s="704"/>
      <c r="O34" s="702"/>
      <c r="P34" s="724" t="s">
        <v>70</v>
      </c>
      <c r="Q34" s="730">
        <v>12932.241067353638</v>
      </c>
      <c r="R34"/>
      <c r="S34"/>
      <c r="T34"/>
      <c r="U34"/>
      <c r="V34"/>
      <c r="W34"/>
      <c r="X34"/>
      <c r="Y34"/>
    </row>
    <row r="35" spans="1:25" ht="13.5" thickBot="1">
      <c r="A35" s="732" t="s">
        <v>177</v>
      </c>
      <c r="B35" s="746">
        <v>13610.506172235782</v>
      </c>
      <c r="C35" s="746">
        <v>13809.675623791112</v>
      </c>
      <c r="D35" s="734">
        <v>13711.642486022662</v>
      </c>
      <c r="E35" s="734">
        <v>14163.993257034979</v>
      </c>
      <c r="F35" s="734">
        <v>14239.310346798155</v>
      </c>
      <c r="G35" s="734">
        <v>14632.573842803024</v>
      </c>
      <c r="H35" s="734">
        <v>14730.458329960993</v>
      </c>
      <c r="I35" s="727">
        <v>15347.847998544932</v>
      </c>
      <c r="J35" s="727">
        <v>15688.694727641208</v>
      </c>
      <c r="K35" s="734">
        <v>17761.804158884457</v>
      </c>
      <c r="L35" s="734">
        <v>18883.179797492216</v>
      </c>
      <c r="M35" s="735">
        <v>18932.073880029395</v>
      </c>
      <c r="N35" s="704"/>
      <c r="O35" s="702"/>
      <c r="P35" s="736" t="s">
        <v>177</v>
      </c>
      <c r="Q35" s="737">
        <v>15464.407576145763</v>
      </c>
      <c r="R35"/>
      <c r="S35"/>
      <c r="T35"/>
      <c r="U35"/>
      <c r="V35"/>
      <c r="W35"/>
      <c r="X35"/>
      <c r="Y35"/>
    </row>
    <row r="36" spans="1:25">
      <c r="A36" s="747"/>
      <c r="B36" s="748"/>
      <c r="C36" s="748"/>
      <c r="D36" s="749"/>
      <c r="E36" s="749"/>
      <c r="F36" s="749"/>
      <c r="G36" s="749"/>
      <c r="H36" s="749"/>
      <c r="I36" s="749"/>
      <c r="J36" s="749"/>
      <c r="K36" s="749"/>
      <c r="L36" s="749"/>
      <c r="M36" s="749"/>
      <c r="N36" s="749"/>
      <c r="O36" s="747"/>
      <c r="P36" s="747"/>
      <c r="Q36" s="749"/>
      <c r="R36"/>
      <c r="S36"/>
      <c r="T36"/>
      <c r="U36"/>
      <c r="V36"/>
      <c r="W36"/>
      <c r="X36"/>
      <c r="Y36"/>
    </row>
    <row r="37" spans="1:25" ht="16.5" thickBot="1">
      <c r="A37" s="701">
        <v>2022</v>
      </c>
      <c r="B37" s="702"/>
      <c r="C37" s="702"/>
      <c r="D37" s="702"/>
      <c r="E37" s="702"/>
      <c r="F37" s="702"/>
      <c r="G37" s="702"/>
      <c r="H37" s="702"/>
      <c r="I37" s="702"/>
      <c r="J37" s="702"/>
      <c r="K37" s="702"/>
      <c r="L37" s="703" t="s">
        <v>159</v>
      </c>
      <c r="M37" s="702"/>
      <c r="N37" s="704"/>
      <c r="O37" s="702"/>
      <c r="P37" s="705">
        <v>2022</v>
      </c>
      <c r="Q37" s="702"/>
      <c r="R37"/>
      <c r="S37"/>
      <c r="T37"/>
      <c r="U37"/>
      <c r="V37"/>
      <c r="W37"/>
      <c r="X37"/>
      <c r="Y37"/>
    </row>
    <row r="38" spans="1:25" ht="13.5" thickBot="1">
      <c r="A38" s="706"/>
      <c r="B38" s="707" t="s">
        <v>160</v>
      </c>
      <c r="C38" s="707" t="s">
        <v>161</v>
      </c>
      <c r="D38" s="707" t="s">
        <v>162</v>
      </c>
      <c r="E38" s="707" t="s">
        <v>163</v>
      </c>
      <c r="F38" s="707" t="s">
        <v>164</v>
      </c>
      <c r="G38" s="707" t="s">
        <v>165</v>
      </c>
      <c r="H38" s="707" t="s">
        <v>166</v>
      </c>
      <c r="I38" s="707" t="s">
        <v>167</v>
      </c>
      <c r="J38" s="707" t="s">
        <v>168</v>
      </c>
      <c r="K38" s="707" t="s">
        <v>169</v>
      </c>
      <c r="L38" s="707" t="s">
        <v>170</v>
      </c>
      <c r="M38" s="708" t="s">
        <v>171</v>
      </c>
      <c r="N38" s="704"/>
      <c r="O38" s="702"/>
      <c r="P38" s="709"/>
      <c r="Q38" s="710" t="s">
        <v>172</v>
      </c>
      <c r="R38"/>
      <c r="S38"/>
      <c r="T38"/>
      <c r="U38"/>
      <c r="V38"/>
      <c r="W38"/>
      <c r="X38"/>
      <c r="Y38"/>
    </row>
    <row r="39" spans="1:25" ht="13.5" thickBot="1">
      <c r="A39" s="711" t="s">
        <v>173</v>
      </c>
      <c r="B39" s="738">
        <v>18584.854388058142</v>
      </c>
      <c r="C39" s="738">
        <v>19061.640628288158</v>
      </c>
      <c r="D39" s="712">
        <v>20294.215163541841</v>
      </c>
      <c r="E39" s="712">
        <v>22382.152265751229</v>
      </c>
      <c r="F39" s="712">
        <v>22663.607295143924</v>
      </c>
      <c r="G39" s="712">
        <v>21656.265224664887</v>
      </c>
      <c r="H39" s="712">
        <v>21088.130947012589</v>
      </c>
      <c r="I39" s="712">
        <v>22044.5596048351</v>
      </c>
      <c r="J39" s="714">
        <v>21476.807399744433</v>
      </c>
      <c r="K39" s="712">
        <v>21433.759411596424</v>
      </c>
      <c r="L39" s="712">
        <v>21571.849524913901</v>
      </c>
      <c r="M39" s="715">
        <v>21038.488245919187</v>
      </c>
      <c r="N39" s="704"/>
      <c r="O39" s="702"/>
      <c r="P39" s="716" t="s">
        <v>173</v>
      </c>
      <c r="Q39" s="717">
        <v>21146.943097893545</v>
      </c>
      <c r="R39"/>
      <c r="S39"/>
      <c r="T39"/>
      <c r="U39"/>
      <c r="V39"/>
      <c r="W39"/>
      <c r="X39"/>
      <c r="Y39"/>
    </row>
    <row r="40" spans="1:25">
      <c r="A40" s="739" t="s">
        <v>178</v>
      </c>
      <c r="B40" s="740">
        <v>19401.189317269065</v>
      </c>
      <c r="C40" s="740">
        <v>18768.122079575594</v>
      </c>
      <c r="D40" s="740">
        <v>20782.536703677448</v>
      </c>
      <c r="E40" s="741">
        <v>22056.544408675029</v>
      </c>
      <c r="F40" s="741">
        <v>22834.880977831774</v>
      </c>
      <c r="G40" s="741">
        <v>20966.741574155654</v>
      </c>
      <c r="H40" s="741">
        <v>21492.117598290595</v>
      </c>
      <c r="I40" s="741">
        <v>21379.114258023514</v>
      </c>
      <c r="J40" s="742">
        <v>20572.334556962032</v>
      </c>
      <c r="K40" s="741">
        <v>21724.374225941425</v>
      </c>
      <c r="L40" s="741">
        <v>21527.750189069422</v>
      </c>
      <c r="M40" s="743">
        <v>20432.466808866593</v>
      </c>
      <c r="N40" s="704"/>
      <c r="O40" s="702"/>
      <c r="P40" s="724" t="s">
        <v>178</v>
      </c>
      <c r="Q40" s="725">
        <v>21131.820292193279</v>
      </c>
      <c r="R40"/>
      <c r="S40"/>
      <c r="T40"/>
      <c r="U40"/>
      <c r="V40"/>
      <c r="W40"/>
      <c r="X40"/>
      <c r="Y40"/>
    </row>
    <row r="41" spans="1:25">
      <c r="A41" s="726" t="s">
        <v>174</v>
      </c>
      <c r="B41" s="744">
        <v>20010.993899012225</v>
      </c>
      <c r="C41" s="744">
        <v>20140.861353409993</v>
      </c>
      <c r="D41" s="727">
        <v>21320.985832864666</v>
      </c>
      <c r="E41" s="727">
        <v>23446.717787287645</v>
      </c>
      <c r="F41" s="727">
        <v>23578.051392670604</v>
      </c>
      <c r="G41" s="727">
        <v>22205.923722522413</v>
      </c>
      <c r="H41" s="727">
        <v>21722.775052540324</v>
      </c>
      <c r="I41" s="727">
        <v>23070.88250705961</v>
      </c>
      <c r="J41" s="727">
        <v>22429.185356400634</v>
      </c>
      <c r="K41" s="727">
        <v>22448.55051623697</v>
      </c>
      <c r="L41" s="727">
        <v>22643.496047776483</v>
      </c>
      <c r="M41" s="729">
        <v>22324.272786059049</v>
      </c>
      <c r="N41" s="704"/>
      <c r="O41" s="702"/>
      <c r="P41" s="724" t="s">
        <v>174</v>
      </c>
      <c r="Q41" s="730">
        <v>22130.496449450027</v>
      </c>
      <c r="R41"/>
      <c r="S41"/>
      <c r="T41"/>
      <c r="U41"/>
      <c r="V41"/>
      <c r="W41"/>
      <c r="X41"/>
      <c r="Y41"/>
    </row>
    <row r="42" spans="1:25">
      <c r="A42" s="726" t="s">
        <v>175</v>
      </c>
      <c r="B42" s="744">
        <v>19889.952702294664</v>
      </c>
      <c r="C42" s="744">
        <v>20037.260203017402</v>
      </c>
      <c r="D42" s="727">
        <v>21181.469379763694</v>
      </c>
      <c r="E42" s="727">
        <v>23363.726507028186</v>
      </c>
      <c r="F42" s="727">
        <v>23471.641482074712</v>
      </c>
      <c r="G42" s="727">
        <v>21994.754754913643</v>
      </c>
      <c r="H42" s="727">
        <v>21590.825167465628</v>
      </c>
      <c r="I42" s="727">
        <v>23059.213900400511</v>
      </c>
      <c r="J42" s="727">
        <v>22254.528152330178</v>
      </c>
      <c r="K42" s="727">
        <v>22275.832773395356</v>
      </c>
      <c r="L42" s="727">
        <v>22556.405335094471</v>
      </c>
      <c r="M42" s="729">
        <v>22155.369286920275</v>
      </c>
      <c r="N42" s="704"/>
      <c r="O42" s="702"/>
      <c r="P42" s="724" t="s">
        <v>175</v>
      </c>
      <c r="Q42" s="730">
        <v>22011.123591202388</v>
      </c>
      <c r="R42"/>
      <c r="S42"/>
      <c r="T42"/>
      <c r="U42"/>
      <c r="V42"/>
      <c r="W42"/>
      <c r="X42"/>
      <c r="Y42"/>
    </row>
    <row r="43" spans="1:25">
      <c r="A43" s="726" t="s">
        <v>176</v>
      </c>
      <c r="B43" s="744">
        <v>20454.892849816846</v>
      </c>
      <c r="C43" s="745">
        <v>20559.71187588152</v>
      </c>
      <c r="D43" s="727">
        <v>20899.265924448879</v>
      </c>
      <c r="E43" s="727">
        <v>23581.943971962621</v>
      </c>
      <c r="F43" s="727">
        <v>22456.551348314606</v>
      </c>
      <c r="G43" s="727">
        <v>22205.815877358491</v>
      </c>
      <c r="H43" s="727">
        <v>21518.989357326474</v>
      </c>
      <c r="I43" s="727">
        <v>23347.212827832293</v>
      </c>
      <c r="J43" s="727">
        <v>22243.821111111116</v>
      </c>
      <c r="K43" s="727">
        <v>22911.379073203494</v>
      </c>
      <c r="L43" s="727">
        <v>23298.260685224843</v>
      </c>
      <c r="M43" s="729">
        <v>22899.219529267291</v>
      </c>
      <c r="N43" s="704"/>
      <c r="O43" s="702"/>
      <c r="P43" s="724" t="s">
        <v>176</v>
      </c>
      <c r="Q43" s="730">
        <v>22336.312401402276</v>
      </c>
      <c r="R43"/>
      <c r="S43"/>
      <c r="T43"/>
      <c r="U43"/>
      <c r="V43"/>
      <c r="W43"/>
      <c r="X43"/>
      <c r="Y43"/>
    </row>
    <row r="44" spans="1:25">
      <c r="A44" s="726" t="s">
        <v>70</v>
      </c>
      <c r="B44" s="744">
        <v>16087.763628046439</v>
      </c>
      <c r="C44" s="744">
        <v>17004.010735069442</v>
      </c>
      <c r="D44" s="727">
        <v>18474.268671365007</v>
      </c>
      <c r="E44" s="727">
        <v>20619.789194257672</v>
      </c>
      <c r="F44" s="727">
        <v>20955.60875576234</v>
      </c>
      <c r="G44" s="727">
        <v>20182.214020862299</v>
      </c>
      <c r="H44" s="727">
        <v>19682.23133569759</v>
      </c>
      <c r="I44" s="727">
        <v>20147.570973449489</v>
      </c>
      <c r="J44" s="727">
        <v>19657.770631185635</v>
      </c>
      <c r="K44" s="727">
        <v>19667.452867756623</v>
      </c>
      <c r="L44" s="727">
        <v>19512.792353524215</v>
      </c>
      <c r="M44" s="729">
        <v>18476.577222349944</v>
      </c>
      <c r="N44" s="704"/>
      <c r="O44" s="702"/>
      <c r="P44" s="724" t="s">
        <v>70</v>
      </c>
      <c r="Q44" s="730">
        <v>19244.464191906805</v>
      </c>
      <c r="R44"/>
      <c r="S44"/>
      <c r="T44"/>
      <c r="U44"/>
      <c r="V44"/>
      <c r="W44"/>
      <c r="X44"/>
      <c r="Y44"/>
    </row>
    <row r="45" spans="1:25" ht="13.5" thickBot="1">
      <c r="A45" s="732" t="s">
        <v>177</v>
      </c>
      <c r="B45" s="746">
        <v>19149.031229228254</v>
      </c>
      <c r="C45" s="746">
        <v>19446.977351080182</v>
      </c>
      <c r="D45" s="734">
        <v>20484.085926672087</v>
      </c>
      <c r="E45" s="734">
        <v>22520.242820348958</v>
      </c>
      <c r="F45" s="734">
        <v>22830.803313989683</v>
      </c>
      <c r="G45" s="734">
        <v>22293.666038117477</v>
      </c>
      <c r="H45" s="734">
        <v>21897.774611800665</v>
      </c>
      <c r="I45" s="734">
        <v>22707.096961756262</v>
      </c>
      <c r="J45" s="734">
        <v>22566.668967340411</v>
      </c>
      <c r="K45" s="734">
        <v>22477.99052132506</v>
      </c>
      <c r="L45" s="734">
        <v>22579.081280691324</v>
      </c>
      <c r="M45" s="735">
        <v>22462.280980177467</v>
      </c>
      <c r="N45" s="704"/>
      <c r="O45" s="702"/>
      <c r="P45" s="736" t="s">
        <v>177</v>
      </c>
      <c r="Q45" s="737">
        <v>21834.185551773837</v>
      </c>
      <c r="R45"/>
      <c r="S45"/>
      <c r="T45"/>
      <c r="U45"/>
      <c r="V45"/>
      <c r="W45"/>
      <c r="X45"/>
      <c r="Y45"/>
    </row>
    <row r="46" spans="1:25">
      <c r="A46" s="747"/>
      <c r="B46" s="748"/>
      <c r="C46" s="748"/>
      <c r="D46" s="749"/>
      <c r="E46" s="749"/>
      <c r="F46" s="749"/>
      <c r="G46" s="749"/>
      <c r="H46" s="749"/>
      <c r="I46" s="749"/>
      <c r="J46" s="749"/>
      <c r="K46" s="749"/>
      <c r="L46" s="749"/>
      <c r="M46" s="749"/>
      <c r="N46" s="749"/>
      <c r="O46" s="747"/>
      <c r="P46" s="747"/>
      <c r="Q46" s="749"/>
      <c r="R46"/>
      <c r="S46"/>
      <c r="T46"/>
      <c r="U46"/>
      <c r="V46"/>
      <c r="W46"/>
      <c r="X46"/>
      <c r="Y46"/>
    </row>
    <row r="47" spans="1:25" ht="16.5" thickBot="1">
      <c r="A47" s="701">
        <v>2023</v>
      </c>
      <c r="B47" s="702"/>
      <c r="C47" s="702"/>
      <c r="D47" s="702"/>
      <c r="E47" s="702"/>
      <c r="F47" s="702"/>
      <c r="G47" s="702"/>
      <c r="H47" s="702"/>
      <c r="I47" s="702"/>
      <c r="J47" s="702"/>
      <c r="K47" s="702"/>
      <c r="L47" s="703" t="s">
        <v>159</v>
      </c>
      <c r="M47" s="702"/>
      <c r="N47" s="704"/>
      <c r="O47" s="702"/>
      <c r="P47" s="705">
        <v>2023</v>
      </c>
      <c r="Q47" s="702"/>
      <c r="R47"/>
      <c r="S47"/>
      <c r="T47"/>
      <c r="U47"/>
      <c r="V47"/>
      <c r="W47"/>
      <c r="X47"/>
      <c r="Y47"/>
    </row>
    <row r="48" spans="1:25" ht="13.5" thickBot="1">
      <c r="A48" s="706"/>
      <c r="B48" s="707" t="s">
        <v>160</v>
      </c>
      <c r="C48" s="707" t="s">
        <v>161</v>
      </c>
      <c r="D48" s="707" t="s">
        <v>162</v>
      </c>
      <c r="E48" s="707" t="s">
        <v>163</v>
      </c>
      <c r="F48" s="707" t="s">
        <v>164</v>
      </c>
      <c r="G48" s="707" t="s">
        <v>165</v>
      </c>
      <c r="H48" s="707" t="s">
        <v>166</v>
      </c>
      <c r="I48" s="707" t="s">
        <v>167</v>
      </c>
      <c r="J48" s="707" t="s">
        <v>168</v>
      </c>
      <c r="K48" s="707" t="s">
        <v>169</v>
      </c>
      <c r="L48" s="707" t="s">
        <v>170</v>
      </c>
      <c r="M48" s="708" t="s">
        <v>171</v>
      </c>
      <c r="N48" s="704"/>
      <c r="O48" s="702"/>
      <c r="P48" s="709"/>
      <c r="Q48" s="710" t="s">
        <v>172</v>
      </c>
      <c r="R48"/>
      <c r="S48"/>
      <c r="T48"/>
      <c r="U48"/>
      <c r="V48"/>
      <c r="W48"/>
      <c r="X48"/>
      <c r="Y48"/>
    </row>
    <row r="49" spans="1:25" ht="13.5" thickBot="1">
      <c r="A49" s="711" t="s">
        <v>173</v>
      </c>
      <c r="B49" s="738">
        <v>21113.225698078619</v>
      </c>
      <c r="C49" s="738">
        <v>21133.022636622503</v>
      </c>
      <c r="D49" s="712">
        <v>21391.20934895322</v>
      </c>
      <c r="E49" s="712">
        <v>21126.907901987786</v>
      </c>
      <c r="F49" s="712">
        <v>20923.526579664358</v>
      </c>
      <c r="G49" s="712">
        <v>20342.061598834774</v>
      </c>
      <c r="H49" s="712">
        <v>19109.973592695493</v>
      </c>
      <c r="I49" s="712">
        <v>19482.491025271316</v>
      </c>
      <c r="J49" s="714">
        <v>19327.058117667704</v>
      </c>
      <c r="K49" s="712">
        <v>19585.976704425364</v>
      </c>
      <c r="L49" s="712">
        <v>19148.954848627371</v>
      </c>
      <c r="M49" s="715">
        <v>18893.625655274001</v>
      </c>
      <c r="N49" s="704"/>
      <c r="O49" s="702"/>
      <c r="P49" s="716" t="s">
        <v>173</v>
      </c>
      <c r="Q49" s="717">
        <v>20193.550678840515</v>
      </c>
      <c r="R49"/>
      <c r="S49"/>
      <c r="T49"/>
      <c r="U49"/>
      <c r="V49"/>
      <c r="W49"/>
      <c r="X49"/>
      <c r="Y49"/>
    </row>
    <row r="50" spans="1:25">
      <c r="A50" s="739" t="s">
        <v>178</v>
      </c>
      <c r="B50" s="740">
        <v>21684.82397036719</v>
      </c>
      <c r="C50" s="740">
        <v>20485.854337762528</v>
      </c>
      <c r="D50" s="740">
        <v>21056.743400673393</v>
      </c>
      <c r="E50" s="741">
        <v>20974.003050570958</v>
      </c>
      <c r="F50" s="741">
        <v>20478.912293577985</v>
      </c>
      <c r="G50" s="741">
        <v>19990.600469845725</v>
      </c>
      <c r="H50" s="741">
        <v>17992.105532591406</v>
      </c>
      <c r="I50" s="741">
        <v>19397.045700770854</v>
      </c>
      <c r="J50" s="742">
        <v>18632.073973544979</v>
      </c>
      <c r="K50" s="741">
        <v>19593.33926387316</v>
      </c>
      <c r="L50" s="741">
        <v>17536.260823665889</v>
      </c>
      <c r="M50" s="743">
        <v>19175.371596701651</v>
      </c>
      <c r="N50" s="704"/>
      <c r="O50" s="702"/>
      <c r="P50" s="724" t="s">
        <v>178</v>
      </c>
      <c r="Q50" s="725">
        <v>20003.798174484822</v>
      </c>
      <c r="R50"/>
      <c r="S50"/>
      <c r="T50"/>
      <c r="U50"/>
      <c r="V50"/>
      <c r="W50"/>
      <c r="X50"/>
      <c r="Y50"/>
    </row>
    <row r="51" spans="1:25">
      <c r="A51" s="726" t="s">
        <v>174</v>
      </c>
      <c r="B51" s="744">
        <v>22264.476831858501</v>
      </c>
      <c r="C51" s="744">
        <v>22312.209286400306</v>
      </c>
      <c r="D51" s="727">
        <v>22437.777668006733</v>
      </c>
      <c r="E51" s="727">
        <v>22237.232778004531</v>
      </c>
      <c r="F51" s="727">
        <v>21693.014946407497</v>
      </c>
      <c r="G51" s="727">
        <v>21065.189361773882</v>
      </c>
      <c r="H51" s="727">
        <v>19974.546676439837</v>
      </c>
      <c r="I51" s="727">
        <v>20598.774383170072</v>
      </c>
      <c r="J51" s="727">
        <v>20366.589822883911</v>
      </c>
      <c r="K51" s="727">
        <v>21013.993150494593</v>
      </c>
      <c r="L51" s="727">
        <v>20702.873068001474</v>
      </c>
      <c r="M51" s="729">
        <v>20637.766927362009</v>
      </c>
      <c r="N51" s="704"/>
      <c r="O51" s="702"/>
      <c r="P51" s="724" t="s">
        <v>174</v>
      </c>
      <c r="Q51" s="730">
        <v>21349.602116661896</v>
      </c>
      <c r="R51"/>
      <c r="S51"/>
      <c r="T51"/>
      <c r="U51"/>
      <c r="V51"/>
      <c r="W51"/>
      <c r="X51"/>
      <c r="Y51"/>
    </row>
    <row r="52" spans="1:25">
      <c r="A52" s="726" t="s">
        <v>175</v>
      </c>
      <c r="B52" s="744">
        <v>22073.808683015875</v>
      </c>
      <c r="C52" s="744">
        <v>21960.126879269967</v>
      </c>
      <c r="D52" s="727">
        <v>22213.400252881042</v>
      </c>
      <c r="E52" s="727">
        <v>21943.388504524239</v>
      </c>
      <c r="F52" s="727">
        <v>21619.053625106284</v>
      </c>
      <c r="G52" s="727">
        <v>20852.966224975258</v>
      </c>
      <c r="H52" s="727">
        <v>19427.175514057097</v>
      </c>
      <c r="I52" s="727">
        <v>20325.087693830887</v>
      </c>
      <c r="J52" s="727">
        <v>20033.536719171403</v>
      </c>
      <c r="K52" s="727">
        <v>20712.259190878805</v>
      </c>
      <c r="L52" s="727">
        <v>20421.443342916962</v>
      </c>
      <c r="M52" s="729">
        <v>20277.945407199724</v>
      </c>
      <c r="N52" s="704"/>
      <c r="O52" s="702"/>
      <c r="P52" s="724" t="s">
        <v>175</v>
      </c>
      <c r="Q52" s="730">
        <v>21109.986302408659</v>
      </c>
      <c r="R52"/>
      <c r="S52"/>
      <c r="T52"/>
      <c r="U52"/>
      <c r="V52"/>
      <c r="W52"/>
      <c r="X52"/>
      <c r="Y52"/>
    </row>
    <row r="53" spans="1:25">
      <c r="A53" s="726" t="s">
        <v>176</v>
      </c>
      <c r="B53" s="744">
        <v>22584.51070101561</v>
      </c>
      <c r="C53" s="745">
        <v>22097.324691075515</v>
      </c>
      <c r="D53" s="727">
        <v>22971.289301272365</v>
      </c>
      <c r="E53" s="727">
        <v>22242.479349686248</v>
      </c>
      <c r="F53" s="727">
        <v>21851.946847526207</v>
      </c>
      <c r="G53" s="727">
        <v>20720.878906084374</v>
      </c>
      <c r="H53" s="727">
        <v>20199.631905790837</v>
      </c>
      <c r="I53" s="727">
        <v>20405.070164767749</v>
      </c>
      <c r="J53" s="727">
        <v>20559.629784242428</v>
      </c>
      <c r="K53" s="727">
        <v>20262.477993295019</v>
      </c>
      <c r="L53" s="727">
        <v>20634.988807479487</v>
      </c>
      <c r="M53" s="729">
        <v>20955.00997536513</v>
      </c>
      <c r="N53" s="704"/>
      <c r="O53" s="702"/>
      <c r="P53" s="724" t="s">
        <v>176</v>
      </c>
      <c r="Q53" s="730">
        <v>21232.582289816801</v>
      </c>
      <c r="R53"/>
      <c r="S53"/>
      <c r="T53"/>
      <c r="U53"/>
      <c r="V53"/>
      <c r="W53"/>
      <c r="X53"/>
      <c r="Y53"/>
    </row>
    <row r="54" spans="1:25">
      <c r="A54" s="726" t="s">
        <v>70</v>
      </c>
      <c r="B54" s="744">
        <v>18363.244388649553</v>
      </c>
      <c r="C54" s="744">
        <v>18424.093566731397</v>
      </c>
      <c r="D54" s="727">
        <v>18747.147960937273</v>
      </c>
      <c r="E54" s="727">
        <v>18663.143728934458</v>
      </c>
      <c r="F54" s="727">
        <v>18355.68660214058</v>
      </c>
      <c r="G54" s="727">
        <v>17835.91590786475</v>
      </c>
      <c r="H54" s="727">
        <v>16902.83824467886</v>
      </c>
      <c r="I54" s="727">
        <v>17004.550932134644</v>
      </c>
      <c r="J54" s="727">
        <v>17090.151183929571</v>
      </c>
      <c r="K54" s="727">
        <v>17075.327275971205</v>
      </c>
      <c r="L54" s="727">
        <v>16320.178212378014</v>
      </c>
      <c r="M54" s="729">
        <v>15857.171109571907</v>
      </c>
      <c r="N54" s="704"/>
      <c r="O54" s="702"/>
      <c r="P54" s="724" t="s">
        <v>70</v>
      </c>
      <c r="Q54" s="730">
        <v>17540.669311095324</v>
      </c>
      <c r="R54"/>
      <c r="S54"/>
      <c r="T54"/>
      <c r="U54"/>
      <c r="V54"/>
      <c r="W54"/>
      <c r="X54"/>
      <c r="Y54"/>
    </row>
    <row r="55" spans="1:25" ht="13.5" thickBot="1">
      <c r="A55" s="732" t="s">
        <v>177</v>
      </c>
      <c r="B55" s="746">
        <v>22573.167517467755</v>
      </c>
      <c r="C55" s="746">
        <v>22538.146707255222</v>
      </c>
      <c r="D55" s="734">
        <v>22680.727986396585</v>
      </c>
      <c r="E55" s="734">
        <v>22518.120627063072</v>
      </c>
      <c r="F55" s="734">
        <v>22334.533389390857</v>
      </c>
      <c r="G55" s="734">
        <v>21750.77286408452</v>
      </c>
      <c r="H55" s="734">
        <v>20551.501513420193</v>
      </c>
      <c r="I55" s="734">
        <v>20852.41412926844</v>
      </c>
      <c r="J55" s="734">
        <v>20904.313004976913</v>
      </c>
      <c r="K55" s="734">
        <v>21120.373355423661</v>
      </c>
      <c r="L55" s="734">
        <v>21030.518981765777</v>
      </c>
      <c r="M55" s="735">
        <v>20744.486414278908</v>
      </c>
      <c r="N55" s="704"/>
      <c r="O55" s="702"/>
      <c r="P55" s="736" t="s">
        <v>177</v>
      </c>
      <c r="Q55" s="737">
        <v>21698.066515782382</v>
      </c>
      <c r="R55"/>
      <c r="S55"/>
      <c r="T55"/>
      <c r="U55"/>
      <c r="V55"/>
      <c r="W55"/>
      <c r="X55"/>
      <c r="Y55"/>
    </row>
    <row r="56" spans="1:25">
      <c r="A56" s="747"/>
      <c r="B56" s="748"/>
      <c r="C56" s="748"/>
      <c r="D56" s="749"/>
      <c r="E56" s="749"/>
      <c r="F56" s="749"/>
      <c r="G56" s="749"/>
      <c r="H56" s="749"/>
      <c r="I56" s="749"/>
      <c r="J56" s="749"/>
      <c r="K56" s="749"/>
      <c r="L56" s="749"/>
      <c r="M56" s="749"/>
      <c r="N56" s="749"/>
      <c r="O56" s="747"/>
      <c r="P56" s="747"/>
      <c r="Q56" s="749"/>
      <c r="R56"/>
      <c r="S56"/>
      <c r="T56"/>
      <c r="U56"/>
      <c r="V56"/>
      <c r="W56"/>
      <c r="X56"/>
      <c r="Y56"/>
    </row>
    <row r="57" spans="1:25" ht="16.5" thickBot="1">
      <c r="A57" s="701">
        <v>2024</v>
      </c>
      <c r="B57" s="702"/>
      <c r="C57" s="702"/>
      <c r="D57" s="702"/>
      <c r="E57" s="702"/>
      <c r="F57" s="702"/>
      <c r="G57" s="702"/>
      <c r="H57" s="702"/>
      <c r="I57" s="702"/>
      <c r="J57" s="702"/>
      <c r="K57" s="702"/>
      <c r="L57" s="703" t="s">
        <v>159</v>
      </c>
      <c r="M57" s="702"/>
      <c r="N57" s="704"/>
      <c r="O57" s="702"/>
      <c r="P57" s="705">
        <v>2024</v>
      </c>
      <c r="Q57" s="702"/>
      <c r="R57"/>
      <c r="S57"/>
      <c r="T57"/>
      <c r="U57"/>
      <c r="V57"/>
      <c r="W57"/>
      <c r="X57"/>
      <c r="Y57"/>
    </row>
    <row r="58" spans="1:25" ht="13.5" thickBot="1">
      <c r="A58" s="706"/>
      <c r="B58" s="707" t="s">
        <v>160</v>
      </c>
      <c r="C58" s="707" t="s">
        <v>161</v>
      </c>
      <c r="D58" s="707" t="s">
        <v>162</v>
      </c>
      <c r="E58" s="707" t="s">
        <v>163</v>
      </c>
      <c r="F58" s="707" t="s">
        <v>164</v>
      </c>
      <c r="G58" s="707" t="s">
        <v>165</v>
      </c>
      <c r="H58" s="707" t="s">
        <v>166</v>
      </c>
      <c r="I58" s="707" t="s">
        <v>167</v>
      </c>
      <c r="J58" s="707" t="s">
        <v>168</v>
      </c>
      <c r="K58" s="707" t="s">
        <v>169</v>
      </c>
      <c r="L58" s="707" t="s">
        <v>170</v>
      </c>
      <c r="M58" s="708" t="s">
        <v>171</v>
      </c>
      <c r="N58" s="704"/>
      <c r="O58" s="702"/>
      <c r="P58" s="709"/>
      <c r="Q58" s="710" t="s">
        <v>172</v>
      </c>
      <c r="R58"/>
      <c r="S58"/>
      <c r="T58"/>
      <c r="U58"/>
      <c r="V58"/>
      <c r="W58"/>
      <c r="X58"/>
      <c r="Y58"/>
    </row>
    <row r="59" spans="1:25" ht="13.5" thickBot="1">
      <c r="A59" s="711" t="s">
        <v>173</v>
      </c>
      <c r="B59" s="738">
        <v>19340.602448229442</v>
      </c>
      <c r="C59" s="738">
        <v>19323.184645303354</v>
      </c>
      <c r="D59" s="712">
        <v>19531.702169745815</v>
      </c>
      <c r="E59" s="712">
        <v>19557.427375796415</v>
      </c>
      <c r="F59" s="712">
        <v>19618.992877365956</v>
      </c>
      <c r="G59" s="712">
        <v>19779.247138395167</v>
      </c>
      <c r="H59" s="712">
        <v>19680.235092616371</v>
      </c>
      <c r="I59" s="712">
        <v>19656.544032780948</v>
      </c>
      <c r="J59" s="714">
        <v>19794.082876273376</v>
      </c>
      <c r="K59" s="712">
        <v>20272.891358898894</v>
      </c>
      <c r="L59" s="712">
        <v>20856.273186843526</v>
      </c>
      <c r="M59" s="715"/>
      <c r="N59" s="704"/>
      <c r="O59" s="702"/>
      <c r="P59" s="716" t="s">
        <v>173</v>
      </c>
      <c r="Q59" s="717"/>
      <c r="R59"/>
      <c r="S59"/>
      <c r="T59"/>
      <c r="U59"/>
      <c r="V59"/>
      <c r="W59"/>
      <c r="X59"/>
      <c r="Y59"/>
    </row>
    <row r="60" spans="1:25">
      <c r="A60" s="739" t="s">
        <v>178</v>
      </c>
      <c r="B60" s="740">
        <v>19094.964950904392</v>
      </c>
      <c r="C60" s="740">
        <v>19402.011253731347</v>
      </c>
      <c r="D60" s="740">
        <v>19200.224649289095</v>
      </c>
      <c r="E60" s="741">
        <v>18882.010812619501</v>
      </c>
      <c r="F60" s="741">
        <v>18100.417817561804</v>
      </c>
      <c r="G60" s="741">
        <v>18720.328031018198</v>
      </c>
      <c r="H60" s="741">
        <v>19335.411286379505</v>
      </c>
      <c r="I60" s="741">
        <v>18943.875676778243</v>
      </c>
      <c r="J60" s="742">
        <v>19833.407350750549</v>
      </c>
      <c r="K60" s="741">
        <v>20237.310999290828</v>
      </c>
      <c r="L60" s="741">
        <v>20422.182002988182</v>
      </c>
      <c r="M60" s="743"/>
      <c r="N60" s="704"/>
      <c r="O60" s="702"/>
      <c r="P60" s="724" t="s">
        <v>178</v>
      </c>
      <c r="Q60" s="725"/>
      <c r="R60"/>
      <c r="S60"/>
      <c r="T60"/>
      <c r="U60"/>
      <c r="V60"/>
      <c r="W60"/>
      <c r="X60"/>
      <c r="Y60"/>
    </row>
    <row r="61" spans="1:25">
      <c r="A61" s="726" t="s">
        <v>174</v>
      </c>
      <c r="B61" s="744">
        <v>20884.357426996205</v>
      </c>
      <c r="C61" s="744">
        <v>20601.601501356028</v>
      </c>
      <c r="D61" s="727">
        <v>20733.019312604083</v>
      </c>
      <c r="E61" s="727">
        <v>20779.474862263934</v>
      </c>
      <c r="F61" s="727">
        <v>20711.470509390474</v>
      </c>
      <c r="G61" s="727">
        <v>20717.697915268698</v>
      </c>
      <c r="H61" s="727">
        <v>20779.981014294655</v>
      </c>
      <c r="I61" s="727">
        <v>20881.570525265837</v>
      </c>
      <c r="J61" s="727">
        <v>21032.784463916971</v>
      </c>
      <c r="K61" s="727">
        <v>21679.601063902883</v>
      </c>
      <c r="L61" s="727">
        <v>22377.509270172573</v>
      </c>
      <c r="M61" s="729"/>
      <c r="N61" s="704"/>
      <c r="O61" s="702"/>
      <c r="P61" s="724" t="s">
        <v>174</v>
      </c>
      <c r="Q61" s="730"/>
      <c r="R61"/>
      <c r="S61"/>
      <c r="T61"/>
      <c r="U61"/>
      <c r="V61"/>
      <c r="W61"/>
      <c r="X61"/>
      <c r="Y61"/>
    </row>
    <row r="62" spans="1:25">
      <c r="A62" s="726" t="s">
        <v>175</v>
      </c>
      <c r="B62" s="744">
        <v>20665.788094794672</v>
      </c>
      <c r="C62" s="744">
        <v>20319.781916993477</v>
      </c>
      <c r="D62" s="727">
        <v>20476.608858822088</v>
      </c>
      <c r="E62" s="727">
        <v>20448.947141355409</v>
      </c>
      <c r="F62" s="727">
        <v>20371.63986464683</v>
      </c>
      <c r="G62" s="727">
        <v>20472.703230914725</v>
      </c>
      <c r="H62" s="727">
        <v>20572.502821426591</v>
      </c>
      <c r="I62" s="727">
        <v>20726.436079321818</v>
      </c>
      <c r="J62" s="727">
        <v>20899.749613950698</v>
      </c>
      <c r="K62" s="727">
        <v>21459.644292307101</v>
      </c>
      <c r="L62" s="727">
        <v>22143.281350675028</v>
      </c>
      <c r="M62" s="729"/>
      <c r="N62" s="704"/>
      <c r="O62" s="702"/>
      <c r="P62" s="724" t="s">
        <v>175</v>
      </c>
      <c r="Q62" s="730"/>
      <c r="R62"/>
      <c r="S62"/>
      <c r="T62"/>
      <c r="U62"/>
      <c r="V62"/>
      <c r="W62"/>
      <c r="X62"/>
      <c r="Y62"/>
    </row>
    <row r="63" spans="1:25">
      <c r="A63" s="726" t="s">
        <v>176</v>
      </c>
      <c r="B63" s="744">
        <v>21037.939304144933</v>
      </c>
      <c r="C63" s="745">
        <v>20794.642860061285</v>
      </c>
      <c r="D63" s="727">
        <v>20589.192034313714</v>
      </c>
      <c r="E63" s="727">
        <v>20655.170265947891</v>
      </c>
      <c r="F63" s="727">
        <v>20533.982803144339</v>
      </c>
      <c r="G63" s="727">
        <v>20904.126868365183</v>
      </c>
      <c r="H63" s="727">
        <v>20425.747642226332</v>
      </c>
      <c r="I63" s="727">
        <v>20510.381582542261</v>
      </c>
      <c r="J63" s="727">
        <v>20574.048879534486</v>
      </c>
      <c r="K63" s="727">
        <v>21218.683465710965</v>
      </c>
      <c r="L63" s="727">
        <v>21930.615984181652</v>
      </c>
      <c r="M63" s="729"/>
      <c r="N63" s="704"/>
      <c r="O63" s="702"/>
      <c r="P63" s="724" t="s">
        <v>176</v>
      </c>
      <c r="Q63" s="730"/>
      <c r="R63"/>
      <c r="S63"/>
      <c r="T63"/>
      <c r="U63"/>
      <c r="V63"/>
      <c r="W63"/>
      <c r="X63"/>
      <c r="Y63"/>
    </row>
    <row r="64" spans="1:25">
      <c r="A64" s="726" t="s">
        <v>70</v>
      </c>
      <c r="B64" s="744">
        <v>16326.206845557988</v>
      </c>
      <c r="C64" s="744">
        <v>16806.652171653826</v>
      </c>
      <c r="D64" s="727">
        <v>17056.956775073388</v>
      </c>
      <c r="E64" s="727">
        <v>17205.812373678295</v>
      </c>
      <c r="F64" s="727">
        <v>17330.073445329745</v>
      </c>
      <c r="G64" s="727">
        <v>17535.166853737352</v>
      </c>
      <c r="H64" s="727">
        <v>17613.562385677506</v>
      </c>
      <c r="I64" s="727">
        <v>17504.713262226152</v>
      </c>
      <c r="J64" s="727">
        <v>17552.125200563944</v>
      </c>
      <c r="K64" s="727">
        <v>18015.238709729714</v>
      </c>
      <c r="L64" s="727">
        <v>18295.620835183709</v>
      </c>
      <c r="M64" s="729"/>
      <c r="N64" s="704"/>
      <c r="O64" s="702"/>
      <c r="P64" s="724" t="s">
        <v>70</v>
      </c>
      <c r="Q64" s="730"/>
      <c r="R64"/>
      <c r="S64"/>
      <c r="T64"/>
      <c r="U64"/>
      <c r="V64"/>
      <c r="W64"/>
      <c r="X64"/>
      <c r="Y64"/>
    </row>
    <row r="65" spans="1:25" ht="13.5" thickBot="1">
      <c r="A65" s="732" t="s">
        <v>177</v>
      </c>
      <c r="B65" s="746">
        <v>20985.332564408818</v>
      </c>
      <c r="C65" s="746">
        <v>20752.283533775022</v>
      </c>
      <c r="D65" s="734">
        <v>20784.951245814296</v>
      </c>
      <c r="E65" s="734">
        <v>20646.159454146244</v>
      </c>
      <c r="F65" s="734">
        <v>20531.671859860591</v>
      </c>
      <c r="G65" s="734">
        <v>20656.588715499493</v>
      </c>
      <c r="H65" s="734">
        <v>20506.98698004839</v>
      </c>
      <c r="I65" s="734">
        <v>20458.898847744909</v>
      </c>
      <c r="J65" s="734">
        <v>20610.518389071374</v>
      </c>
      <c r="K65" s="734">
        <v>21025.781516057137</v>
      </c>
      <c r="L65" s="734">
        <v>21507.36735752632</v>
      </c>
      <c r="M65" s="735"/>
      <c r="N65" s="704"/>
      <c r="O65" s="702"/>
      <c r="P65" s="736" t="s">
        <v>177</v>
      </c>
      <c r="Q65" s="737"/>
      <c r="R65"/>
      <c r="S65"/>
      <c r="T65"/>
      <c r="U65"/>
      <c r="V65"/>
      <c r="W65"/>
      <c r="X65"/>
      <c r="Y65"/>
    </row>
    <row r="66" spans="1:25">
      <c r="A66" s="747"/>
      <c r="B66" s="748"/>
      <c r="C66" s="748"/>
      <c r="D66" s="749"/>
      <c r="E66" s="749"/>
      <c r="F66" s="749"/>
      <c r="G66" s="749"/>
      <c r="H66" s="749"/>
      <c r="I66" s="749"/>
      <c r="J66" s="749"/>
      <c r="K66" s="749"/>
      <c r="L66" s="749"/>
      <c r="M66" s="749"/>
      <c r="N66" s="749"/>
      <c r="O66" s="747"/>
      <c r="P66" s="747"/>
      <c r="Q66" s="749"/>
      <c r="R66"/>
      <c r="S66"/>
      <c r="T66"/>
      <c r="U66"/>
      <c r="V66"/>
      <c r="W66"/>
      <c r="X66"/>
      <c r="Y66"/>
    </row>
    <row r="67" spans="1:25">
      <c r="A67" s="747"/>
      <c r="B67" s="748"/>
      <c r="C67" s="748"/>
      <c r="D67" s="749"/>
      <c r="E67" s="749"/>
      <c r="F67" s="749"/>
      <c r="G67" s="749"/>
      <c r="H67" s="749"/>
      <c r="I67" s="749"/>
      <c r="J67" s="749"/>
      <c r="K67" s="749"/>
      <c r="L67" s="749"/>
      <c r="M67" s="749"/>
      <c r="N67" s="749"/>
      <c r="O67" s="747"/>
      <c r="P67" s="747"/>
      <c r="Q67" s="749"/>
      <c r="R67"/>
      <c r="S67"/>
      <c r="T67"/>
      <c r="U67"/>
      <c r="V67"/>
      <c r="W67"/>
      <c r="X67"/>
      <c r="Y67"/>
    </row>
    <row r="68" spans="1:25">
      <c r="A68" s="747"/>
      <c r="B68" s="748"/>
      <c r="C68" s="748"/>
      <c r="D68" s="749"/>
      <c r="E68" s="749"/>
      <c r="F68" s="749"/>
      <c r="G68" s="749"/>
      <c r="H68" s="749"/>
      <c r="I68" s="749"/>
      <c r="J68" s="749"/>
      <c r="K68" s="749"/>
      <c r="L68" s="749"/>
      <c r="M68" s="749"/>
      <c r="N68" s="749"/>
      <c r="O68" s="747"/>
      <c r="P68" s="747"/>
      <c r="Q68" s="749"/>
      <c r="R68"/>
      <c r="S68"/>
      <c r="T68"/>
      <c r="U68"/>
      <c r="V68"/>
      <c r="W68"/>
      <c r="X68"/>
      <c r="Y68"/>
    </row>
    <row r="69" spans="1:25">
      <c r="A69" s="747"/>
      <c r="B69" s="748"/>
      <c r="C69" s="748"/>
      <c r="D69" s="749"/>
      <c r="E69" s="749"/>
      <c r="F69" s="749"/>
      <c r="G69" s="749"/>
      <c r="H69" s="749"/>
      <c r="I69" s="749"/>
      <c r="J69" s="749"/>
      <c r="K69" s="749"/>
      <c r="L69" s="749"/>
      <c r="M69" s="749"/>
      <c r="N69" s="749"/>
      <c r="O69" s="747"/>
      <c r="P69" s="747"/>
      <c r="Q69" s="749"/>
      <c r="R69"/>
      <c r="S69"/>
      <c r="T69"/>
      <c r="U69"/>
      <c r="V69"/>
      <c r="W69"/>
      <c r="X69"/>
      <c r="Y69"/>
    </row>
    <row r="70" spans="1:25">
      <c r="A70" s="747"/>
      <c r="B70" s="748"/>
      <c r="C70" s="748"/>
      <c r="D70" s="749"/>
      <c r="E70" s="749"/>
      <c r="F70" s="749"/>
      <c r="G70" s="749"/>
      <c r="H70" s="749"/>
      <c r="I70" s="749"/>
      <c r="J70" s="749"/>
      <c r="K70" s="749"/>
      <c r="L70" s="749"/>
      <c r="M70" s="749"/>
      <c r="N70" s="749"/>
      <c r="O70" s="747"/>
      <c r="P70" s="747"/>
      <c r="Q70" s="749"/>
      <c r="R70"/>
      <c r="S70"/>
      <c r="T70"/>
      <c r="U70"/>
      <c r="V70"/>
      <c r="W70"/>
      <c r="X70"/>
      <c r="Y70"/>
    </row>
    <row r="71" spans="1:25">
      <c r="A71" s="747"/>
      <c r="B71" s="748"/>
      <c r="C71" s="748"/>
      <c r="D71" s="749"/>
      <c r="E71" s="749"/>
      <c r="F71" s="749"/>
      <c r="G71" s="749"/>
      <c r="H71" s="749"/>
      <c r="I71" s="749"/>
      <c r="J71" s="749"/>
      <c r="K71" s="749"/>
      <c r="L71" s="749"/>
      <c r="M71" s="749"/>
      <c r="N71" s="749"/>
      <c r="O71" s="747"/>
      <c r="P71" s="747"/>
      <c r="Q71" s="749"/>
      <c r="R71"/>
      <c r="S71"/>
      <c r="T71"/>
      <c r="U71"/>
      <c r="V71"/>
      <c r="W71"/>
      <c r="X71"/>
      <c r="Y71"/>
    </row>
    <row r="72" spans="1:25" ht="23.25">
      <c r="A72" s="750" t="s">
        <v>472</v>
      </c>
      <c r="B72" s="700"/>
      <c r="C72" s="700"/>
      <c r="D72" s="700"/>
      <c r="E72" s="747"/>
      <c r="F72" s="747"/>
      <c r="G72" s="747"/>
      <c r="H72" s="747"/>
      <c r="I72" s="747"/>
      <c r="J72" s="747"/>
      <c r="K72" s="747"/>
      <c r="L72" s="747"/>
      <c r="M72" s="747"/>
      <c r="N72" s="749"/>
      <c r="O72" s="749"/>
      <c r="P72" s="751"/>
      <c r="Q72" s="749"/>
      <c r="R72"/>
      <c r="S72"/>
      <c r="T72"/>
      <c r="U72"/>
      <c r="V72"/>
      <c r="W72"/>
      <c r="X72"/>
      <c r="Y72"/>
    </row>
    <row r="73" spans="1:25" ht="15.75">
      <c r="A73" s="747"/>
      <c r="B73" s="747"/>
      <c r="C73" s="747"/>
      <c r="D73" s="747"/>
      <c r="E73" s="747"/>
      <c r="F73" s="747"/>
      <c r="G73" s="747"/>
      <c r="H73" s="747"/>
      <c r="I73" s="747"/>
      <c r="J73" s="747"/>
      <c r="K73" s="747"/>
      <c r="L73" s="747"/>
      <c r="M73" s="747"/>
      <c r="N73" s="749"/>
      <c r="O73" s="749"/>
      <c r="P73" s="749"/>
      <c r="Q73" s="752" t="s">
        <v>179</v>
      </c>
      <c r="R73" s="4"/>
      <c r="S73"/>
      <c r="T73"/>
    </row>
    <row r="74" spans="1:25">
      <c r="A74" s="698"/>
      <c r="B74" s="698"/>
      <c r="C74" s="698"/>
      <c r="D74" s="698"/>
      <c r="E74" s="698"/>
      <c r="F74" s="698"/>
      <c r="G74" s="698"/>
      <c r="H74" s="698"/>
      <c r="I74" s="698"/>
      <c r="J74" s="698"/>
      <c r="K74" s="698"/>
      <c r="L74" s="698"/>
      <c r="M74" s="698"/>
      <c r="N74" s="698"/>
      <c r="O74" s="698"/>
      <c r="P74" s="698"/>
      <c r="Q74" s="698"/>
      <c r="S74"/>
      <c r="T74"/>
      <c r="U74"/>
      <c r="V74"/>
      <c r="W74"/>
    </row>
    <row r="75" spans="1:25" ht="16.5" thickBot="1">
      <c r="A75" s="753">
        <v>2019</v>
      </c>
      <c r="B75" s="754"/>
      <c r="C75" s="754"/>
      <c r="D75" s="754"/>
      <c r="E75" s="754"/>
      <c r="F75" s="754"/>
      <c r="G75" s="754"/>
      <c r="H75" s="754"/>
      <c r="I75" s="754"/>
      <c r="J75" s="754"/>
      <c r="K75" s="754"/>
      <c r="L75" s="754"/>
      <c r="M75" s="755" t="s">
        <v>179</v>
      </c>
      <c r="N75" s="698"/>
      <c r="O75" s="754"/>
      <c r="P75" s="753">
        <v>2019</v>
      </c>
      <c r="Q75" s="754"/>
      <c r="S75"/>
      <c r="T75"/>
      <c r="U75"/>
      <c r="V75"/>
      <c r="W75"/>
    </row>
    <row r="76" spans="1:25" ht="13.5" thickBot="1">
      <c r="A76" s="756"/>
      <c r="B76" s="757" t="s">
        <v>160</v>
      </c>
      <c r="C76" s="757" t="s">
        <v>161</v>
      </c>
      <c r="D76" s="757" t="s">
        <v>162</v>
      </c>
      <c r="E76" s="757" t="s">
        <v>163</v>
      </c>
      <c r="F76" s="757" t="s">
        <v>164</v>
      </c>
      <c r="G76" s="757" t="s">
        <v>165</v>
      </c>
      <c r="H76" s="757" t="s">
        <v>166</v>
      </c>
      <c r="I76" s="757" t="s">
        <v>167</v>
      </c>
      <c r="J76" s="757" t="s">
        <v>168</v>
      </c>
      <c r="K76" s="757" t="s">
        <v>169</v>
      </c>
      <c r="L76" s="757" t="s">
        <v>170</v>
      </c>
      <c r="M76" s="758" t="s">
        <v>171</v>
      </c>
      <c r="N76" s="698"/>
      <c r="O76" s="754"/>
      <c r="P76" s="759"/>
      <c r="Q76" s="760" t="s">
        <v>172</v>
      </c>
      <c r="S76"/>
      <c r="T76"/>
      <c r="U76"/>
      <c r="V76"/>
      <c r="W76"/>
    </row>
    <row r="77" spans="1:25" ht="13.5" thickBot="1">
      <c r="A77" s="761" t="s">
        <v>173</v>
      </c>
      <c r="B77" s="762">
        <f>(B9/1000)/1.02</f>
        <v>12.840200151573482</v>
      </c>
      <c r="C77" s="763">
        <f>(C9/1000)/1.02</f>
        <v>12.435461820720546</v>
      </c>
      <c r="D77" s="763">
        <f>(D9/1000)/1.02</f>
        <v>12.454421208857266</v>
      </c>
      <c r="E77" s="763">
        <f t="shared" ref="E77:L80" si="0">E9/1000/1.02</f>
        <v>12.192941607993269</v>
      </c>
      <c r="F77" s="763">
        <f t="shared" si="0"/>
        <v>12.103655381566083</v>
      </c>
      <c r="G77" s="763">
        <f t="shared" si="0"/>
        <v>11.754098975174413</v>
      </c>
      <c r="H77" s="763">
        <f t="shared" si="0"/>
        <v>11.069761908323068</v>
      </c>
      <c r="I77" s="763">
        <f t="shared" si="0"/>
        <v>11.568464244921939</v>
      </c>
      <c r="J77" s="763">
        <f t="shared" si="0"/>
        <v>11.466246631601745</v>
      </c>
      <c r="K77" s="763">
        <f t="shared" si="0"/>
        <v>11.566402167245691</v>
      </c>
      <c r="L77" s="763">
        <f t="shared" si="0"/>
        <v>11.88111366108823</v>
      </c>
      <c r="M77" s="764">
        <f t="shared" ref="M77:M83" si="1">(M9/1000)/1.02</f>
        <v>11.982655955662679</v>
      </c>
      <c r="N77" s="698"/>
      <c r="O77" s="754"/>
      <c r="P77" s="765" t="s">
        <v>173</v>
      </c>
      <c r="Q77" s="766">
        <f t="shared" ref="Q77:Q83" si="2">(Q9/1000)/1.02</f>
        <v>11.932440467099813</v>
      </c>
      <c r="S77"/>
      <c r="T77"/>
      <c r="U77"/>
      <c r="V77"/>
      <c r="W77"/>
    </row>
    <row r="78" spans="1:25" ht="13.5" thickBot="1">
      <c r="A78" s="767" t="s">
        <v>178</v>
      </c>
      <c r="B78" s="762">
        <f t="shared" ref="B78:C83" si="3">(B10/1000)/1.02</f>
        <v>12.733558071831727</v>
      </c>
      <c r="C78" s="763">
        <f t="shared" si="3"/>
        <v>12.775578057380992</v>
      </c>
      <c r="D78" s="763">
        <f t="shared" ref="D78:D83" si="4">D10/1000/1.02</f>
        <v>12.156907737924437</v>
      </c>
      <c r="E78" s="763">
        <f t="shared" si="0"/>
        <v>12.252025732207244</v>
      </c>
      <c r="F78" s="763">
        <f t="shared" si="0"/>
        <v>12.071152733964251</v>
      </c>
      <c r="G78" s="763">
        <f t="shared" si="0"/>
        <v>11.554480496968523</v>
      </c>
      <c r="H78" s="763">
        <f t="shared" si="0"/>
        <v>10.926726826570819</v>
      </c>
      <c r="I78" s="763">
        <f t="shared" si="0"/>
        <v>11.778989150498914</v>
      </c>
      <c r="J78" s="763">
        <f t="shared" si="0"/>
        <v>11.340147970105074</v>
      </c>
      <c r="K78" s="763">
        <f t="shared" si="0"/>
        <v>11.82392016502914</v>
      </c>
      <c r="L78" s="763">
        <f t="shared" si="0"/>
        <v>12.084139277933398</v>
      </c>
      <c r="M78" s="764">
        <f t="shared" si="1"/>
        <v>11.972370619763987</v>
      </c>
      <c r="N78" s="698"/>
      <c r="O78" s="754"/>
      <c r="P78" s="768" t="s">
        <v>178</v>
      </c>
      <c r="Q78" s="766">
        <f t="shared" si="2"/>
        <v>11.901531620993707</v>
      </c>
      <c r="S78"/>
      <c r="T78"/>
      <c r="U78"/>
      <c r="V78"/>
      <c r="W78"/>
    </row>
    <row r="79" spans="1:25" ht="13.5" thickBot="1">
      <c r="A79" s="767" t="s">
        <v>174</v>
      </c>
      <c r="B79" s="762">
        <f t="shared" si="3"/>
        <v>13.755628967388146</v>
      </c>
      <c r="C79" s="763">
        <f t="shared" si="3"/>
        <v>13.160005982394944</v>
      </c>
      <c r="D79" s="763">
        <f t="shared" si="4"/>
        <v>13.088488790736868</v>
      </c>
      <c r="E79" s="763">
        <f t="shared" si="0"/>
        <v>12.698047720332765</v>
      </c>
      <c r="F79" s="763">
        <f t="shared" si="0"/>
        <v>12.465192928087799</v>
      </c>
      <c r="G79" s="763">
        <f t="shared" si="0"/>
        <v>11.98909491587504</v>
      </c>
      <c r="H79" s="763">
        <f t="shared" si="0"/>
        <v>11.344024368852834</v>
      </c>
      <c r="I79" s="763">
        <f t="shared" si="0"/>
        <v>12.096879591360105</v>
      </c>
      <c r="J79" s="763">
        <f t="shared" si="0"/>
        <v>11.89061319365956</v>
      </c>
      <c r="K79" s="763">
        <f t="shared" si="0"/>
        <v>12.156065061569533</v>
      </c>
      <c r="L79" s="763">
        <f t="shared" si="0"/>
        <v>12.54454230346456</v>
      </c>
      <c r="M79" s="764">
        <f t="shared" si="1"/>
        <v>12.667870977157227</v>
      </c>
      <c r="N79" s="698"/>
      <c r="O79" s="754"/>
      <c r="P79" s="769" t="s">
        <v>174</v>
      </c>
      <c r="Q79" s="766">
        <f t="shared" si="2"/>
        <v>12.487183062726562</v>
      </c>
      <c r="S79"/>
      <c r="T79"/>
      <c r="U79"/>
      <c r="V79"/>
      <c r="W79"/>
    </row>
    <row r="80" spans="1:25" ht="13.5" thickBot="1">
      <c r="A80" s="767" t="s">
        <v>175</v>
      </c>
      <c r="B80" s="762">
        <f t="shared" si="3"/>
        <v>13.603203496153366</v>
      </c>
      <c r="C80" s="763">
        <f t="shared" si="3"/>
        <v>12.932984756543544</v>
      </c>
      <c r="D80" s="763">
        <f t="shared" si="4"/>
        <v>12.902198316957671</v>
      </c>
      <c r="E80" s="763">
        <f t="shared" si="0"/>
        <v>12.487171969125086</v>
      </c>
      <c r="F80" s="763">
        <f t="shared" si="0"/>
        <v>12.170752425485</v>
      </c>
      <c r="G80" s="763">
        <f t="shared" si="0"/>
        <v>11.580080459945346</v>
      </c>
      <c r="H80" s="763">
        <f t="shared" si="0"/>
        <v>10.996335654240303</v>
      </c>
      <c r="I80" s="763">
        <f t="shared" si="0"/>
        <v>11.88402221987621</v>
      </c>
      <c r="J80" s="763">
        <f t="shared" si="0"/>
        <v>11.6195068030936</v>
      </c>
      <c r="K80" s="763">
        <f t="shared" si="0"/>
        <v>12.069487389058292</v>
      </c>
      <c r="L80" s="763">
        <f t="shared" si="0"/>
        <v>12.466113194832705</v>
      </c>
      <c r="M80" s="764">
        <f t="shared" si="1"/>
        <v>12.625401570772054</v>
      </c>
      <c r="N80" s="698"/>
      <c r="O80" s="754"/>
      <c r="P80" s="769" t="s">
        <v>175</v>
      </c>
      <c r="Q80" s="766">
        <f t="shared" si="2"/>
        <v>12.251829454438186</v>
      </c>
      <c r="S80"/>
      <c r="T80"/>
      <c r="U80"/>
      <c r="V80"/>
      <c r="W80"/>
    </row>
    <row r="81" spans="1:23" ht="13.5" thickBot="1">
      <c r="A81" s="767" t="s">
        <v>176</v>
      </c>
      <c r="B81" s="762">
        <f t="shared" si="3"/>
        <v>0</v>
      </c>
      <c r="C81" s="763">
        <f t="shared" si="3"/>
        <v>0</v>
      </c>
      <c r="D81" s="763">
        <f t="shared" si="4"/>
        <v>0</v>
      </c>
      <c r="E81" s="763">
        <f t="shared" ref="E81:I83" si="5">E13/1000/1.02</f>
        <v>0</v>
      </c>
      <c r="F81" s="763">
        <f t="shared" si="5"/>
        <v>0</v>
      </c>
      <c r="G81" s="763">
        <f t="shared" si="5"/>
        <v>11.614960006665553</v>
      </c>
      <c r="H81" s="763">
        <f t="shared" si="5"/>
        <v>10.012392156862743</v>
      </c>
      <c r="I81" s="763">
        <f t="shared" si="5"/>
        <v>11.206862745098038</v>
      </c>
      <c r="J81" s="763"/>
      <c r="K81" s="763">
        <f t="shared" ref="K81:L83" si="6">K13/1000/1.02</f>
        <v>0</v>
      </c>
      <c r="L81" s="763">
        <f t="shared" si="6"/>
        <v>0</v>
      </c>
      <c r="M81" s="764">
        <f t="shared" si="1"/>
        <v>0</v>
      </c>
      <c r="N81" s="698"/>
      <c r="O81" s="754"/>
      <c r="P81" s="769" t="s">
        <v>176</v>
      </c>
      <c r="Q81" s="766">
        <f t="shared" si="2"/>
        <v>11.983365890432701</v>
      </c>
      <c r="S81"/>
      <c r="T81"/>
      <c r="U81"/>
      <c r="V81"/>
      <c r="W81"/>
    </row>
    <row r="82" spans="1:23" ht="13.5" thickBot="1">
      <c r="A82" s="767" t="s">
        <v>70</v>
      </c>
      <c r="B82" s="762">
        <f t="shared" si="3"/>
        <v>10.800426738446939</v>
      </c>
      <c r="C82" s="763">
        <f t="shared" si="3"/>
        <v>10.456953901657448</v>
      </c>
      <c r="D82" s="763">
        <f t="shared" si="4"/>
        <v>10.692709545835639</v>
      </c>
      <c r="E82" s="763">
        <f t="shared" si="5"/>
        <v>10.6012406695358</v>
      </c>
      <c r="F82" s="763">
        <f t="shared" si="5"/>
        <v>10.669167167744135</v>
      </c>
      <c r="G82" s="763">
        <f t="shared" si="5"/>
        <v>10.492944877644474</v>
      </c>
      <c r="H82" s="763">
        <f t="shared" si="5"/>
        <v>9.7828440898658187</v>
      </c>
      <c r="I82" s="763">
        <f t="shared" si="5"/>
        <v>9.9396609906583375</v>
      </c>
      <c r="J82" s="763">
        <f>J14/1000/1.02</f>
        <v>9.8691359811767825</v>
      </c>
      <c r="K82" s="763">
        <f t="shared" si="6"/>
        <v>10.007087075004961</v>
      </c>
      <c r="L82" s="763">
        <f t="shared" si="6"/>
        <v>10.052916379804563</v>
      </c>
      <c r="M82" s="764">
        <f t="shared" si="1"/>
        <v>10.114384709103863</v>
      </c>
      <c r="N82" s="698"/>
      <c r="O82" s="754"/>
      <c r="P82" s="769" t="s">
        <v>70</v>
      </c>
      <c r="Q82" s="766">
        <f t="shared" si="2"/>
        <v>10.27424079308031</v>
      </c>
      <c r="S82"/>
      <c r="T82"/>
      <c r="U82"/>
      <c r="V82"/>
      <c r="W82"/>
    </row>
    <row r="83" spans="1:23" ht="13.5" thickBot="1">
      <c r="A83" s="770" t="s">
        <v>177</v>
      </c>
      <c r="B83" s="762">
        <f t="shared" si="3"/>
        <v>13.261551103386681</v>
      </c>
      <c r="C83" s="763">
        <f t="shared" si="3"/>
        <v>13.043489654365011</v>
      </c>
      <c r="D83" s="763">
        <f t="shared" si="4"/>
        <v>13.11906550238205</v>
      </c>
      <c r="E83" s="763">
        <f t="shared" si="5"/>
        <v>13.043073473469184</v>
      </c>
      <c r="F83" s="763">
        <f t="shared" si="5"/>
        <v>12.981687152558189</v>
      </c>
      <c r="G83" s="763">
        <f t="shared" si="5"/>
        <v>12.788476679889143</v>
      </c>
      <c r="H83" s="763">
        <f t="shared" si="5"/>
        <v>12.229098796061196</v>
      </c>
      <c r="I83" s="763">
        <f t="shared" si="5"/>
        <v>12.459392923553127</v>
      </c>
      <c r="J83" s="763">
        <f>J15/1000/1.02</f>
        <v>12.584892616964712</v>
      </c>
      <c r="K83" s="763">
        <f t="shared" si="6"/>
        <v>12.612713593334135</v>
      </c>
      <c r="L83" s="763">
        <f t="shared" si="6"/>
        <v>12.845059329470997</v>
      </c>
      <c r="M83" s="764">
        <f t="shared" si="1"/>
        <v>12.905730519538373</v>
      </c>
      <c r="N83" s="698"/>
      <c r="O83" s="754"/>
      <c r="P83" s="771" t="s">
        <v>177</v>
      </c>
      <c r="Q83" s="766">
        <f t="shared" si="2"/>
        <v>12.815892298091443</v>
      </c>
      <c r="S83"/>
      <c r="T83"/>
      <c r="U83"/>
      <c r="V83"/>
      <c r="W83"/>
    </row>
    <row r="84" spans="1:23">
      <c r="A84" s="698"/>
      <c r="B84" s="698"/>
      <c r="C84" s="698"/>
      <c r="D84" s="698"/>
      <c r="E84" s="698"/>
      <c r="F84" s="698"/>
      <c r="G84" s="698"/>
      <c r="H84" s="698"/>
      <c r="I84" s="698"/>
      <c r="J84" s="698"/>
      <c r="K84" s="698"/>
      <c r="L84" s="698"/>
      <c r="M84" s="698"/>
      <c r="N84" s="698"/>
      <c r="O84" s="698"/>
      <c r="P84" s="698"/>
      <c r="Q84" s="698"/>
      <c r="S84"/>
      <c r="T84"/>
      <c r="U84"/>
      <c r="V84"/>
      <c r="W84"/>
    </row>
    <row r="85" spans="1:23" ht="16.5" thickBot="1">
      <c r="A85" s="753">
        <v>2020</v>
      </c>
      <c r="B85" s="754"/>
      <c r="C85" s="754"/>
      <c r="D85" s="754"/>
      <c r="E85" s="754"/>
      <c r="F85" s="754"/>
      <c r="G85" s="754"/>
      <c r="H85" s="754"/>
      <c r="I85" s="754"/>
      <c r="J85" s="754"/>
      <c r="K85" s="754"/>
      <c r="L85" s="754"/>
      <c r="M85" s="755" t="s">
        <v>179</v>
      </c>
      <c r="N85" s="698"/>
      <c r="O85" s="754"/>
      <c r="P85" s="753">
        <v>2020</v>
      </c>
      <c r="Q85" s="754"/>
      <c r="S85"/>
      <c r="T85"/>
      <c r="U85"/>
      <c r="V85"/>
      <c r="W85"/>
    </row>
    <row r="86" spans="1:23" ht="13.5" thickBot="1">
      <c r="A86" s="756"/>
      <c r="B86" s="757" t="s">
        <v>160</v>
      </c>
      <c r="C86" s="757" t="s">
        <v>161</v>
      </c>
      <c r="D86" s="757" t="s">
        <v>162</v>
      </c>
      <c r="E86" s="757" t="s">
        <v>163</v>
      </c>
      <c r="F86" s="757" t="s">
        <v>164</v>
      </c>
      <c r="G86" s="757" t="s">
        <v>165</v>
      </c>
      <c r="H86" s="757" t="s">
        <v>166</v>
      </c>
      <c r="I86" s="757" t="s">
        <v>167</v>
      </c>
      <c r="J86" s="757" t="s">
        <v>168</v>
      </c>
      <c r="K86" s="757" t="s">
        <v>169</v>
      </c>
      <c r="L86" s="757" t="s">
        <v>170</v>
      </c>
      <c r="M86" s="758" t="s">
        <v>171</v>
      </c>
      <c r="N86" s="698"/>
      <c r="O86" s="754"/>
      <c r="P86" s="759"/>
      <c r="Q86" s="760" t="s">
        <v>172</v>
      </c>
      <c r="S86"/>
      <c r="T86"/>
      <c r="U86"/>
      <c r="V86"/>
      <c r="W86"/>
    </row>
    <row r="87" spans="1:23" ht="13.5" thickBot="1">
      <c r="A87" s="761" t="s">
        <v>173</v>
      </c>
      <c r="B87" s="762">
        <f>(B19/1000)/1.02</f>
        <v>12.05261568627451</v>
      </c>
      <c r="C87" s="763">
        <f>(C19/1000)/1.02</f>
        <v>12.153284490589098</v>
      </c>
      <c r="D87" s="763">
        <f>(D19/1000)/1.02</f>
        <v>11.849166659625585</v>
      </c>
      <c r="E87" s="763">
        <f t="shared" ref="E87:L93" si="7">E19/1000/1.02</f>
        <v>11.375594417641054</v>
      </c>
      <c r="F87" s="763">
        <f t="shared" si="7"/>
        <v>11.257124858400934</v>
      </c>
      <c r="G87" s="763">
        <f t="shared" si="7"/>
        <v>11.71862745098039</v>
      </c>
      <c r="H87" s="763">
        <f t="shared" si="7"/>
        <v>11.603733983852548</v>
      </c>
      <c r="I87" s="763">
        <f t="shared" si="7"/>
        <v>12.115140722363343</v>
      </c>
      <c r="J87" s="763">
        <f t="shared" si="7"/>
        <v>12.170812400409982</v>
      </c>
      <c r="K87" s="763">
        <f t="shared" si="7"/>
        <v>12.086283222130579</v>
      </c>
      <c r="L87" s="763">
        <f t="shared" si="7"/>
        <v>12.028316971634867</v>
      </c>
      <c r="M87" s="764">
        <f t="shared" ref="M87:M93" si="8">(M19/1000)/1.02</f>
        <v>12.470539263092032</v>
      </c>
      <c r="N87" s="698"/>
      <c r="O87" s="754"/>
      <c r="P87" s="765" t="s">
        <v>173</v>
      </c>
      <c r="Q87" s="766">
        <f t="shared" ref="Q87:Q93" si="9">(Q19/1000)/1.02</f>
        <v>11.931429166715311</v>
      </c>
      <c r="S87"/>
      <c r="T87"/>
      <c r="U87"/>
      <c r="V87"/>
      <c r="W87"/>
    </row>
    <row r="88" spans="1:23" ht="13.5" thickBot="1">
      <c r="A88" s="767" t="s">
        <v>178</v>
      </c>
      <c r="B88" s="762">
        <f t="shared" ref="B88:C93" si="10">(B20/1000)/1.02</f>
        <v>12.143432352941176</v>
      </c>
      <c r="C88" s="763">
        <f t="shared" si="10"/>
        <v>12.037532420653084</v>
      </c>
      <c r="D88" s="763">
        <f t="shared" ref="D88:D93" si="11">D20/1000/1.02</f>
        <v>11.714791766675281</v>
      </c>
      <c r="E88" s="763">
        <f t="shared" si="7"/>
        <v>11.201339684149524</v>
      </c>
      <c r="F88" s="763">
        <f t="shared" si="7"/>
        <v>10.648837024869305</v>
      </c>
      <c r="G88" s="763">
        <f t="shared" si="7"/>
        <v>11.553921568627452</v>
      </c>
      <c r="H88" s="763">
        <f t="shared" si="7"/>
        <v>11.845626531171783</v>
      </c>
      <c r="I88" s="763">
        <f t="shared" si="7"/>
        <v>12.409155971002635</v>
      </c>
      <c r="J88" s="763">
        <f t="shared" si="7"/>
        <v>12.311606439018922</v>
      </c>
      <c r="K88" s="763">
        <f t="shared" si="7"/>
        <v>12.264953239514989</v>
      </c>
      <c r="L88" s="763">
        <f t="shared" si="7"/>
        <v>12.352148907041483</v>
      </c>
      <c r="M88" s="764">
        <f t="shared" si="8"/>
        <v>12.930716517691565</v>
      </c>
      <c r="N88" s="698"/>
      <c r="O88" s="754"/>
      <c r="P88" s="768" t="s">
        <v>178</v>
      </c>
      <c r="Q88" s="766">
        <f t="shared" si="9"/>
        <v>12.099709586515299</v>
      </c>
      <c r="S88"/>
      <c r="T88"/>
      <c r="U88"/>
      <c r="V88"/>
      <c r="W88"/>
    </row>
    <row r="89" spans="1:23" ht="13.5" thickBot="1">
      <c r="A89" s="767" t="s">
        <v>174</v>
      </c>
      <c r="B89" s="762">
        <f t="shared" si="10"/>
        <v>12.699462745098037</v>
      </c>
      <c r="C89" s="763">
        <f t="shared" si="10"/>
        <v>12.701414555557115</v>
      </c>
      <c r="D89" s="763">
        <f t="shared" si="11"/>
        <v>12.313410680916141</v>
      </c>
      <c r="E89" s="763">
        <f t="shared" si="7"/>
        <v>11.961485476404702</v>
      </c>
      <c r="F89" s="763">
        <f t="shared" si="7"/>
        <v>11.807286847421279</v>
      </c>
      <c r="G89" s="763">
        <f t="shared" si="7"/>
        <v>12.216666666666667</v>
      </c>
      <c r="H89" s="763">
        <f t="shared" si="7"/>
        <v>12.134916438241648</v>
      </c>
      <c r="I89" s="763">
        <f t="shared" si="7"/>
        <v>12.926014396468441</v>
      </c>
      <c r="J89" s="763">
        <f t="shared" si="7"/>
        <v>12.950811747788642</v>
      </c>
      <c r="K89" s="763">
        <f t="shared" si="7"/>
        <v>12.997653099313514</v>
      </c>
      <c r="L89" s="763">
        <f t="shared" si="7"/>
        <v>13.223588680601459</v>
      </c>
      <c r="M89" s="764">
        <f t="shared" si="8"/>
        <v>13.674724829900967</v>
      </c>
      <c r="N89" s="698"/>
      <c r="O89" s="754"/>
      <c r="P89" s="769" t="s">
        <v>174</v>
      </c>
      <c r="Q89" s="766">
        <f t="shared" si="9"/>
        <v>12.640269615675695</v>
      </c>
      <c r="S89"/>
      <c r="T89"/>
      <c r="U89"/>
      <c r="V89"/>
      <c r="W89"/>
    </row>
    <row r="90" spans="1:23" ht="13.5" thickBot="1">
      <c r="A90" s="767" t="s">
        <v>175</v>
      </c>
      <c r="B90" s="762">
        <f t="shared" si="10"/>
        <v>12.569022549019609</v>
      </c>
      <c r="C90" s="763">
        <f t="shared" si="10"/>
        <v>12.561725661100553</v>
      </c>
      <c r="D90" s="763">
        <f t="shared" si="11"/>
        <v>12.160795218226344</v>
      </c>
      <c r="E90" s="763">
        <f t="shared" si="7"/>
        <v>11.856557220530421</v>
      </c>
      <c r="F90" s="763">
        <f t="shared" si="7"/>
        <v>11.689326235020069</v>
      </c>
      <c r="G90" s="763">
        <f t="shared" si="7"/>
        <v>12.098039215686274</v>
      </c>
      <c r="H90" s="763">
        <f t="shared" si="7"/>
        <v>11.978999345328925</v>
      </c>
      <c r="I90" s="763">
        <f t="shared" si="7"/>
        <v>12.897492924951655</v>
      </c>
      <c r="J90" s="763">
        <f t="shared" si="7"/>
        <v>12.928648046142966</v>
      </c>
      <c r="K90" s="763">
        <f t="shared" si="7"/>
        <v>12.927133113221613</v>
      </c>
      <c r="L90" s="763">
        <f t="shared" si="7"/>
        <v>13.147366794779646</v>
      </c>
      <c r="M90" s="764">
        <f t="shared" si="8"/>
        <v>13.599576728902296</v>
      </c>
      <c r="N90" s="698"/>
      <c r="O90" s="754"/>
      <c r="P90" s="769" t="s">
        <v>175</v>
      </c>
      <c r="Q90" s="766">
        <f t="shared" si="9"/>
        <v>12.52682580882159</v>
      </c>
      <c r="S90"/>
      <c r="T90"/>
      <c r="U90"/>
      <c r="V90"/>
      <c r="W90"/>
    </row>
    <row r="91" spans="1:23" ht="13.5" thickBot="1">
      <c r="A91" s="767" t="s">
        <v>176</v>
      </c>
      <c r="B91" s="762">
        <f t="shared" si="10"/>
        <v>0</v>
      </c>
      <c r="C91" s="763">
        <f t="shared" si="10"/>
        <v>0</v>
      </c>
      <c r="D91" s="763">
        <f t="shared" si="11"/>
        <v>0</v>
      </c>
      <c r="E91" s="763">
        <f t="shared" si="7"/>
        <v>0</v>
      </c>
      <c r="F91" s="763">
        <f t="shared" si="7"/>
        <v>11.878123798539022</v>
      </c>
      <c r="G91" s="763">
        <f t="shared" si="7"/>
        <v>13.004901960784315</v>
      </c>
      <c r="H91" s="763">
        <f t="shared" si="7"/>
        <v>14.043215686274509</v>
      </c>
      <c r="I91" s="763">
        <f t="shared" si="7"/>
        <v>0</v>
      </c>
      <c r="J91" s="763">
        <f t="shared" si="7"/>
        <v>0</v>
      </c>
      <c r="K91" s="763">
        <f t="shared" si="7"/>
        <v>0</v>
      </c>
      <c r="L91" s="763">
        <f t="shared" si="7"/>
        <v>0</v>
      </c>
      <c r="M91" s="764">
        <f t="shared" si="8"/>
        <v>0</v>
      </c>
      <c r="N91" s="698"/>
      <c r="O91" s="754"/>
      <c r="P91" s="769" t="s">
        <v>176</v>
      </c>
      <c r="Q91" s="766">
        <f t="shared" si="9"/>
        <v>12.867537317086082</v>
      </c>
      <c r="S91"/>
      <c r="T91"/>
      <c r="U91"/>
      <c r="V91"/>
      <c r="W91"/>
    </row>
    <row r="92" spans="1:23" ht="13.5" thickBot="1">
      <c r="A92" s="767" t="s">
        <v>70</v>
      </c>
      <c r="B92" s="762">
        <f t="shared" si="10"/>
        <v>10.178789215686274</v>
      </c>
      <c r="C92" s="763">
        <f t="shared" si="10"/>
        <v>10.347559789525409</v>
      </c>
      <c r="D92" s="763">
        <f t="shared" si="11"/>
        <v>10.302212496877326</v>
      </c>
      <c r="E92" s="763">
        <f t="shared" si="7"/>
        <v>9.7788163628068059</v>
      </c>
      <c r="F92" s="763">
        <f t="shared" si="7"/>
        <v>9.4869958395625158</v>
      </c>
      <c r="G92" s="763">
        <f t="shared" si="7"/>
        <v>9.9686274509803905</v>
      </c>
      <c r="H92" s="763">
        <f t="shared" si="7"/>
        <v>10.030403276870258</v>
      </c>
      <c r="I92" s="763">
        <f t="shared" si="7"/>
        <v>10.120527173377409</v>
      </c>
      <c r="J92" s="763">
        <f t="shared" si="7"/>
        <v>10.309502005173607</v>
      </c>
      <c r="K92" s="763">
        <f t="shared" si="7"/>
        <v>10.294882163397419</v>
      </c>
      <c r="L92" s="763">
        <f t="shared" si="7"/>
        <v>9.8364333703989697</v>
      </c>
      <c r="M92" s="764">
        <f t="shared" si="8"/>
        <v>10.220954805962348</v>
      </c>
      <c r="N92" s="698"/>
      <c r="O92" s="754"/>
      <c r="P92" s="769" t="s">
        <v>70</v>
      </c>
      <c r="Q92" s="766">
        <f t="shared" si="9"/>
        <v>10.098856002372649</v>
      </c>
      <c r="S92"/>
      <c r="T92"/>
      <c r="U92"/>
      <c r="V92"/>
      <c r="W92"/>
    </row>
    <row r="93" spans="1:23" ht="13.5" thickBot="1">
      <c r="A93" s="770" t="s">
        <v>177</v>
      </c>
      <c r="B93" s="762">
        <f t="shared" si="10"/>
        <v>12.929591176470588</v>
      </c>
      <c r="C93" s="763">
        <f t="shared" si="10"/>
        <v>12.974919894473166</v>
      </c>
      <c r="D93" s="763">
        <f t="shared" si="11"/>
        <v>12.61612049819855</v>
      </c>
      <c r="E93" s="763">
        <f t="shared" si="7"/>
        <v>12.151018509599822</v>
      </c>
      <c r="F93" s="763">
        <f t="shared" si="7"/>
        <v>12.004310705638028</v>
      </c>
      <c r="G93" s="763">
        <f t="shared" si="7"/>
        <v>12.33235294117647</v>
      </c>
      <c r="H93" s="763">
        <f t="shared" si="7"/>
        <v>12.322373504769978</v>
      </c>
      <c r="I93" s="763">
        <f t="shared" si="7"/>
        <v>12.642034871723187</v>
      </c>
      <c r="J93" s="763">
        <f t="shared" si="7"/>
        <v>12.793703051749086</v>
      </c>
      <c r="K93" s="763">
        <f t="shared" si="7"/>
        <v>12.832508439940307</v>
      </c>
      <c r="L93" s="763">
        <f t="shared" si="7"/>
        <v>12.799219925080202</v>
      </c>
      <c r="M93" s="764">
        <f t="shared" si="8"/>
        <v>13.080332510688967</v>
      </c>
      <c r="N93" s="698"/>
      <c r="O93" s="754"/>
      <c r="P93" s="771" t="s">
        <v>177</v>
      </c>
      <c r="Q93" s="766">
        <f t="shared" si="9"/>
        <v>12.639793693908345</v>
      </c>
      <c r="S93"/>
      <c r="T93"/>
      <c r="U93"/>
      <c r="V93"/>
      <c r="W93"/>
    </row>
    <row r="94" spans="1:23">
      <c r="A94" s="698"/>
      <c r="B94" s="698"/>
      <c r="C94" s="698"/>
      <c r="D94" s="698"/>
      <c r="E94" s="698"/>
      <c r="F94" s="698"/>
      <c r="G94" s="698"/>
      <c r="H94" s="698"/>
      <c r="I94" s="698"/>
      <c r="J94" s="698"/>
      <c r="K94" s="698"/>
      <c r="L94" s="698"/>
      <c r="M94" s="698"/>
      <c r="N94" s="698"/>
      <c r="O94" s="698"/>
      <c r="P94" s="698"/>
      <c r="Q94" s="698"/>
      <c r="S94"/>
      <c r="T94"/>
      <c r="U94"/>
      <c r="V94"/>
      <c r="W94"/>
    </row>
    <row r="95" spans="1:23" ht="16.5" thickBot="1">
      <c r="A95" s="753">
        <v>2021</v>
      </c>
      <c r="B95" s="754"/>
      <c r="C95" s="754"/>
      <c r="D95" s="754"/>
      <c r="E95" s="754"/>
      <c r="F95" s="754"/>
      <c r="G95" s="754"/>
      <c r="H95" s="754"/>
      <c r="I95" s="754"/>
      <c r="J95" s="754"/>
      <c r="K95" s="754"/>
      <c r="L95" s="754"/>
      <c r="M95" s="755" t="s">
        <v>179</v>
      </c>
      <c r="N95" s="698"/>
      <c r="O95" s="754"/>
      <c r="P95" s="753">
        <v>2021</v>
      </c>
      <c r="Q95" s="754"/>
      <c r="S95"/>
      <c r="T95"/>
      <c r="U95"/>
      <c r="V95"/>
      <c r="W95"/>
    </row>
    <row r="96" spans="1:23" ht="13.5" thickBot="1">
      <c r="A96" s="756"/>
      <c r="B96" s="757" t="s">
        <v>160</v>
      </c>
      <c r="C96" s="757" t="s">
        <v>161</v>
      </c>
      <c r="D96" s="757" t="s">
        <v>162</v>
      </c>
      <c r="E96" s="757" t="s">
        <v>163</v>
      </c>
      <c r="F96" s="757" t="s">
        <v>164</v>
      </c>
      <c r="G96" s="757" t="s">
        <v>165</v>
      </c>
      <c r="H96" s="757" t="s">
        <v>166</v>
      </c>
      <c r="I96" s="757" t="s">
        <v>167</v>
      </c>
      <c r="J96" s="757" t="s">
        <v>168</v>
      </c>
      <c r="K96" s="757" t="s">
        <v>169</v>
      </c>
      <c r="L96" s="757" t="s">
        <v>170</v>
      </c>
      <c r="M96" s="758" t="s">
        <v>171</v>
      </c>
      <c r="N96" s="698"/>
      <c r="O96" s="754"/>
      <c r="P96" s="759"/>
      <c r="Q96" s="760" t="s">
        <v>172</v>
      </c>
      <c r="S96"/>
      <c r="T96"/>
      <c r="U96"/>
      <c r="V96"/>
      <c r="W96"/>
    </row>
    <row r="97" spans="1:23" ht="13.5" thickBot="1">
      <c r="A97" s="761" t="s">
        <v>173</v>
      </c>
      <c r="B97" s="762">
        <f>(B29/1000)/1.02</f>
        <v>12.842174462156114</v>
      </c>
      <c r="C97" s="763">
        <f>(C29/1000)/1.02</f>
        <v>13.046851555253745</v>
      </c>
      <c r="D97" s="763">
        <f>(D29/1000)/1.02</f>
        <v>12.978742757658408</v>
      </c>
      <c r="E97" s="763">
        <f t="shared" ref="E97:L103" si="12">E29/1000/1.02</f>
        <v>13.536615246746432</v>
      </c>
      <c r="F97" s="763">
        <f t="shared" si="12"/>
        <v>13.675268566952274</v>
      </c>
      <c r="G97" s="763">
        <f t="shared" si="12"/>
        <v>14.177454315219842</v>
      </c>
      <c r="H97" s="763">
        <f t="shared" si="12"/>
        <v>14.061906679455161</v>
      </c>
      <c r="I97" s="763">
        <f t="shared" si="12"/>
        <v>14.793074608268469</v>
      </c>
      <c r="J97" s="763">
        <f t="shared" si="12"/>
        <v>14.950008544496528</v>
      </c>
      <c r="K97" s="763">
        <f t="shared" si="12"/>
        <v>16.667676666598766</v>
      </c>
      <c r="L97" s="763">
        <f t="shared" si="12"/>
        <v>17.842759366428563</v>
      </c>
      <c r="M97" s="764">
        <f t="shared" ref="M97:M103" si="13">(M29/1000)/1.02</f>
        <v>18.024988259380315</v>
      </c>
      <c r="N97" s="698"/>
      <c r="O97" s="754"/>
      <c r="P97" s="765" t="s">
        <v>173</v>
      </c>
      <c r="Q97" s="766">
        <f t="shared" ref="Q97:Q103" si="14">(Q29/1000)/1.02</f>
        <v>14.7395566214709</v>
      </c>
      <c r="S97"/>
      <c r="T97"/>
      <c r="U97"/>
      <c r="V97"/>
      <c r="W97"/>
    </row>
    <row r="98" spans="1:23" ht="13.5" thickBot="1">
      <c r="A98" s="767" t="s">
        <v>178</v>
      </c>
      <c r="B98" s="762">
        <f t="shared" ref="B98:C103" si="15">(B30/1000)/1.02</f>
        <v>12.708311940410097</v>
      </c>
      <c r="C98" s="763">
        <f t="shared" si="15"/>
        <v>12.462791347650167</v>
      </c>
      <c r="D98" s="763">
        <f t="shared" ref="D98:D103" si="16">D30/1000/1.02</f>
        <v>12.619773335073669</v>
      </c>
      <c r="E98" s="763">
        <f t="shared" si="12"/>
        <v>13.52394699049502</v>
      </c>
      <c r="F98" s="763">
        <f t="shared" si="12"/>
        <v>12.882041229191907</v>
      </c>
      <c r="G98" s="763">
        <f t="shared" si="12"/>
        <v>13.69836491896792</v>
      </c>
      <c r="H98" s="763">
        <f t="shared" si="12"/>
        <v>13.597399864087645</v>
      </c>
      <c r="I98" s="763">
        <f t="shared" si="12"/>
        <v>14.567836051308129</v>
      </c>
      <c r="J98" s="763">
        <f t="shared" si="12"/>
        <v>15.427485998156243</v>
      </c>
      <c r="K98" s="763">
        <f t="shared" si="12"/>
        <v>17.167157487978756</v>
      </c>
      <c r="L98" s="763">
        <f t="shared" si="12"/>
        <v>18.7893125200642</v>
      </c>
      <c r="M98" s="764">
        <f t="shared" si="13"/>
        <v>17.563156959813632</v>
      </c>
      <c r="N98" s="698"/>
      <c r="O98" s="754"/>
      <c r="P98" s="768" t="s">
        <v>178</v>
      </c>
      <c r="Q98" s="766">
        <f t="shared" si="14"/>
        <v>15.625963854118739</v>
      </c>
      <c r="S98"/>
      <c r="T98"/>
      <c r="U98"/>
      <c r="V98"/>
      <c r="W98"/>
    </row>
    <row r="99" spans="1:23" ht="13.5" thickBot="1">
      <c r="A99" s="767" t="s">
        <v>174</v>
      </c>
      <c r="B99" s="762">
        <f t="shared" si="15"/>
        <v>13.954742531065632</v>
      </c>
      <c r="C99" s="763">
        <f t="shared" si="15"/>
        <v>14.069510683024021</v>
      </c>
      <c r="D99" s="763">
        <f t="shared" si="16"/>
        <v>13.792056524761428</v>
      </c>
      <c r="E99" s="763">
        <f t="shared" si="12"/>
        <v>14.382601545740544</v>
      </c>
      <c r="F99" s="763">
        <f t="shared" si="12"/>
        <v>14.497530911877547</v>
      </c>
      <c r="G99" s="763">
        <f t="shared" si="12"/>
        <v>14.975696778640465</v>
      </c>
      <c r="H99" s="763">
        <f t="shared" si="12"/>
        <v>15.062609599122187</v>
      </c>
      <c r="I99" s="763">
        <f t="shared" si="12"/>
        <v>16.030243902139606</v>
      </c>
      <c r="J99" s="763">
        <f t="shared" si="12"/>
        <v>16.273769698587003</v>
      </c>
      <c r="K99" s="763">
        <f t="shared" si="12"/>
        <v>18.35929182428298</v>
      </c>
      <c r="L99" s="763">
        <f t="shared" si="12"/>
        <v>19.514937240082141</v>
      </c>
      <c r="M99" s="764">
        <f t="shared" si="13"/>
        <v>19.674422896503639</v>
      </c>
      <c r="N99" s="698"/>
      <c r="O99" s="754"/>
      <c r="P99" s="769" t="s">
        <v>174</v>
      </c>
      <c r="Q99" s="766">
        <f t="shared" si="14"/>
        <v>15.82918894089404</v>
      </c>
      <c r="S99"/>
      <c r="T99"/>
      <c r="U99"/>
      <c r="V99"/>
      <c r="W99"/>
    </row>
    <row r="100" spans="1:23" ht="13.5" thickBot="1">
      <c r="A100" s="767" t="s">
        <v>175</v>
      </c>
      <c r="B100" s="762">
        <f t="shared" si="15"/>
        <v>13.947436811398621</v>
      </c>
      <c r="C100" s="763">
        <f t="shared" si="15"/>
        <v>14.018815211068851</v>
      </c>
      <c r="D100" s="763">
        <f t="shared" si="16"/>
        <v>13.716961287227175</v>
      </c>
      <c r="E100" s="763">
        <f t="shared" si="12"/>
        <v>14.368551822812202</v>
      </c>
      <c r="F100" s="763">
        <f t="shared" si="12"/>
        <v>14.52398189549651</v>
      </c>
      <c r="G100" s="763">
        <f t="shared" si="12"/>
        <v>14.962581469962171</v>
      </c>
      <c r="H100" s="763">
        <f t="shared" si="12"/>
        <v>15.035995098433776</v>
      </c>
      <c r="I100" s="763">
        <f t="shared" si="12"/>
        <v>16.01233258041843</v>
      </c>
      <c r="J100" s="763">
        <f t="shared" si="12"/>
        <v>16.254787706767701</v>
      </c>
      <c r="K100" s="763">
        <f t="shared" si="12"/>
        <v>18.415846687398979</v>
      </c>
      <c r="L100" s="763">
        <f t="shared" si="12"/>
        <v>19.396302116657328</v>
      </c>
      <c r="M100" s="764">
        <f t="shared" si="13"/>
        <v>19.299645076937054</v>
      </c>
      <c r="N100" s="698"/>
      <c r="O100" s="754"/>
      <c r="P100" s="769" t="s">
        <v>175</v>
      </c>
      <c r="Q100" s="766">
        <f t="shared" si="14"/>
        <v>15.511806903834625</v>
      </c>
      <c r="S100"/>
      <c r="T100"/>
      <c r="U100"/>
      <c r="V100"/>
      <c r="W100"/>
    </row>
    <row r="101" spans="1:23" ht="13.5" thickBot="1">
      <c r="A101" s="767" t="s">
        <v>176</v>
      </c>
      <c r="B101" s="762">
        <f t="shared" si="15"/>
        <v>0</v>
      </c>
      <c r="C101" s="763">
        <f t="shared" si="15"/>
        <v>0</v>
      </c>
      <c r="D101" s="763">
        <f t="shared" si="16"/>
        <v>0</v>
      </c>
      <c r="E101" s="763">
        <f t="shared" si="12"/>
        <v>0</v>
      </c>
      <c r="F101" s="763">
        <f t="shared" si="12"/>
        <v>0</v>
      </c>
      <c r="G101" s="763">
        <f t="shared" si="12"/>
        <v>0</v>
      </c>
      <c r="H101" s="763">
        <f t="shared" si="12"/>
        <v>0</v>
      </c>
      <c r="I101" s="763">
        <f t="shared" si="12"/>
        <v>0</v>
      </c>
      <c r="J101" s="763">
        <f t="shared" si="12"/>
        <v>0</v>
      </c>
      <c r="K101" s="763">
        <f t="shared" si="12"/>
        <v>0</v>
      </c>
      <c r="L101" s="763">
        <f t="shared" si="12"/>
        <v>0</v>
      </c>
      <c r="M101" s="764">
        <f t="shared" si="13"/>
        <v>0</v>
      </c>
      <c r="N101" s="698"/>
      <c r="O101" s="754"/>
      <c r="P101" s="769" t="s">
        <v>176</v>
      </c>
      <c r="Q101" s="766">
        <f t="shared" si="14"/>
        <v>17.284556188923684</v>
      </c>
      <c r="S101"/>
      <c r="T101"/>
      <c r="U101"/>
      <c r="V101"/>
      <c r="W101"/>
    </row>
    <row r="102" spans="1:23" ht="13.5" thickBot="1">
      <c r="A102" s="767" t="s">
        <v>70</v>
      </c>
      <c r="B102" s="762">
        <f t="shared" si="15"/>
        <v>10.573861346747224</v>
      </c>
      <c r="C102" s="763">
        <f t="shared" si="15"/>
        <v>10.800605759102861</v>
      </c>
      <c r="D102" s="763">
        <f t="shared" si="16"/>
        <v>11.213437194204115</v>
      </c>
      <c r="E102" s="763">
        <f t="shared" si="12"/>
        <v>11.495609084330527</v>
      </c>
      <c r="F102" s="763">
        <f t="shared" si="12"/>
        <v>11.746785478065423</v>
      </c>
      <c r="G102" s="763">
        <f t="shared" si="12"/>
        <v>12.14458485620589</v>
      </c>
      <c r="H102" s="763">
        <f t="shared" si="12"/>
        <v>12.075730895482954</v>
      </c>
      <c r="I102" s="763">
        <f t="shared" si="12"/>
        <v>12.294225376360785</v>
      </c>
      <c r="J102" s="763">
        <f t="shared" si="12"/>
        <v>12.626308189338188</v>
      </c>
      <c r="K102" s="763">
        <f t="shared" si="12"/>
        <v>13.960350114626635</v>
      </c>
      <c r="L102" s="763">
        <f t="shared" si="12"/>
        <v>15.379983189106927</v>
      </c>
      <c r="M102" s="764">
        <f t="shared" si="13"/>
        <v>15.545943516847712</v>
      </c>
      <c r="N102" s="698"/>
      <c r="O102" s="754"/>
      <c r="P102" s="769" t="s">
        <v>70</v>
      </c>
      <c r="Q102" s="766">
        <f t="shared" si="14"/>
        <v>12.678667713091802</v>
      </c>
      <c r="S102"/>
      <c r="T102"/>
      <c r="U102"/>
      <c r="V102"/>
      <c r="W102"/>
    </row>
    <row r="103" spans="1:23" ht="13.5" thickBot="1">
      <c r="A103" s="770" t="s">
        <v>177</v>
      </c>
      <c r="B103" s="762">
        <f t="shared" si="15"/>
        <v>13.343633502191944</v>
      </c>
      <c r="C103" s="763">
        <f t="shared" si="15"/>
        <v>13.538897670383442</v>
      </c>
      <c r="D103" s="763">
        <f t="shared" si="16"/>
        <v>13.442786751002609</v>
      </c>
      <c r="E103" s="763">
        <f t="shared" si="12"/>
        <v>13.886267899053902</v>
      </c>
      <c r="F103" s="763">
        <f t="shared" si="12"/>
        <v>13.960108183135445</v>
      </c>
      <c r="G103" s="763">
        <f t="shared" si="12"/>
        <v>14.345660630199042</v>
      </c>
      <c r="H103" s="763">
        <f t="shared" si="12"/>
        <v>14.441625813687248</v>
      </c>
      <c r="I103" s="763">
        <f t="shared" si="12"/>
        <v>15.046909802495032</v>
      </c>
      <c r="J103" s="763">
        <f t="shared" si="12"/>
        <v>15.38107326239334</v>
      </c>
      <c r="K103" s="763">
        <f t="shared" si="12"/>
        <v>17.413533489102406</v>
      </c>
      <c r="L103" s="763">
        <f t="shared" si="12"/>
        <v>18.512921370090407</v>
      </c>
      <c r="M103" s="764">
        <f t="shared" si="13"/>
        <v>18.560856745126859</v>
      </c>
      <c r="N103" s="698"/>
      <c r="O103" s="754"/>
      <c r="P103" s="771" t="s">
        <v>177</v>
      </c>
      <c r="Q103" s="766">
        <f t="shared" si="14"/>
        <v>15.161183898182118</v>
      </c>
      <c r="S103"/>
      <c r="T103"/>
      <c r="U103"/>
      <c r="V103"/>
      <c r="W103"/>
    </row>
    <row r="104" spans="1:23">
      <c r="A104" s="698"/>
      <c r="B104" s="698"/>
      <c r="C104" s="698"/>
      <c r="D104" s="698"/>
      <c r="E104" s="698"/>
      <c r="F104" s="698"/>
      <c r="G104" s="698"/>
      <c r="H104" s="698"/>
      <c r="I104" s="698"/>
      <c r="J104" s="698"/>
      <c r="K104" s="698"/>
      <c r="L104" s="698"/>
      <c r="M104" s="698"/>
      <c r="N104" s="698"/>
      <c r="O104" s="698"/>
      <c r="P104" s="698"/>
      <c r="Q104" s="698"/>
      <c r="S104"/>
      <c r="T104"/>
      <c r="U104"/>
      <c r="V104"/>
      <c r="W104"/>
    </row>
    <row r="105" spans="1:23" ht="16.5" thickBot="1">
      <c r="A105" s="753">
        <v>2022</v>
      </c>
      <c r="B105" s="754"/>
      <c r="C105" s="754"/>
      <c r="D105" s="754"/>
      <c r="E105" s="754"/>
      <c r="F105" s="754"/>
      <c r="G105" s="754"/>
      <c r="H105" s="754"/>
      <c r="I105" s="754"/>
      <c r="J105" s="754"/>
      <c r="K105" s="754"/>
      <c r="L105" s="754"/>
      <c r="M105" s="755" t="s">
        <v>179</v>
      </c>
      <c r="N105" s="698"/>
      <c r="O105" s="754"/>
      <c r="P105" s="753">
        <v>2022</v>
      </c>
      <c r="Q105" s="754"/>
      <c r="S105"/>
      <c r="T105"/>
      <c r="U105"/>
      <c r="V105"/>
      <c r="W105"/>
    </row>
    <row r="106" spans="1:23" ht="13.5" thickBot="1">
      <c r="A106" s="756"/>
      <c r="B106" s="757" t="s">
        <v>160</v>
      </c>
      <c r="C106" s="757" t="s">
        <v>161</v>
      </c>
      <c r="D106" s="757" t="s">
        <v>162</v>
      </c>
      <c r="E106" s="757" t="s">
        <v>163</v>
      </c>
      <c r="F106" s="757" t="s">
        <v>164</v>
      </c>
      <c r="G106" s="757" t="s">
        <v>165</v>
      </c>
      <c r="H106" s="757" t="s">
        <v>166</v>
      </c>
      <c r="I106" s="757" t="s">
        <v>167</v>
      </c>
      <c r="J106" s="757" t="s">
        <v>168</v>
      </c>
      <c r="K106" s="757" t="s">
        <v>169</v>
      </c>
      <c r="L106" s="757" t="s">
        <v>170</v>
      </c>
      <c r="M106" s="758" t="s">
        <v>171</v>
      </c>
      <c r="N106" s="698"/>
      <c r="O106" s="754"/>
      <c r="P106" s="759"/>
      <c r="Q106" s="760" t="s">
        <v>172</v>
      </c>
      <c r="S106"/>
      <c r="T106"/>
      <c r="U106"/>
      <c r="V106"/>
      <c r="W106"/>
    </row>
    <row r="107" spans="1:23" ht="13.5" thickBot="1">
      <c r="A107" s="761" t="s">
        <v>173</v>
      </c>
      <c r="B107" s="762">
        <f>(B39/1000)/1.02</f>
        <v>18.220445478488372</v>
      </c>
      <c r="C107" s="763">
        <f>(C39/1000)/1.02</f>
        <v>18.687882968909957</v>
      </c>
      <c r="D107" s="763">
        <f>(D39/1000)/1.02</f>
        <v>19.896289376021414</v>
      </c>
      <c r="E107" s="763">
        <f t="shared" ref="E107:L113" si="17">E39/1000/1.02</f>
        <v>21.943286535050227</v>
      </c>
      <c r="F107" s="763">
        <f t="shared" si="17"/>
        <v>22.219222838376393</v>
      </c>
      <c r="G107" s="763">
        <f t="shared" si="17"/>
        <v>21.231632573200869</v>
      </c>
      <c r="H107" s="763">
        <f t="shared" si="17"/>
        <v>20.674638183345678</v>
      </c>
      <c r="I107" s="763">
        <f t="shared" si="17"/>
        <v>21.612313338073626</v>
      </c>
      <c r="J107" s="763">
        <f t="shared" si="17"/>
        <v>21.055693529161211</v>
      </c>
      <c r="K107" s="763">
        <f t="shared" si="17"/>
        <v>21.01348961921218</v>
      </c>
      <c r="L107" s="763">
        <f t="shared" si="17"/>
        <v>21.148872083248921</v>
      </c>
      <c r="M107" s="764">
        <f t="shared" ref="M107:M113" si="18">(M39/1000)/1.02</f>
        <v>20.62596886854822</v>
      </c>
      <c r="N107" s="698"/>
      <c r="O107" s="754"/>
      <c r="P107" s="765" t="s">
        <v>173</v>
      </c>
      <c r="Q107" s="766">
        <f t="shared" ref="Q107:Q113" si="19">(Q39/1000)/1.02</f>
        <v>20.732297154797592</v>
      </c>
      <c r="S107"/>
      <c r="T107"/>
      <c r="U107"/>
      <c r="V107"/>
      <c r="W107"/>
    </row>
    <row r="108" spans="1:23" ht="13.5" thickBot="1">
      <c r="A108" s="767" t="s">
        <v>178</v>
      </c>
      <c r="B108" s="762">
        <f t="shared" ref="B108:C113" si="20">(B40/1000)/1.02</f>
        <v>19.020773840459867</v>
      </c>
      <c r="C108" s="763">
        <f t="shared" si="20"/>
        <v>18.400119685858424</v>
      </c>
      <c r="D108" s="763">
        <f t="shared" ref="D108:D113" si="21">D40/1000/1.02</f>
        <v>20.375035983997495</v>
      </c>
      <c r="E108" s="763">
        <f t="shared" si="17"/>
        <v>21.62406314575983</v>
      </c>
      <c r="F108" s="763">
        <f t="shared" si="17"/>
        <v>22.387138213560561</v>
      </c>
      <c r="G108" s="763">
        <f t="shared" si="17"/>
        <v>20.555628994270251</v>
      </c>
      <c r="H108" s="763">
        <f t="shared" si="17"/>
        <v>21.070703527735876</v>
      </c>
      <c r="I108" s="763">
        <f t="shared" si="17"/>
        <v>20.959915939238737</v>
      </c>
      <c r="J108" s="763">
        <f t="shared" si="17"/>
        <v>20.168955448001995</v>
      </c>
      <c r="K108" s="763">
        <f t="shared" si="17"/>
        <v>21.298406103864142</v>
      </c>
      <c r="L108" s="763">
        <f t="shared" si="17"/>
        <v>21.10563744026414</v>
      </c>
      <c r="M108" s="764">
        <f t="shared" si="18"/>
        <v>20.031830204771168</v>
      </c>
      <c r="N108" s="698"/>
      <c r="O108" s="754"/>
      <c r="P108" s="768" t="s">
        <v>178</v>
      </c>
      <c r="Q108" s="766">
        <f t="shared" si="19"/>
        <v>20.717470874699291</v>
      </c>
      <c r="S108"/>
      <c r="T108"/>
      <c r="U108"/>
      <c r="V108"/>
      <c r="W108"/>
    </row>
    <row r="109" spans="1:23" ht="13.5" thickBot="1">
      <c r="A109" s="767" t="s">
        <v>174</v>
      </c>
      <c r="B109" s="762">
        <f t="shared" si="20"/>
        <v>19.618621469619828</v>
      </c>
      <c r="C109" s="763">
        <f t="shared" si="20"/>
        <v>19.74594250334313</v>
      </c>
      <c r="D109" s="763">
        <f t="shared" si="21"/>
        <v>20.902927287122221</v>
      </c>
      <c r="E109" s="763">
        <f t="shared" si="17"/>
        <v>22.986978222831024</v>
      </c>
      <c r="F109" s="763">
        <f t="shared" si="17"/>
        <v>23.115736659480987</v>
      </c>
      <c r="G109" s="763">
        <f t="shared" si="17"/>
        <v>21.770513453453347</v>
      </c>
      <c r="H109" s="763">
        <f t="shared" si="17"/>
        <v>21.296838286804238</v>
      </c>
      <c r="I109" s="763">
        <f t="shared" si="17"/>
        <v>22.618512261823149</v>
      </c>
      <c r="J109" s="763">
        <f t="shared" si="17"/>
        <v>21.989397408235916</v>
      </c>
      <c r="K109" s="763">
        <f t="shared" si="17"/>
        <v>22.008382859055853</v>
      </c>
      <c r="L109" s="763">
        <f t="shared" si="17"/>
        <v>22.199505929192632</v>
      </c>
      <c r="M109" s="764">
        <f t="shared" si="18"/>
        <v>21.886541947116712</v>
      </c>
      <c r="N109" s="698"/>
      <c r="O109" s="754"/>
      <c r="P109" s="769" t="s">
        <v>174</v>
      </c>
      <c r="Q109" s="766">
        <f t="shared" si="19"/>
        <v>21.696565146519635</v>
      </c>
      <c r="S109"/>
      <c r="T109"/>
      <c r="U109"/>
      <c r="V109"/>
      <c r="W109"/>
    </row>
    <row r="110" spans="1:23" ht="13.5" thickBot="1">
      <c r="A110" s="767" t="s">
        <v>175</v>
      </c>
      <c r="B110" s="762">
        <f t="shared" si="20"/>
        <v>19.499953629700652</v>
      </c>
      <c r="C110" s="763">
        <f t="shared" si="20"/>
        <v>19.644372748056277</v>
      </c>
      <c r="D110" s="763">
        <f t="shared" si="21"/>
        <v>20.766146450748721</v>
      </c>
      <c r="E110" s="763">
        <f t="shared" si="17"/>
        <v>22.905614222576652</v>
      </c>
      <c r="F110" s="763">
        <f t="shared" si="17"/>
        <v>23.011413217720307</v>
      </c>
      <c r="G110" s="763">
        <f t="shared" si="17"/>
        <v>21.563485053836903</v>
      </c>
      <c r="H110" s="763">
        <f t="shared" si="17"/>
        <v>21.167475654378066</v>
      </c>
      <c r="I110" s="763">
        <f t="shared" si="17"/>
        <v>22.60707245137305</v>
      </c>
      <c r="J110" s="763">
        <f t="shared" si="17"/>
        <v>21.818164855225664</v>
      </c>
      <c r="K110" s="763">
        <f t="shared" si="17"/>
        <v>21.839051738622896</v>
      </c>
      <c r="L110" s="763">
        <f t="shared" si="17"/>
        <v>22.114122877543597</v>
      </c>
      <c r="M110" s="764">
        <f t="shared" si="18"/>
        <v>21.720950281294389</v>
      </c>
      <c r="N110" s="698"/>
      <c r="O110" s="754"/>
      <c r="P110" s="769" t="s">
        <v>175</v>
      </c>
      <c r="Q110" s="766">
        <f t="shared" si="19"/>
        <v>21.579532932551359</v>
      </c>
      <c r="S110"/>
      <c r="T110"/>
      <c r="U110"/>
      <c r="V110"/>
      <c r="W110"/>
    </row>
    <row r="111" spans="1:23" ht="13.5" thickBot="1">
      <c r="A111" s="767" t="s">
        <v>176</v>
      </c>
      <c r="B111" s="762">
        <f t="shared" si="20"/>
        <v>20.053816519428281</v>
      </c>
      <c r="C111" s="763">
        <f t="shared" si="20"/>
        <v>20.156580270472077</v>
      </c>
      <c r="D111" s="763">
        <f t="shared" si="21"/>
        <v>20.489476396518508</v>
      </c>
      <c r="E111" s="763">
        <f t="shared" si="17"/>
        <v>23.119552913688842</v>
      </c>
      <c r="F111" s="763">
        <f t="shared" si="17"/>
        <v>22.016226812073143</v>
      </c>
      <c r="G111" s="763">
        <f t="shared" si="17"/>
        <v>21.77040772290048</v>
      </c>
      <c r="H111" s="763">
        <f t="shared" si="17"/>
        <v>21.097048389535761</v>
      </c>
      <c r="I111" s="763">
        <f t="shared" si="17"/>
        <v>22.889424341012052</v>
      </c>
      <c r="J111" s="763">
        <f t="shared" si="17"/>
        <v>21.807667755991289</v>
      </c>
      <c r="K111" s="763">
        <f t="shared" si="17"/>
        <v>22.462136346277937</v>
      </c>
      <c r="L111" s="763">
        <f t="shared" si="17"/>
        <v>22.841432044338081</v>
      </c>
      <c r="M111" s="764">
        <f t="shared" si="18"/>
        <v>22.450215224771853</v>
      </c>
      <c r="N111" s="698"/>
      <c r="O111" s="754"/>
      <c r="P111" s="769" t="s">
        <v>176</v>
      </c>
      <c r="Q111" s="766">
        <f t="shared" si="19"/>
        <v>21.898345491570858</v>
      </c>
      <c r="S111"/>
      <c r="T111"/>
      <c r="U111"/>
      <c r="V111"/>
      <c r="W111"/>
    </row>
    <row r="112" spans="1:23" ht="13.5" thickBot="1">
      <c r="A112" s="767" t="s">
        <v>70</v>
      </c>
      <c r="B112" s="762">
        <f t="shared" si="20"/>
        <v>15.772317282398468</v>
      </c>
      <c r="C112" s="763">
        <f t="shared" si="20"/>
        <v>16.670598759872004</v>
      </c>
      <c r="D112" s="763">
        <f t="shared" si="21"/>
        <v>18.112028109181377</v>
      </c>
      <c r="E112" s="763">
        <f t="shared" si="17"/>
        <v>20.215479602213403</v>
      </c>
      <c r="F112" s="763">
        <f t="shared" si="17"/>
        <v>20.544714466433664</v>
      </c>
      <c r="G112" s="763">
        <f t="shared" si="17"/>
        <v>19.786484334178724</v>
      </c>
      <c r="H112" s="763">
        <f t="shared" si="17"/>
        <v>19.296305231076069</v>
      </c>
      <c r="I112" s="763">
        <f t="shared" si="17"/>
        <v>19.752520562205383</v>
      </c>
      <c r="J112" s="763">
        <f t="shared" si="17"/>
        <v>19.272324148221209</v>
      </c>
      <c r="K112" s="763">
        <f t="shared" si="17"/>
        <v>19.281816537016297</v>
      </c>
      <c r="L112" s="763">
        <f t="shared" si="17"/>
        <v>19.130188581886486</v>
      </c>
      <c r="M112" s="764">
        <f t="shared" si="18"/>
        <v>18.114291394460729</v>
      </c>
      <c r="N112" s="698"/>
      <c r="O112" s="754"/>
      <c r="P112" s="769" t="s">
        <v>70</v>
      </c>
      <c r="Q112" s="766">
        <f t="shared" si="19"/>
        <v>18.867121756771375</v>
      </c>
      <c r="S112"/>
      <c r="T112"/>
      <c r="U112"/>
      <c r="V112"/>
      <c r="W112"/>
    </row>
    <row r="113" spans="1:23" ht="13.5" thickBot="1">
      <c r="A113" s="770" t="s">
        <v>177</v>
      </c>
      <c r="B113" s="762">
        <f t="shared" si="20"/>
        <v>18.773560028655151</v>
      </c>
      <c r="C113" s="763">
        <f t="shared" si="20"/>
        <v>19.065664069686452</v>
      </c>
      <c r="D113" s="763">
        <f t="shared" si="21"/>
        <v>20.082437183011848</v>
      </c>
      <c r="E113" s="763">
        <f t="shared" si="17"/>
        <v>22.078669431714665</v>
      </c>
      <c r="F113" s="763">
        <f t="shared" si="17"/>
        <v>22.383140503911456</v>
      </c>
      <c r="G113" s="763">
        <f t="shared" si="17"/>
        <v>21.85653533148772</v>
      </c>
      <c r="H113" s="763">
        <f t="shared" si="17"/>
        <v>21.468406482157512</v>
      </c>
      <c r="I113" s="763">
        <f t="shared" si="17"/>
        <v>22.261859766427708</v>
      </c>
      <c r="J113" s="763">
        <f t="shared" si="17"/>
        <v>22.124185262098443</v>
      </c>
      <c r="K113" s="763">
        <f t="shared" si="17"/>
        <v>22.037245609142218</v>
      </c>
      <c r="L113" s="763">
        <f t="shared" si="17"/>
        <v>22.136354196756198</v>
      </c>
      <c r="M113" s="764">
        <f t="shared" si="18"/>
        <v>22.021844098213204</v>
      </c>
      <c r="N113" s="698"/>
      <c r="O113" s="754"/>
      <c r="P113" s="771" t="s">
        <v>177</v>
      </c>
      <c r="Q113" s="766">
        <f t="shared" si="19"/>
        <v>21.406064266444936</v>
      </c>
      <c r="S113"/>
      <c r="T113"/>
      <c r="U113"/>
      <c r="V113"/>
      <c r="W113"/>
    </row>
    <row r="114" spans="1:23">
      <c r="A114" s="698"/>
      <c r="B114" s="698"/>
      <c r="C114" s="698"/>
      <c r="D114" s="698"/>
      <c r="E114" s="698"/>
      <c r="F114" s="698"/>
      <c r="G114" s="698"/>
      <c r="H114" s="698"/>
      <c r="I114" s="698"/>
      <c r="J114" s="698"/>
      <c r="K114" s="698"/>
      <c r="L114" s="698"/>
      <c r="M114" s="698"/>
      <c r="N114" s="698"/>
      <c r="O114" s="698"/>
      <c r="P114" s="698"/>
      <c r="Q114" s="698"/>
      <c r="S114"/>
      <c r="T114"/>
      <c r="U114"/>
      <c r="V114"/>
      <c r="W114"/>
    </row>
    <row r="115" spans="1:23" ht="16.5" thickBot="1">
      <c r="A115" s="753">
        <v>2023</v>
      </c>
      <c r="B115" s="754"/>
      <c r="C115" s="754"/>
      <c r="D115" s="754"/>
      <c r="E115" s="754"/>
      <c r="F115" s="754"/>
      <c r="G115" s="754"/>
      <c r="H115" s="754"/>
      <c r="I115" s="754"/>
      <c r="J115" s="754"/>
      <c r="K115" s="754"/>
      <c r="L115" s="754"/>
      <c r="M115" s="755" t="s">
        <v>179</v>
      </c>
      <c r="N115" s="698"/>
      <c r="O115" s="754"/>
      <c r="P115" s="753">
        <v>2023</v>
      </c>
      <c r="Q115" s="754"/>
      <c r="S115"/>
      <c r="T115"/>
      <c r="U115"/>
      <c r="V115"/>
      <c r="W115"/>
    </row>
    <row r="116" spans="1:23" ht="13.5" thickBot="1">
      <c r="A116" s="756"/>
      <c r="B116" s="757" t="s">
        <v>160</v>
      </c>
      <c r="C116" s="757" t="s">
        <v>161</v>
      </c>
      <c r="D116" s="757" t="s">
        <v>162</v>
      </c>
      <c r="E116" s="757" t="s">
        <v>163</v>
      </c>
      <c r="F116" s="757" t="s">
        <v>164</v>
      </c>
      <c r="G116" s="757" t="s">
        <v>165</v>
      </c>
      <c r="H116" s="757" t="s">
        <v>166</v>
      </c>
      <c r="I116" s="757" t="s">
        <v>167</v>
      </c>
      <c r="J116" s="757" t="s">
        <v>168</v>
      </c>
      <c r="K116" s="757" t="s">
        <v>169</v>
      </c>
      <c r="L116" s="757" t="s">
        <v>170</v>
      </c>
      <c r="M116" s="758" t="s">
        <v>171</v>
      </c>
      <c r="N116" s="698"/>
      <c r="O116" s="754"/>
      <c r="P116" s="759"/>
      <c r="Q116" s="760" t="s">
        <v>172</v>
      </c>
      <c r="S116"/>
      <c r="T116"/>
      <c r="U116"/>
      <c r="V116"/>
      <c r="W116"/>
    </row>
    <row r="117" spans="1:23" ht="13.5" thickBot="1">
      <c r="A117" s="761" t="s">
        <v>173</v>
      </c>
      <c r="B117" s="762">
        <f>(B49/1000)/1.02</f>
        <v>20.699240880469233</v>
      </c>
      <c r="C117" s="763">
        <f>(C49/1000)/1.02</f>
        <v>20.71864964374755</v>
      </c>
      <c r="D117" s="763">
        <f>(D49/1000)/1.02</f>
        <v>20.971773871522764</v>
      </c>
      <c r="E117" s="763">
        <f t="shared" ref="E117:L123" si="22">E49/1000/1.02</f>
        <v>20.712654805870375</v>
      </c>
      <c r="F117" s="763">
        <f t="shared" si="22"/>
        <v>20.513261352612115</v>
      </c>
      <c r="G117" s="763">
        <f t="shared" si="22"/>
        <v>19.943197645916445</v>
      </c>
      <c r="H117" s="763">
        <f t="shared" si="22"/>
        <v>18.735268228132835</v>
      </c>
      <c r="I117" s="763">
        <f t="shared" si="22"/>
        <v>19.100481397324817</v>
      </c>
      <c r="J117" s="763">
        <f t="shared" si="22"/>
        <v>18.948096193791866</v>
      </c>
      <c r="K117" s="763">
        <f t="shared" si="22"/>
        <v>19.201937945515063</v>
      </c>
      <c r="L117" s="763">
        <f t="shared" si="22"/>
        <v>18.773485145713106</v>
      </c>
      <c r="M117" s="764">
        <f t="shared" ref="M117:M123" si="23">(M49/1000)/1.02</f>
        <v>18.523162407131373</v>
      </c>
      <c r="N117" s="698"/>
      <c r="O117" s="754"/>
      <c r="P117" s="765" t="s">
        <v>173</v>
      </c>
      <c r="Q117" s="766">
        <f t="shared" ref="Q117:Q123" si="24">(Q49/1000)/1.02</f>
        <v>19.797598704745603</v>
      </c>
      <c r="S117"/>
      <c r="T117"/>
      <c r="U117"/>
      <c r="V117"/>
      <c r="W117"/>
    </row>
    <row r="118" spans="1:23" ht="13.5" thickBot="1">
      <c r="A118" s="767" t="s">
        <v>178</v>
      </c>
      <c r="B118" s="762">
        <f t="shared" ref="B118:C123" si="25">(B50/1000)/1.02</f>
        <v>21.259631343497247</v>
      </c>
      <c r="C118" s="763">
        <f t="shared" si="25"/>
        <v>20.084170919375026</v>
      </c>
      <c r="D118" s="763">
        <f t="shared" ref="D118:D123" si="26">D50/1000/1.02</f>
        <v>20.643866079091563</v>
      </c>
      <c r="E118" s="763">
        <f t="shared" si="22"/>
        <v>20.562748088795054</v>
      </c>
      <c r="F118" s="763">
        <f t="shared" si="22"/>
        <v>20.077364993703906</v>
      </c>
      <c r="G118" s="763">
        <f t="shared" si="22"/>
        <v>19.598627911613455</v>
      </c>
      <c r="H118" s="763">
        <f t="shared" si="22"/>
        <v>17.639319149599416</v>
      </c>
      <c r="I118" s="763">
        <f t="shared" si="22"/>
        <v>19.016711471343974</v>
      </c>
      <c r="J118" s="763">
        <f t="shared" si="22"/>
        <v>18.26673918974998</v>
      </c>
      <c r="K118" s="763">
        <f t="shared" si="22"/>
        <v>19.209156141052119</v>
      </c>
      <c r="L118" s="763">
        <f t="shared" si="22"/>
        <v>17.192412572221457</v>
      </c>
      <c r="M118" s="764">
        <f t="shared" si="23"/>
        <v>18.799383918334954</v>
      </c>
      <c r="N118" s="698"/>
      <c r="O118" s="754"/>
      <c r="P118" s="768" t="s">
        <v>178</v>
      </c>
      <c r="Q118" s="766">
        <f t="shared" si="24"/>
        <v>19.611566837730216</v>
      </c>
      <c r="S118"/>
      <c r="T118"/>
      <c r="U118"/>
      <c r="V118"/>
      <c r="W118"/>
    </row>
    <row r="119" spans="1:23" ht="13.5" thickBot="1">
      <c r="A119" s="767" t="s">
        <v>174</v>
      </c>
      <c r="B119" s="762">
        <f t="shared" si="25"/>
        <v>21.827918462606373</v>
      </c>
      <c r="C119" s="763">
        <f t="shared" si="25"/>
        <v>21.874714986666966</v>
      </c>
      <c r="D119" s="763">
        <f t="shared" si="26"/>
        <v>21.997821243143854</v>
      </c>
      <c r="E119" s="763">
        <f t="shared" si="22"/>
        <v>21.801208605886796</v>
      </c>
      <c r="F119" s="763">
        <f t="shared" si="22"/>
        <v>21.267661712164212</v>
      </c>
      <c r="G119" s="763">
        <f t="shared" si="22"/>
        <v>20.65214643311165</v>
      </c>
      <c r="H119" s="763">
        <f t="shared" si="22"/>
        <v>19.582888898470426</v>
      </c>
      <c r="I119" s="763">
        <f t="shared" si="22"/>
        <v>20.194876846245165</v>
      </c>
      <c r="J119" s="763">
        <f t="shared" si="22"/>
        <v>19.967244924395988</v>
      </c>
      <c r="K119" s="763">
        <f t="shared" si="22"/>
        <v>20.601954069112345</v>
      </c>
      <c r="L119" s="763">
        <f t="shared" si="22"/>
        <v>20.296934380393601</v>
      </c>
      <c r="M119" s="764">
        <f t="shared" si="23"/>
        <v>20.233104830747067</v>
      </c>
      <c r="N119" s="698"/>
      <c r="O119" s="754"/>
      <c r="P119" s="769" t="s">
        <v>174</v>
      </c>
      <c r="Q119" s="766">
        <f t="shared" si="24"/>
        <v>20.930982467315584</v>
      </c>
      <c r="S119"/>
      <c r="T119"/>
      <c r="U119"/>
      <c r="V119"/>
      <c r="W119"/>
    </row>
    <row r="120" spans="1:23" ht="13.5" thickBot="1">
      <c r="A120" s="767" t="s">
        <v>175</v>
      </c>
      <c r="B120" s="762">
        <f t="shared" si="25"/>
        <v>21.640988904917524</v>
      </c>
      <c r="C120" s="763">
        <f t="shared" si="25"/>
        <v>21.529536156147028</v>
      </c>
      <c r="D120" s="763">
        <f t="shared" si="26"/>
        <v>21.777843385177491</v>
      </c>
      <c r="E120" s="763">
        <f t="shared" si="22"/>
        <v>21.513125984827685</v>
      </c>
      <c r="F120" s="763">
        <f t="shared" si="22"/>
        <v>21.195150612849297</v>
      </c>
      <c r="G120" s="763">
        <f t="shared" si="22"/>
        <v>20.44408453428947</v>
      </c>
      <c r="H120" s="763">
        <f t="shared" si="22"/>
        <v>19.046250503977546</v>
      </c>
      <c r="I120" s="763">
        <f t="shared" si="22"/>
        <v>19.9265565625793</v>
      </c>
      <c r="J120" s="763">
        <f t="shared" si="22"/>
        <v>19.640722273697452</v>
      </c>
      <c r="K120" s="763">
        <f t="shared" si="22"/>
        <v>20.306136461645885</v>
      </c>
      <c r="L120" s="763">
        <f t="shared" si="22"/>
        <v>20.021022885212709</v>
      </c>
      <c r="M120" s="764">
        <f t="shared" si="23"/>
        <v>19.880338634509531</v>
      </c>
      <c r="N120" s="698"/>
      <c r="O120" s="754"/>
      <c r="P120" s="769" t="s">
        <v>175</v>
      </c>
      <c r="Q120" s="766">
        <f t="shared" si="24"/>
        <v>20.696065002361429</v>
      </c>
      <c r="S120"/>
      <c r="T120"/>
      <c r="U120"/>
      <c r="V120"/>
      <c r="W120"/>
    </row>
    <row r="121" spans="1:23" ht="13.5" thickBot="1">
      <c r="A121" s="767" t="s">
        <v>176</v>
      </c>
      <c r="B121" s="762">
        <f t="shared" si="25"/>
        <v>22.141677157858442</v>
      </c>
      <c r="C121" s="763">
        <f t="shared" si="25"/>
        <v>21.664043814779916</v>
      </c>
      <c r="D121" s="763">
        <f t="shared" si="26"/>
        <v>22.520871863992515</v>
      </c>
      <c r="E121" s="763">
        <f t="shared" si="22"/>
        <v>21.80635230361397</v>
      </c>
      <c r="F121" s="763">
        <f t="shared" si="22"/>
        <v>21.42347730149628</v>
      </c>
      <c r="G121" s="763">
        <f t="shared" si="22"/>
        <v>20.314587162827817</v>
      </c>
      <c r="H121" s="763">
        <f t="shared" si="22"/>
        <v>19.803560691951802</v>
      </c>
      <c r="I121" s="763">
        <f t="shared" si="22"/>
        <v>20.004970749772305</v>
      </c>
      <c r="J121" s="763">
        <f t="shared" si="22"/>
        <v>20.156499788472967</v>
      </c>
      <c r="K121" s="763">
        <f t="shared" si="22"/>
        <v>19.86517450323041</v>
      </c>
      <c r="L121" s="763">
        <f t="shared" si="22"/>
        <v>20.23038118380342</v>
      </c>
      <c r="M121" s="764">
        <f t="shared" si="23"/>
        <v>20.54412742682856</v>
      </c>
      <c r="N121" s="698"/>
      <c r="O121" s="754"/>
      <c r="P121" s="769" t="s">
        <v>176</v>
      </c>
      <c r="Q121" s="766">
        <f t="shared" si="24"/>
        <v>20.816257146879217</v>
      </c>
      <c r="S121"/>
      <c r="T121"/>
      <c r="U121"/>
      <c r="V121"/>
      <c r="W121"/>
    </row>
    <row r="122" spans="1:23" ht="13.5" thickBot="1">
      <c r="A122" s="767" t="s">
        <v>70</v>
      </c>
      <c r="B122" s="762">
        <f t="shared" si="25"/>
        <v>18.003180773185836</v>
      </c>
      <c r="C122" s="763">
        <f t="shared" si="25"/>
        <v>18.06283683012882</v>
      </c>
      <c r="D122" s="763">
        <f t="shared" si="26"/>
        <v>18.379556824448308</v>
      </c>
      <c r="E122" s="763">
        <f t="shared" si="22"/>
        <v>18.297199734249467</v>
      </c>
      <c r="F122" s="763">
        <f t="shared" si="22"/>
        <v>17.995771178569196</v>
      </c>
      <c r="G122" s="763">
        <f t="shared" si="22"/>
        <v>17.486192066534066</v>
      </c>
      <c r="H122" s="763">
        <f t="shared" si="22"/>
        <v>16.571410043802803</v>
      </c>
      <c r="I122" s="763">
        <f t="shared" si="22"/>
        <v>16.671128364837887</v>
      </c>
      <c r="J122" s="763">
        <f t="shared" si="22"/>
        <v>16.75505018032311</v>
      </c>
      <c r="K122" s="763">
        <f t="shared" si="22"/>
        <v>16.740516937226673</v>
      </c>
      <c r="L122" s="763">
        <f t="shared" si="22"/>
        <v>16.000174718017661</v>
      </c>
      <c r="M122" s="764">
        <f t="shared" si="23"/>
        <v>15.546246185854812</v>
      </c>
      <c r="N122" s="698"/>
      <c r="O122" s="754"/>
      <c r="P122" s="769" t="s">
        <v>70</v>
      </c>
      <c r="Q122" s="766">
        <f t="shared" si="24"/>
        <v>17.196734618720907</v>
      </c>
      <c r="S122"/>
      <c r="T122"/>
      <c r="U122"/>
      <c r="V122"/>
      <c r="W122"/>
    </row>
    <row r="123" spans="1:23" ht="13.5" thickBot="1">
      <c r="A123" s="770" t="s">
        <v>177</v>
      </c>
      <c r="B123" s="762">
        <f t="shared" si="25"/>
        <v>22.130556389674268</v>
      </c>
      <c r="C123" s="763">
        <f t="shared" si="25"/>
        <v>22.096222262014923</v>
      </c>
      <c r="D123" s="763">
        <f t="shared" si="26"/>
        <v>22.236007829800574</v>
      </c>
      <c r="E123" s="763">
        <f t="shared" si="22"/>
        <v>22.076588850061835</v>
      </c>
      <c r="F123" s="763">
        <f t="shared" si="22"/>
        <v>21.896601362147898</v>
      </c>
      <c r="G123" s="763">
        <f t="shared" si="22"/>
        <v>21.324287121651491</v>
      </c>
      <c r="H123" s="763">
        <f t="shared" si="22"/>
        <v>20.148530895509992</v>
      </c>
      <c r="I123" s="763">
        <f t="shared" si="22"/>
        <v>20.443543263988666</v>
      </c>
      <c r="J123" s="763">
        <f t="shared" si="22"/>
        <v>20.494424514683249</v>
      </c>
      <c r="K123" s="763">
        <f t="shared" si="22"/>
        <v>20.706248387670254</v>
      </c>
      <c r="L123" s="763">
        <f t="shared" si="22"/>
        <v>20.61815586447625</v>
      </c>
      <c r="M123" s="764">
        <f t="shared" si="23"/>
        <v>20.337731778704814</v>
      </c>
      <c r="N123" s="698"/>
      <c r="O123" s="754"/>
      <c r="P123" s="771" t="s">
        <v>177</v>
      </c>
      <c r="Q123" s="766">
        <f t="shared" si="24"/>
        <v>21.272614231159199</v>
      </c>
      <c r="S123"/>
      <c r="T123"/>
      <c r="U123"/>
      <c r="V123"/>
      <c r="W123"/>
    </row>
    <row r="124" spans="1:23">
      <c r="A124" s="698"/>
      <c r="B124" s="698"/>
      <c r="C124" s="698"/>
      <c r="D124" s="698"/>
      <c r="E124" s="698"/>
      <c r="F124" s="698"/>
      <c r="G124" s="698"/>
      <c r="H124" s="698"/>
      <c r="I124" s="698"/>
      <c r="J124" s="698"/>
      <c r="K124" s="698"/>
      <c r="L124" s="698"/>
      <c r="M124" s="698"/>
      <c r="N124" s="698"/>
      <c r="O124" s="698"/>
      <c r="P124" s="698"/>
      <c r="Q124" s="698"/>
      <c r="S124"/>
      <c r="T124"/>
      <c r="U124"/>
      <c r="V124"/>
      <c r="W124"/>
    </row>
    <row r="125" spans="1:23" ht="16.5" thickBot="1">
      <c r="A125" s="753">
        <v>2024</v>
      </c>
      <c r="B125" s="754"/>
      <c r="C125" s="754"/>
      <c r="D125" s="754"/>
      <c r="E125" s="754"/>
      <c r="F125" s="754"/>
      <c r="G125" s="754"/>
      <c r="H125" s="754"/>
      <c r="I125" s="754"/>
      <c r="J125" s="754"/>
      <c r="K125" s="754"/>
      <c r="L125" s="754"/>
      <c r="M125" s="755" t="s">
        <v>179</v>
      </c>
      <c r="N125" s="698"/>
      <c r="O125" s="754"/>
      <c r="P125" s="753">
        <v>2024</v>
      </c>
      <c r="Q125" s="754"/>
      <c r="S125"/>
      <c r="T125"/>
      <c r="U125"/>
      <c r="V125"/>
      <c r="W125"/>
    </row>
    <row r="126" spans="1:23" ht="13.5" thickBot="1">
      <c r="A126" s="756"/>
      <c r="B126" s="757" t="s">
        <v>160</v>
      </c>
      <c r="C126" s="757" t="s">
        <v>161</v>
      </c>
      <c r="D126" s="757" t="s">
        <v>162</v>
      </c>
      <c r="E126" s="757" t="s">
        <v>163</v>
      </c>
      <c r="F126" s="757" t="s">
        <v>164</v>
      </c>
      <c r="G126" s="757" t="s">
        <v>165</v>
      </c>
      <c r="H126" s="757" t="s">
        <v>166</v>
      </c>
      <c r="I126" s="757" t="s">
        <v>167</v>
      </c>
      <c r="J126" s="757" t="s">
        <v>168</v>
      </c>
      <c r="K126" s="757" t="s">
        <v>169</v>
      </c>
      <c r="L126" s="757" t="s">
        <v>170</v>
      </c>
      <c r="M126" s="758" t="s">
        <v>171</v>
      </c>
      <c r="N126" s="698"/>
      <c r="O126" s="754"/>
      <c r="P126" s="759"/>
      <c r="Q126" s="760" t="s">
        <v>172</v>
      </c>
      <c r="S126"/>
      <c r="T126"/>
      <c r="U126"/>
      <c r="V126"/>
      <c r="W126"/>
    </row>
    <row r="127" spans="1:23" ht="13.5" thickBot="1">
      <c r="A127" s="761" t="s">
        <v>173</v>
      </c>
      <c r="B127" s="762">
        <f>(B59/1000)/1.02</f>
        <v>18.961374949244547</v>
      </c>
      <c r="C127" s="763">
        <f>(C59/1000)/1.02</f>
        <v>18.944298671866033</v>
      </c>
      <c r="D127" s="763">
        <f>(D59/1000)/1.02</f>
        <v>19.14872761739786</v>
      </c>
      <c r="E127" s="763">
        <f t="shared" ref="E127:L133" si="27">E59/1000/1.02</f>
        <v>19.173948407643543</v>
      </c>
      <c r="F127" s="763">
        <f t="shared" si="27"/>
        <v>19.234306742515642</v>
      </c>
      <c r="G127" s="763">
        <f t="shared" si="27"/>
        <v>19.391418763132517</v>
      </c>
      <c r="H127" s="763">
        <f t="shared" si="27"/>
        <v>19.294348130016051</v>
      </c>
      <c r="I127" s="763">
        <f t="shared" si="27"/>
        <v>19.271121600765635</v>
      </c>
      <c r="J127" s="763">
        <f t="shared" si="27"/>
        <v>19.405963604189584</v>
      </c>
      <c r="K127" s="763">
        <f t="shared" si="27"/>
        <v>19.875383685194997</v>
      </c>
      <c r="L127" s="763">
        <f t="shared" si="27"/>
        <v>20.447326653768165</v>
      </c>
      <c r="M127" s="764">
        <f t="shared" ref="M127:M133" si="28">(M59/1000)/1.02</f>
        <v>0</v>
      </c>
      <c r="N127" s="698"/>
      <c r="O127" s="754"/>
      <c r="P127" s="765" t="s">
        <v>173</v>
      </c>
      <c r="Q127" s="766">
        <f t="shared" ref="Q127:Q133" si="29">(Q59/1000)/1.02</f>
        <v>0</v>
      </c>
      <c r="S127"/>
      <c r="T127"/>
      <c r="U127"/>
      <c r="V127"/>
      <c r="W127"/>
    </row>
    <row r="128" spans="1:23" ht="13.5" thickBot="1">
      <c r="A128" s="767" t="s">
        <v>178</v>
      </c>
      <c r="B128" s="762">
        <f t="shared" ref="B128:C133" si="30">(B60/1000)/1.02</f>
        <v>18.720553873435676</v>
      </c>
      <c r="C128" s="763">
        <f t="shared" si="30"/>
        <v>19.021579660520931</v>
      </c>
      <c r="D128" s="763">
        <f t="shared" ref="D128:D133" si="31">D60/1000/1.02</f>
        <v>18.823749656165777</v>
      </c>
      <c r="E128" s="763">
        <f t="shared" si="27"/>
        <v>18.511775306489707</v>
      </c>
      <c r="F128" s="763">
        <f t="shared" si="27"/>
        <v>17.745507664276278</v>
      </c>
      <c r="G128" s="763">
        <f t="shared" si="27"/>
        <v>18.353262775508036</v>
      </c>
      <c r="H128" s="763">
        <f t="shared" si="27"/>
        <v>18.956285574881868</v>
      </c>
      <c r="I128" s="763">
        <f t="shared" si="27"/>
        <v>18.572427134096319</v>
      </c>
      <c r="J128" s="763">
        <f t="shared" si="27"/>
        <v>19.444517010539752</v>
      </c>
      <c r="K128" s="763">
        <f t="shared" si="27"/>
        <v>19.840500979696888</v>
      </c>
      <c r="L128" s="763">
        <f t="shared" si="27"/>
        <v>20.021747061753121</v>
      </c>
      <c r="M128" s="764">
        <f t="shared" si="28"/>
        <v>0</v>
      </c>
      <c r="N128" s="698"/>
      <c r="O128" s="754"/>
      <c r="P128" s="768" t="s">
        <v>178</v>
      </c>
      <c r="Q128" s="766">
        <f t="shared" si="29"/>
        <v>0</v>
      </c>
      <c r="S128"/>
      <c r="T128"/>
      <c r="U128"/>
      <c r="V128"/>
      <c r="W128"/>
    </row>
    <row r="129" spans="1:23" ht="13.5" thickBot="1">
      <c r="A129" s="767" t="s">
        <v>174</v>
      </c>
      <c r="B129" s="762">
        <f t="shared" si="30"/>
        <v>20.474860222545296</v>
      </c>
      <c r="C129" s="763">
        <f t="shared" si="30"/>
        <v>20.197648530741205</v>
      </c>
      <c r="D129" s="763">
        <f t="shared" si="31"/>
        <v>20.326489522160863</v>
      </c>
      <c r="E129" s="763">
        <f t="shared" si="27"/>
        <v>20.372034178690132</v>
      </c>
      <c r="F129" s="763">
        <f t="shared" si="27"/>
        <v>20.305363244500462</v>
      </c>
      <c r="G129" s="763">
        <f t="shared" si="27"/>
        <v>20.311468544381075</v>
      </c>
      <c r="H129" s="763">
        <f t="shared" si="27"/>
        <v>20.372530406171229</v>
      </c>
      <c r="I129" s="763">
        <f t="shared" si="27"/>
        <v>20.472127965946896</v>
      </c>
      <c r="J129" s="763">
        <f t="shared" si="27"/>
        <v>20.620376925408795</v>
      </c>
      <c r="K129" s="763">
        <f t="shared" si="27"/>
        <v>21.254510846963612</v>
      </c>
      <c r="L129" s="763">
        <f t="shared" si="27"/>
        <v>21.938734578600563</v>
      </c>
      <c r="M129" s="764">
        <f t="shared" si="28"/>
        <v>0</v>
      </c>
      <c r="N129" s="698"/>
      <c r="O129" s="754"/>
      <c r="P129" s="769" t="s">
        <v>174</v>
      </c>
      <c r="Q129" s="766">
        <f t="shared" si="29"/>
        <v>0</v>
      </c>
      <c r="S129"/>
      <c r="T129"/>
      <c r="U129"/>
      <c r="V129"/>
      <c r="W129"/>
    </row>
    <row r="130" spans="1:23" ht="13.5" thickBot="1">
      <c r="A130" s="767" t="s">
        <v>175</v>
      </c>
      <c r="B130" s="762">
        <f t="shared" si="30"/>
        <v>20.260576563524186</v>
      </c>
      <c r="C130" s="763">
        <f t="shared" si="30"/>
        <v>19.92135482058184</v>
      </c>
      <c r="D130" s="763">
        <f t="shared" si="31"/>
        <v>20.075106724335381</v>
      </c>
      <c r="E130" s="763">
        <f t="shared" si="27"/>
        <v>20.047987393485695</v>
      </c>
      <c r="F130" s="763">
        <f t="shared" si="27"/>
        <v>19.972195945732185</v>
      </c>
      <c r="G130" s="763">
        <f t="shared" si="27"/>
        <v>20.071277677367377</v>
      </c>
      <c r="H130" s="763">
        <f t="shared" si="27"/>
        <v>20.169120413163327</v>
      </c>
      <c r="I130" s="763">
        <f t="shared" si="27"/>
        <v>20.320035371884135</v>
      </c>
      <c r="J130" s="763">
        <f t="shared" si="27"/>
        <v>20.489950601912451</v>
      </c>
      <c r="K130" s="763">
        <f t="shared" si="27"/>
        <v>21.038866953242255</v>
      </c>
      <c r="L130" s="763">
        <f t="shared" si="27"/>
        <v>21.709099363406889</v>
      </c>
      <c r="M130" s="764">
        <f t="shared" si="28"/>
        <v>0</v>
      </c>
      <c r="N130" s="698"/>
      <c r="O130" s="754"/>
      <c r="P130" s="769" t="s">
        <v>175</v>
      </c>
      <c r="Q130" s="766">
        <f t="shared" si="29"/>
        <v>0</v>
      </c>
      <c r="S130"/>
      <c r="T130"/>
      <c r="U130"/>
      <c r="V130"/>
      <c r="W130"/>
    </row>
    <row r="131" spans="1:23" ht="13.5" thickBot="1">
      <c r="A131" s="767" t="s">
        <v>176</v>
      </c>
      <c r="B131" s="762">
        <f t="shared" si="30"/>
        <v>20.62543069033817</v>
      </c>
      <c r="C131" s="763">
        <f t="shared" si="30"/>
        <v>20.386904764765966</v>
      </c>
      <c r="D131" s="763">
        <f t="shared" si="31"/>
        <v>20.185482386582073</v>
      </c>
      <c r="E131" s="763">
        <f t="shared" si="27"/>
        <v>20.250166927399892</v>
      </c>
      <c r="F131" s="763">
        <f t="shared" si="27"/>
        <v>20.131355689357196</v>
      </c>
      <c r="G131" s="763">
        <f t="shared" si="27"/>
        <v>20.494242027809001</v>
      </c>
      <c r="H131" s="763">
        <f t="shared" si="27"/>
        <v>20.025242786496403</v>
      </c>
      <c r="I131" s="763">
        <f t="shared" si="27"/>
        <v>20.10821723778653</v>
      </c>
      <c r="J131" s="763">
        <f t="shared" si="27"/>
        <v>20.17063615640636</v>
      </c>
      <c r="K131" s="763">
        <f t="shared" si="27"/>
        <v>20.802630848736239</v>
      </c>
      <c r="L131" s="763">
        <f t="shared" si="27"/>
        <v>21.500603906060444</v>
      </c>
      <c r="M131" s="764">
        <f t="shared" si="28"/>
        <v>0</v>
      </c>
      <c r="N131" s="698"/>
      <c r="O131" s="754"/>
      <c r="P131" s="769" t="s">
        <v>176</v>
      </c>
      <c r="Q131" s="766">
        <f t="shared" si="29"/>
        <v>0</v>
      </c>
      <c r="S131"/>
      <c r="T131"/>
      <c r="U131"/>
      <c r="V131"/>
      <c r="W131"/>
    </row>
    <row r="132" spans="1:23" ht="13.5" thickBot="1">
      <c r="A132" s="767" t="s">
        <v>70</v>
      </c>
      <c r="B132" s="762">
        <f t="shared" si="30"/>
        <v>16.00608514270391</v>
      </c>
      <c r="C132" s="763">
        <f t="shared" si="30"/>
        <v>16.477109972209632</v>
      </c>
      <c r="D132" s="763">
        <f t="shared" si="31"/>
        <v>16.722506642228812</v>
      </c>
      <c r="E132" s="763">
        <f t="shared" si="27"/>
        <v>16.868443503606173</v>
      </c>
      <c r="F132" s="763">
        <f t="shared" si="27"/>
        <v>16.990268083656613</v>
      </c>
      <c r="G132" s="763">
        <f t="shared" si="27"/>
        <v>17.191340052683678</v>
      </c>
      <c r="H132" s="763">
        <f t="shared" si="27"/>
        <v>17.268198417330886</v>
      </c>
      <c r="I132" s="763">
        <f t="shared" si="27"/>
        <v>17.161483590417795</v>
      </c>
      <c r="J132" s="763">
        <f t="shared" si="27"/>
        <v>17.207965882905825</v>
      </c>
      <c r="K132" s="763">
        <f t="shared" si="27"/>
        <v>17.661998735029133</v>
      </c>
      <c r="L132" s="763">
        <f t="shared" si="27"/>
        <v>17.936883171748732</v>
      </c>
      <c r="M132" s="764">
        <f t="shared" si="28"/>
        <v>0</v>
      </c>
      <c r="N132" s="698"/>
      <c r="O132" s="754"/>
      <c r="P132" s="769" t="s">
        <v>70</v>
      </c>
      <c r="Q132" s="766">
        <f t="shared" si="29"/>
        <v>0</v>
      </c>
      <c r="S132"/>
      <c r="T132"/>
      <c r="U132"/>
      <c r="V132"/>
      <c r="W132"/>
    </row>
    <row r="133" spans="1:23" ht="13.5" thickBot="1">
      <c r="A133" s="770" t="s">
        <v>177</v>
      </c>
      <c r="B133" s="762">
        <f t="shared" si="30"/>
        <v>20.573855455302763</v>
      </c>
      <c r="C133" s="763">
        <f t="shared" si="30"/>
        <v>20.345376013504922</v>
      </c>
      <c r="D133" s="763">
        <f t="shared" si="31"/>
        <v>20.377403182170877</v>
      </c>
      <c r="E133" s="763">
        <f t="shared" si="27"/>
        <v>20.24133279818259</v>
      </c>
      <c r="F133" s="763">
        <f t="shared" si="27"/>
        <v>20.129090058686852</v>
      </c>
      <c r="G133" s="763">
        <f t="shared" si="27"/>
        <v>20.251557564215187</v>
      </c>
      <c r="H133" s="763">
        <f t="shared" si="27"/>
        <v>20.104889196125871</v>
      </c>
      <c r="I133" s="763">
        <f t="shared" si="27"/>
        <v>20.057743968377363</v>
      </c>
      <c r="J133" s="763">
        <f t="shared" si="27"/>
        <v>20.206390577520953</v>
      </c>
      <c r="K133" s="763">
        <f t="shared" si="27"/>
        <v>20.613511290252095</v>
      </c>
      <c r="L133" s="763">
        <f t="shared" si="27"/>
        <v>21.085654272084629</v>
      </c>
      <c r="M133" s="764">
        <f t="shared" si="28"/>
        <v>0</v>
      </c>
      <c r="N133" s="698"/>
      <c r="O133" s="754"/>
      <c r="P133" s="771" t="s">
        <v>177</v>
      </c>
      <c r="Q133" s="766">
        <f t="shared" si="29"/>
        <v>0</v>
      </c>
      <c r="S133"/>
      <c r="T133"/>
      <c r="U133"/>
      <c r="V133"/>
      <c r="W133"/>
    </row>
    <row r="134" spans="1:23">
      <c r="A134" s="698"/>
      <c r="B134" s="698"/>
      <c r="C134" s="698"/>
      <c r="D134" s="698"/>
      <c r="E134" s="698"/>
      <c r="F134" s="698"/>
      <c r="G134" s="698"/>
      <c r="H134" s="698"/>
      <c r="I134" s="698"/>
      <c r="J134" s="698"/>
      <c r="K134" s="698"/>
      <c r="L134" s="698"/>
      <c r="M134" s="698"/>
      <c r="N134" s="698"/>
      <c r="O134" s="698"/>
      <c r="P134" s="698"/>
      <c r="Q134" s="698"/>
      <c r="S134"/>
      <c r="T134"/>
      <c r="U134"/>
      <c r="V134"/>
      <c r="W134"/>
    </row>
    <row r="135" spans="1:23">
      <c r="A135" s="698"/>
      <c r="B135" s="698"/>
      <c r="C135" s="698"/>
      <c r="D135" s="698"/>
      <c r="E135" s="698"/>
      <c r="F135" s="698"/>
      <c r="G135" s="698"/>
      <c r="H135" s="698"/>
      <c r="I135" s="698"/>
      <c r="J135" s="698"/>
      <c r="K135" s="698"/>
      <c r="L135" s="698"/>
      <c r="M135" s="698"/>
      <c r="N135" s="698"/>
      <c r="O135" s="698"/>
      <c r="P135" s="698"/>
      <c r="Q135" s="698"/>
      <c r="S135"/>
      <c r="T135"/>
      <c r="U135"/>
      <c r="V135"/>
      <c r="W135"/>
    </row>
    <row r="136" spans="1:23">
      <c r="A136" s="698"/>
      <c r="B136" s="698"/>
      <c r="C136" s="698"/>
      <c r="D136" s="698"/>
      <c r="E136" s="698"/>
      <c r="F136" s="698"/>
      <c r="G136" s="698"/>
      <c r="H136" s="698"/>
      <c r="I136" s="698"/>
      <c r="J136" s="698"/>
      <c r="K136" s="698"/>
      <c r="L136" s="698"/>
      <c r="M136" s="698"/>
      <c r="N136" s="698"/>
      <c r="O136" s="698"/>
      <c r="P136" s="698"/>
      <c r="Q136" s="698"/>
      <c r="S136"/>
      <c r="T136"/>
      <c r="U136"/>
      <c r="V136"/>
      <c r="W136"/>
    </row>
    <row r="137" spans="1:23">
      <c r="A137" s="698"/>
      <c r="B137" s="698"/>
      <c r="C137" s="698"/>
      <c r="D137" s="698"/>
      <c r="E137" s="698"/>
      <c r="F137" s="698"/>
      <c r="G137" s="698"/>
      <c r="H137" s="698"/>
      <c r="I137" s="698"/>
      <c r="J137" s="698"/>
      <c r="K137" s="698"/>
      <c r="L137" s="698"/>
      <c r="M137" s="698"/>
      <c r="N137" s="698"/>
      <c r="O137" s="698"/>
      <c r="P137" s="698"/>
      <c r="Q137" s="698"/>
      <c r="S137"/>
      <c r="T137"/>
      <c r="U137"/>
      <c r="V137"/>
      <c r="W137"/>
    </row>
    <row r="138" spans="1:23" ht="23.25">
      <c r="A138" s="750" t="s">
        <v>473</v>
      </c>
      <c r="B138" s="700"/>
      <c r="C138" s="700"/>
      <c r="D138" s="700"/>
      <c r="E138" s="700"/>
      <c r="F138" s="698"/>
      <c r="G138" s="698"/>
      <c r="H138" s="698"/>
      <c r="I138" s="698"/>
      <c r="J138" s="698"/>
      <c r="K138" s="698"/>
      <c r="L138" s="698"/>
      <c r="M138" s="698"/>
      <c r="N138" s="698"/>
      <c r="O138" s="698"/>
      <c r="P138" s="698"/>
      <c r="Q138" s="698"/>
      <c r="S138"/>
      <c r="T138"/>
      <c r="U138"/>
      <c r="V138"/>
      <c r="W138"/>
    </row>
    <row r="139" spans="1:23" ht="15.75">
      <c r="A139" s="698"/>
      <c r="B139" s="698"/>
      <c r="C139" s="698"/>
      <c r="D139" s="698"/>
      <c r="E139" s="698"/>
      <c r="F139" s="772"/>
      <c r="G139" s="698"/>
      <c r="H139" s="698"/>
      <c r="I139" s="698"/>
      <c r="J139" s="698"/>
      <c r="K139" s="698"/>
      <c r="L139" s="698"/>
      <c r="M139" s="772"/>
      <c r="N139" s="698"/>
      <c r="O139" s="698"/>
      <c r="P139" s="698"/>
      <c r="Q139" s="773" t="s">
        <v>92</v>
      </c>
      <c r="S139"/>
      <c r="T139"/>
      <c r="U139"/>
      <c r="V139"/>
      <c r="W139"/>
    </row>
    <row r="140" spans="1:23">
      <c r="A140" s="698"/>
      <c r="B140" s="698"/>
      <c r="C140" s="698"/>
      <c r="D140" s="698"/>
      <c r="E140" s="698"/>
      <c r="F140" s="698"/>
      <c r="G140" s="698"/>
      <c r="H140" s="698"/>
      <c r="I140" s="698"/>
      <c r="J140" s="698"/>
      <c r="K140" s="698"/>
      <c r="L140" s="698"/>
      <c r="M140" s="698"/>
      <c r="N140" s="698"/>
      <c r="O140" s="698"/>
      <c r="P140" s="698"/>
      <c r="Q140" s="698"/>
      <c r="S140"/>
      <c r="T140"/>
      <c r="U140"/>
    </row>
    <row r="141" spans="1:23" ht="16.5" thickBot="1">
      <c r="A141" s="774">
        <v>2019</v>
      </c>
      <c r="B141" s="775"/>
      <c r="C141" s="775" t="s">
        <v>180</v>
      </c>
      <c r="D141" s="775"/>
      <c r="E141" s="775"/>
      <c r="F141" s="775"/>
      <c r="G141" s="775"/>
      <c r="H141" s="775"/>
      <c r="I141" s="775"/>
      <c r="J141" s="775"/>
      <c r="K141" s="775"/>
      <c r="L141" s="775"/>
      <c r="M141" s="776" t="s">
        <v>92</v>
      </c>
      <c r="N141" s="775"/>
      <c r="O141" s="775"/>
      <c r="P141" s="774">
        <v>2019</v>
      </c>
      <c r="Q141" s="775"/>
      <c r="S141"/>
      <c r="T141"/>
      <c r="U141"/>
    </row>
    <row r="142" spans="1:23" ht="13.5" thickBot="1">
      <c r="A142" s="777"/>
      <c r="B142" s="778" t="s">
        <v>160</v>
      </c>
      <c r="C142" s="778" t="s">
        <v>161</v>
      </c>
      <c r="D142" s="778" t="s">
        <v>162</v>
      </c>
      <c r="E142" s="778" t="s">
        <v>163</v>
      </c>
      <c r="F142" s="778" t="s">
        <v>164</v>
      </c>
      <c r="G142" s="778" t="s">
        <v>165</v>
      </c>
      <c r="H142" s="778" t="s">
        <v>166</v>
      </c>
      <c r="I142" s="778" t="s">
        <v>167</v>
      </c>
      <c r="J142" s="778" t="s">
        <v>168</v>
      </c>
      <c r="K142" s="778" t="s">
        <v>169</v>
      </c>
      <c r="L142" s="778" t="s">
        <v>170</v>
      </c>
      <c r="M142" s="779" t="s">
        <v>171</v>
      </c>
      <c r="N142" s="775"/>
      <c r="O142" s="775"/>
      <c r="P142" s="777"/>
      <c r="Q142" s="779" t="s">
        <v>172</v>
      </c>
      <c r="S142"/>
      <c r="T142"/>
      <c r="U142"/>
    </row>
    <row r="143" spans="1:23" ht="13.5" thickBot="1">
      <c r="A143" s="780" t="s">
        <v>173</v>
      </c>
      <c r="B143" s="781">
        <f>B77*0.518</f>
        <v>6.6512236785150636</v>
      </c>
      <c r="C143" s="781">
        <f t="shared" ref="C143:M143" si="32">C77*0.518</f>
        <v>6.4415692231332429</v>
      </c>
      <c r="D143" s="781">
        <f t="shared" si="32"/>
        <v>6.451390186188064</v>
      </c>
      <c r="E143" s="781">
        <f t="shared" si="32"/>
        <v>6.3159437529405134</v>
      </c>
      <c r="F143" s="781">
        <f t="shared" si="32"/>
        <v>6.2696934876512316</v>
      </c>
      <c r="G143" s="781">
        <f t="shared" si="32"/>
        <v>6.0886232691403466</v>
      </c>
      <c r="H143" s="781">
        <f t="shared" si="32"/>
        <v>5.7341366685113497</v>
      </c>
      <c r="I143" s="781">
        <f t="shared" si="32"/>
        <v>5.9924644788695645</v>
      </c>
      <c r="J143" s="781">
        <f t="shared" si="32"/>
        <v>5.9395157551697038</v>
      </c>
      <c r="K143" s="781">
        <f t="shared" si="32"/>
        <v>5.9913963226332685</v>
      </c>
      <c r="L143" s="781">
        <f t="shared" si="32"/>
        <v>6.1544168764437037</v>
      </c>
      <c r="M143" s="782">
        <f t="shared" si="32"/>
        <v>6.2070157850332679</v>
      </c>
      <c r="N143" s="775"/>
      <c r="O143" s="775"/>
      <c r="P143" s="783" t="s">
        <v>173</v>
      </c>
      <c r="Q143" s="784">
        <f>Q77*0.518</f>
        <v>6.181004161957703</v>
      </c>
      <c r="S143"/>
      <c r="T143"/>
      <c r="U143"/>
    </row>
    <row r="144" spans="1:23">
      <c r="A144" s="785" t="s">
        <v>178</v>
      </c>
      <c r="B144" s="786">
        <f>B78*0.539</f>
        <v>6.8633878007173008</v>
      </c>
      <c r="C144" s="787">
        <f t="shared" ref="C144:M144" si="33">C78*0.539</f>
        <v>6.8860365729283552</v>
      </c>
      <c r="D144" s="787">
        <f t="shared" si="33"/>
        <v>6.5525732707412718</v>
      </c>
      <c r="E144" s="787">
        <f t="shared" si="33"/>
        <v>6.6038418696597052</v>
      </c>
      <c r="F144" s="787">
        <f t="shared" si="33"/>
        <v>6.5063513236067312</v>
      </c>
      <c r="G144" s="787">
        <f t="shared" si="33"/>
        <v>6.2278649878660346</v>
      </c>
      <c r="H144" s="787">
        <f t="shared" si="33"/>
        <v>5.889505759521672</v>
      </c>
      <c r="I144" s="787">
        <f t="shared" si="33"/>
        <v>6.3488751521189153</v>
      </c>
      <c r="J144" s="787">
        <f t="shared" si="33"/>
        <v>6.1123397558866355</v>
      </c>
      <c r="K144" s="787">
        <f t="shared" si="33"/>
        <v>6.373092968950707</v>
      </c>
      <c r="L144" s="787">
        <f t="shared" si="33"/>
        <v>6.5133510708061015</v>
      </c>
      <c r="M144" s="787">
        <f t="shared" si="33"/>
        <v>6.4531077640527901</v>
      </c>
      <c r="N144" s="775"/>
      <c r="O144" s="775"/>
      <c r="P144" s="788" t="s">
        <v>178</v>
      </c>
      <c r="Q144" s="789">
        <f>Q78*0.539</f>
        <v>6.4149255437156079</v>
      </c>
      <c r="S144"/>
      <c r="T144"/>
      <c r="U144"/>
    </row>
    <row r="145" spans="1:21">
      <c r="A145" s="790" t="s">
        <v>174</v>
      </c>
      <c r="B145" s="791">
        <f>B79*0.533</f>
        <v>7.3317502396178824</v>
      </c>
      <c r="C145" s="792">
        <f t="shared" ref="C145:M146" si="34">C79*0.533</f>
        <v>7.0142831886165053</v>
      </c>
      <c r="D145" s="792">
        <f t="shared" si="34"/>
        <v>6.9761645254627513</v>
      </c>
      <c r="E145" s="792">
        <f t="shared" si="34"/>
        <v>6.7680594349373644</v>
      </c>
      <c r="F145" s="792">
        <f t="shared" si="34"/>
        <v>6.6439478306707969</v>
      </c>
      <c r="G145" s="792">
        <f t="shared" si="34"/>
        <v>6.3901875901613963</v>
      </c>
      <c r="H145" s="792">
        <f t="shared" si="34"/>
        <v>6.0463649885985609</v>
      </c>
      <c r="I145" s="792">
        <f t="shared" si="34"/>
        <v>6.4476368221949363</v>
      </c>
      <c r="J145" s="792">
        <f t="shared" si="34"/>
        <v>6.337696832220546</v>
      </c>
      <c r="K145" s="792">
        <f t="shared" si="34"/>
        <v>6.4791826778165618</v>
      </c>
      <c r="L145" s="792">
        <f t="shared" si="34"/>
        <v>6.686241047746611</v>
      </c>
      <c r="M145" s="792">
        <f t="shared" si="34"/>
        <v>6.7519752308248027</v>
      </c>
      <c r="N145" s="775"/>
      <c r="O145" s="775"/>
      <c r="P145" s="793" t="s">
        <v>174</v>
      </c>
      <c r="Q145" s="794">
        <f>Q79*0.533</f>
        <v>6.6556685724332576</v>
      </c>
      <c r="S145"/>
      <c r="T145"/>
      <c r="U145"/>
    </row>
    <row r="146" spans="1:21">
      <c r="A146" s="790" t="s">
        <v>175</v>
      </c>
      <c r="B146" s="791">
        <f>B80*0.533</f>
        <v>7.2505074634497442</v>
      </c>
      <c r="C146" s="792">
        <f t="shared" si="34"/>
        <v>6.8932808752377088</v>
      </c>
      <c r="D146" s="792">
        <f t="shared" si="34"/>
        <v>6.8768717029384394</v>
      </c>
      <c r="E146" s="792">
        <f t="shared" si="34"/>
        <v>6.6556626595436708</v>
      </c>
      <c r="F146" s="792">
        <f t="shared" si="34"/>
        <v>6.4870110427835055</v>
      </c>
      <c r="G146" s="792">
        <f t="shared" si="34"/>
        <v>6.1721828851508702</v>
      </c>
      <c r="H146" s="792">
        <f t="shared" si="34"/>
        <v>5.8610469037100819</v>
      </c>
      <c r="I146" s="792">
        <f t="shared" si="34"/>
        <v>6.3341838431940198</v>
      </c>
      <c r="J146" s="792">
        <f t="shared" si="34"/>
        <v>6.1931971260488892</v>
      </c>
      <c r="K146" s="792">
        <f t="shared" si="34"/>
        <v>6.43303677836807</v>
      </c>
      <c r="L146" s="792">
        <f t="shared" si="34"/>
        <v>6.6444383328458319</v>
      </c>
      <c r="M146" s="792">
        <f t="shared" si="34"/>
        <v>6.7293390372215054</v>
      </c>
      <c r="N146" s="775"/>
      <c r="O146" s="775"/>
      <c r="P146" s="793" t="s">
        <v>175</v>
      </c>
      <c r="Q146" s="794">
        <f>Q80*0.533</f>
        <v>6.5302250992155537</v>
      </c>
      <c r="S146"/>
      <c r="T146"/>
      <c r="U146"/>
    </row>
    <row r="147" spans="1:21">
      <c r="A147" s="790" t="s">
        <v>176</v>
      </c>
      <c r="B147" s="791">
        <f>B81*0.533</f>
        <v>0</v>
      </c>
      <c r="C147" s="792">
        <f t="shared" ref="C147:M147" si="35">C81*0.521</f>
        <v>0</v>
      </c>
      <c r="D147" s="792">
        <f t="shared" si="35"/>
        <v>0</v>
      </c>
      <c r="E147" s="792">
        <f t="shared" si="35"/>
        <v>0</v>
      </c>
      <c r="F147" s="792">
        <f t="shared" si="35"/>
        <v>0</v>
      </c>
      <c r="G147" s="792">
        <f t="shared" si="35"/>
        <v>6.0513941634727537</v>
      </c>
      <c r="H147" s="792">
        <f t="shared" si="35"/>
        <v>5.2164563137254891</v>
      </c>
      <c r="I147" s="792">
        <f t="shared" si="35"/>
        <v>5.8387754901960776</v>
      </c>
      <c r="J147" s="792">
        <f t="shared" si="35"/>
        <v>0</v>
      </c>
      <c r="K147" s="792">
        <f t="shared" si="35"/>
        <v>0</v>
      </c>
      <c r="L147" s="792">
        <f t="shared" si="35"/>
        <v>0</v>
      </c>
      <c r="M147" s="792">
        <f t="shared" si="35"/>
        <v>0</v>
      </c>
      <c r="N147" s="775"/>
      <c r="O147" s="775"/>
      <c r="P147" s="793" t="s">
        <v>176</v>
      </c>
      <c r="Q147" s="794">
        <f>Q81*0.521</f>
        <v>6.2433336289154377</v>
      </c>
      <c r="S147"/>
      <c r="T147"/>
      <c r="U147"/>
    </row>
    <row r="148" spans="1:21">
      <c r="A148" s="790" t="s">
        <v>70</v>
      </c>
      <c r="B148" s="791">
        <f>B82*0.521</f>
        <v>5.6270223307308553</v>
      </c>
      <c r="C148" s="792">
        <f t="shared" ref="C148:M148" si="36">C82*0.487</f>
        <v>5.0925365501071767</v>
      </c>
      <c r="D148" s="792">
        <f t="shared" si="36"/>
        <v>5.2073495488219557</v>
      </c>
      <c r="E148" s="792">
        <f t="shared" si="36"/>
        <v>5.1628042060639343</v>
      </c>
      <c r="F148" s="792">
        <f t="shared" si="36"/>
        <v>5.1958844106913933</v>
      </c>
      <c r="G148" s="792">
        <f t="shared" si="36"/>
        <v>5.110064155412859</v>
      </c>
      <c r="H148" s="792">
        <f t="shared" si="36"/>
        <v>4.7642450717646536</v>
      </c>
      <c r="I148" s="792">
        <f t="shared" si="36"/>
        <v>4.8406149024506107</v>
      </c>
      <c r="J148" s="792">
        <f t="shared" si="36"/>
        <v>4.8062692228330928</v>
      </c>
      <c r="K148" s="792">
        <f t="shared" si="36"/>
        <v>4.8734514055274154</v>
      </c>
      <c r="L148" s="792">
        <f t="shared" si="36"/>
        <v>4.8957702769648215</v>
      </c>
      <c r="M148" s="792">
        <f t="shared" si="36"/>
        <v>4.9257053533335808</v>
      </c>
      <c r="N148" s="775"/>
      <c r="O148" s="775"/>
      <c r="P148" s="793" t="s">
        <v>70</v>
      </c>
      <c r="Q148" s="794">
        <f>Q82*0.487</f>
        <v>5.0035552662301104</v>
      </c>
      <c r="S148"/>
      <c r="T148"/>
      <c r="U148"/>
    </row>
    <row r="149" spans="1:21" ht="13.5" thickBot="1">
      <c r="A149" s="795" t="s">
        <v>177</v>
      </c>
      <c r="B149" s="791">
        <f>B83*0.487</f>
        <v>6.4583753873493137</v>
      </c>
      <c r="C149" s="796">
        <f t="shared" ref="C149:M149" si="37">C83*0.518</f>
        <v>6.7565276409610764</v>
      </c>
      <c r="D149" s="796">
        <f t="shared" si="37"/>
        <v>6.7956759302339016</v>
      </c>
      <c r="E149" s="796">
        <f t="shared" si="37"/>
        <v>6.7563120592570369</v>
      </c>
      <c r="F149" s="796">
        <f t="shared" si="37"/>
        <v>6.7245139450251425</v>
      </c>
      <c r="G149" s="796">
        <f t="shared" si="37"/>
        <v>6.6244309201825766</v>
      </c>
      <c r="H149" s="796">
        <f t="shared" si="37"/>
        <v>6.3346731763596997</v>
      </c>
      <c r="I149" s="796">
        <f t="shared" si="37"/>
        <v>6.4539655344005196</v>
      </c>
      <c r="J149" s="796">
        <f t="shared" si="37"/>
        <v>6.518974375587721</v>
      </c>
      <c r="K149" s="796">
        <f t="shared" si="37"/>
        <v>6.5333856413470821</v>
      </c>
      <c r="L149" s="796">
        <f t="shared" si="37"/>
        <v>6.6537407326659768</v>
      </c>
      <c r="M149" s="796">
        <f t="shared" si="37"/>
        <v>6.6851684091208776</v>
      </c>
      <c r="N149" s="775"/>
      <c r="O149" s="775"/>
      <c r="P149" s="797" t="s">
        <v>177</v>
      </c>
      <c r="Q149" s="798">
        <f>Q83*0.518</f>
        <v>6.6386322104113678</v>
      </c>
      <c r="S149"/>
      <c r="T149"/>
      <c r="U149"/>
    </row>
    <row r="150" spans="1:21">
      <c r="A150" s="698"/>
      <c r="B150" s="698"/>
      <c r="C150" s="698"/>
      <c r="D150" s="698"/>
      <c r="E150" s="698"/>
      <c r="F150" s="698"/>
      <c r="G150" s="698"/>
      <c r="H150" s="698"/>
      <c r="I150" s="698"/>
      <c r="J150" s="698"/>
      <c r="K150" s="698"/>
      <c r="L150" s="698"/>
      <c r="M150" s="698"/>
      <c r="N150" s="698"/>
      <c r="O150" s="698"/>
      <c r="P150" s="698"/>
      <c r="Q150" s="698"/>
    </row>
    <row r="151" spans="1:21" ht="16.5" thickBot="1">
      <c r="A151" s="774">
        <v>2020</v>
      </c>
      <c r="B151" s="775"/>
      <c r="C151" s="775" t="s">
        <v>180</v>
      </c>
      <c r="D151" s="775"/>
      <c r="E151" s="775"/>
      <c r="F151" s="775"/>
      <c r="G151" s="775"/>
      <c r="H151" s="775"/>
      <c r="I151" s="775"/>
      <c r="J151" s="775"/>
      <c r="K151" s="775"/>
      <c r="L151" s="775"/>
      <c r="M151" s="776" t="s">
        <v>92</v>
      </c>
      <c r="N151" s="775"/>
      <c r="O151" s="775"/>
      <c r="P151" s="774">
        <v>2020</v>
      </c>
      <c r="Q151" s="775"/>
    </row>
    <row r="152" spans="1:21" ht="13.5" thickBot="1">
      <c r="A152" s="777"/>
      <c r="B152" s="778" t="s">
        <v>160</v>
      </c>
      <c r="C152" s="778" t="s">
        <v>161</v>
      </c>
      <c r="D152" s="778" t="s">
        <v>162</v>
      </c>
      <c r="E152" s="778" t="s">
        <v>163</v>
      </c>
      <c r="F152" s="778" t="s">
        <v>164</v>
      </c>
      <c r="G152" s="778" t="s">
        <v>165</v>
      </c>
      <c r="H152" s="778" t="s">
        <v>166</v>
      </c>
      <c r="I152" s="778" t="s">
        <v>167</v>
      </c>
      <c r="J152" s="778" t="s">
        <v>168</v>
      </c>
      <c r="K152" s="778" t="s">
        <v>169</v>
      </c>
      <c r="L152" s="778" t="s">
        <v>170</v>
      </c>
      <c r="M152" s="779" t="s">
        <v>171</v>
      </c>
      <c r="N152" s="775"/>
      <c r="O152" s="775"/>
      <c r="P152" s="777"/>
      <c r="Q152" s="779" t="s">
        <v>172</v>
      </c>
    </row>
    <row r="153" spans="1:21" ht="13.5" thickBot="1">
      <c r="A153" s="780" t="s">
        <v>173</v>
      </c>
      <c r="B153" s="781">
        <f>B87*0.518</f>
        <v>6.2432549254901968</v>
      </c>
      <c r="C153" s="781">
        <f t="shared" ref="C153:M153" si="38">C87*0.518</f>
        <v>6.2954013661251524</v>
      </c>
      <c r="D153" s="781">
        <f t="shared" si="38"/>
        <v>6.1378683296860528</v>
      </c>
      <c r="E153" s="781">
        <f t="shared" si="38"/>
        <v>5.8925579083380661</v>
      </c>
      <c r="F153" s="781">
        <f t="shared" si="38"/>
        <v>5.8311906766516834</v>
      </c>
      <c r="G153" s="781">
        <f t="shared" si="38"/>
        <v>6.070249019607842</v>
      </c>
      <c r="H153" s="781">
        <f t="shared" si="38"/>
        <v>6.0107342036356197</v>
      </c>
      <c r="I153" s="781">
        <f t="shared" si="38"/>
        <v>6.2756428941842115</v>
      </c>
      <c r="J153" s="781">
        <f t="shared" si="38"/>
        <v>6.304480823412371</v>
      </c>
      <c r="K153" s="781">
        <f t="shared" si="38"/>
        <v>6.2606947090636398</v>
      </c>
      <c r="L153" s="781">
        <f t="shared" si="38"/>
        <v>6.2306681913068616</v>
      </c>
      <c r="M153" s="782">
        <f t="shared" si="38"/>
        <v>6.4597393382816728</v>
      </c>
      <c r="N153" s="775"/>
      <c r="O153" s="775"/>
      <c r="P153" s="783" t="s">
        <v>173</v>
      </c>
      <c r="Q153" s="784">
        <f>Q87*0.518</f>
        <v>6.1804803083585318</v>
      </c>
    </row>
    <row r="154" spans="1:21">
      <c r="A154" s="785" t="s">
        <v>178</v>
      </c>
      <c r="B154" s="786">
        <f>B88*0.539</f>
        <v>6.5453100382352938</v>
      </c>
      <c r="C154" s="787">
        <f t="shared" ref="C154:M154" si="39">C88*0.539</f>
        <v>6.4882299747320129</v>
      </c>
      <c r="D154" s="787">
        <f t="shared" si="39"/>
        <v>6.3142727622379775</v>
      </c>
      <c r="E154" s="787">
        <f t="shared" si="39"/>
        <v>6.0375220897565933</v>
      </c>
      <c r="F154" s="787">
        <f t="shared" si="39"/>
        <v>5.7397231564045557</v>
      </c>
      <c r="G154" s="787">
        <f t="shared" si="39"/>
        <v>6.2275637254901968</v>
      </c>
      <c r="H154" s="787">
        <f t="shared" si="39"/>
        <v>6.3847927003015919</v>
      </c>
      <c r="I154" s="787">
        <f t="shared" si="39"/>
        <v>6.6885350683704203</v>
      </c>
      <c r="J154" s="787">
        <f t="shared" si="39"/>
        <v>6.6359558706311992</v>
      </c>
      <c r="K154" s="787">
        <f t="shared" si="39"/>
        <v>6.6108097960985797</v>
      </c>
      <c r="L154" s="787">
        <f t="shared" si="39"/>
        <v>6.6578082608953597</v>
      </c>
      <c r="M154" s="787">
        <f t="shared" si="39"/>
        <v>6.9696562030357541</v>
      </c>
      <c r="N154" s="775"/>
      <c r="O154" s="775"/>
      <c r="P154" s="788" t="s">
        <v>178</v>
      </c>
      <c r="Q154" s="789">
        <f>Q88*0.539</f>
        <v>6.5217434671317465</v>
      </c>
    </row>
    <row r="155" spans="1:21">
      <c r="A155" s="790" t="s">
        <v>174</v>
      </c>
      <c r="B155" s="791">
        <f>B89*0.533</f>
        <v>6.7688136431372543</v>
      </c>
      <c r="C155" s="792">
        <f t="shared" ref="C155:M157" si="40">C89*0.533</f>
        <v>6.7698539581119421</v>
      </c>
      <c r="D155" s="792">
        <f t="shared" si="40"/>
        <v>6.5630478929283029</v>
      </c>
      <c r="E155" s="792">
        <f t="shared" si="40"/>
        <v>6.3754717589237062</v>
      </c>
      <c r="F155" s="792">
        <f t="shared" si="40"/>
        <v>6.2932838896755419</v>
      </c>
      <c r="G155" s="792">
        <f t="shared" si="40"/>
        <v>6.5114833333333335</v>
      </c>
      <c r="H155" s="792">
        <f t="shared" si="40"/>
        <v>6.4679104615827985</v>
      </c>
      <c r="I155" s="792">
        <f t="shared" si="40"/>
        <v>6.8895656733176791</v>
      </c>
      <c r="J155" s="792">
        <f t="shared" si="40"/>
        <v>6.9027826615713463</v>
      </c>
      <c r="K155" s="792">
        <f t="shared" si="40"/>
        <v>6.9277491019341033</v>
      </c>
      <c r="L155" s="792">
        <f t="shared" si="40"/>
        <v>7.0481727667605778</v>
      </c>
      <c r="M155" s="792">
        <f t="shared" si="40"/>
        <v>7.2886283343372158</v>
      </c>
      <c r="N155" s="775"/>
      <c r="O155" s="775"/>
      <c r="P155" s="793" t="s">
        <v>174</v>
      </c>
      <c r="Q155" s="794">
        <f>Q89*0.533</f>
        <v>6.7372637051551463</v>
      </c>
    </row>
    <row r="156" spans="1:21">
      <c r="A156" s="790" t="s">
        <v>175</v>
      </c>
      <c r="B156" s="791">
        <f>B90*0.533</f>
        <v>6.6992890186274519</v>
      </c>
      <c r="C156" s="792">
        <f t="shared" si="40"/>
        <v>6.6953997773665952</v>
      </c>
      <c r="D156" s="792">
        <f t="shared" si="40"/>
        <v>6.4817038513146414</v>
      </c>
      <c r="E156" s="792">
        <f t="shared" si="40"/>
        <v>6.3195449985427148</v>
      </c>
      <c r="F156" s="792">
        <f t="shared" si="40"/>
        <v>6.230410883265697</v>
      </c>
      <c r="G156" s="792">
        <f t="shared" si="40"/>
        <v>6.4482549019607847</v>
      </c>
      <c r="H156" s="792">
        <f t="shared" si="40"/>
        <v>6.384806651060317</v>
      </c>
      <c r="I156" s="792">
        <f t="shared" si="40"/>
        <v>6.8743637289992323</v>
      </c>
      <c r="J156" s="792">
        <f t="shared" si="40"/>
        <v>6.8909694085942013</v>
      </c>
      <c r="K156" s="792">
        <f t="shared" si="40"/>
        <v>6.89016194934712</v>
      </c>
      <c r="L156" s="792">
        <f t="shared" si="40"/>
        <v>7.0075465016175515</v>
      </c>
      <c r="M156" s="792">
        <f t="shared" si="40"/>
        <v>7.2485743965049236</v>
      </c>
      <c r="N156" s="775"/>
      <c r="O156" s="775"/>
      <c r="P156" s="793" t="s">
        <v>175</v>
      </c>
      <c r="Q156" s="794">
        <f>Q90*0.533</f>
        <v>6.6767981561019081</v>
      </c>
    </row>
    <row r="157" spans="1:21">
      <c r="A157" s="790" t="s">
        <v>176</v>
      </c>
      <c r="B157" s="791">
        <f>B91*0.533</f>
        <v>0</v>
      </c>
      <c r="C157" s="792">
        <f t="shared" ref="C157:M157" si="41">C91*0.521</f>
        <v>0</v>
      </c>
      <c r="D157" s="792">
        <f t="shared" si="41"/>
        <v>0</v>
      </c>
      <c r="E157" s="792">
        <f t="shared" si="41"/>
        <v>0</v>
      </c>
      <c r="F157" s="792">
        <f t="shared" si="41"/>
        <v>6.1885024990388304</v>
      </c>
      <c r="G157" s="792">
        <f t="shared" si="41"/>
        <v>6.775553921568628</v>
      </c>
      <c r="H157" s="792">
        <f t="shared" si="41"/>
        <v>7.31651537254902</v>
      </c>
      <c r="I157" s="792">
        <f t="shared" si="41"/>
        <v>0</v>
      </c>
      <c r="J157" s="792">
        <f t="shared" si="41"/>
        <v>0</v>
      </c>
      <c r="K157" s="792">
        <f t="shared" si="41"/>
        <v>0</v>
      </c>
      <c r="L157" s="792">
        <f t="shared" si="40"/>
        <v>0</v>
      </c>
      <c r="M157" s="792">
        <f t="shared" si="41"/>
        <v>0</v>
      </c>
      <c r="N157" s="775"/>
      <c r="O157" s="775"/>
      <c r="P157" s="793" t="s">
        <v>176</v>
      </c>
      <c r="Q157" s="794">
        <f>Q91*0.521</f>
        <v>6.7039869422018494</v>
      </c>
    </row>
    <row r="158" spans="1:21">
      <c r="A158" s="790" t="s">
        <v>70</v>
      </c>
      <c r="B158" s="791">
        <f>B92*0.521</f>
        <v>5.3031491813725493</v>
      </c>
      <c r="C158" s="792">
        <f t="shared" ref="C158:M158" si="42">C92*0.487</f>
        <v>5.039261617498874</v>
      </c>
      <c r="D158" s="792">
        <f t="shared" si="42"/>
        <v>5.0171774859792579</v>
      </c>
      <c r="E158" s="792">
        <f t="shared" si="42"/>
        <v>4.7622835686869145</v>
      </c>
      <c r="F158" s="792">
        <f t="shared" si="42"/>
        <v>4.6201669738669455</v>
      </c>
      <c r="G158" s="792">
        <f t="shared" si="42"/>
        <v>4.8547215686274496</v>
      </c>
      <c r="H158" s="792">
        <f t="shared" si="42"/>
        <v>4.8848063958358159</v>
      </c>
      <c r="I158" s="792">
        <f t="shared" si="42"/>
        <v>4.9286967334347986</v>
      </c>
      <c r="J158" s="792">
        <f t="shared" si="42"/>
        <v>5.0207274765195464</v>
      </c>
      <c r="K158" s="792">
        <f t="shared" si="42"/>
        <v>5.0136076135745435</v>
      </c>
      <c r="L158" s="792">
        <f>L92*0.521</f>
        <v>5.1247817859778637</v>
      </c>
      <c r="M158" s="792">
        <f t="shared" si="42"/>
        <v>4.9776049905036635</v>
      </c>
      <c r="N158" s="775"/>
      <c r="O158" s="775"/>
      <c r="P158" s="793" t="s">
        <v>70</v>
      </c>
      <c r="Q158" s="794">
        <f>Q92*0.487</f>
        <v>4.9181428731554799</v>
      </c>
    </row>
    <row r="159" spans="1:21" ht="13.5" thickBot="1">
      <c r="A159" s="795" t="s">
        <v>177</v>
      </c>
      <c r="B159" s="791">
        <f>B93*0.487</f>
        <v>6.2967109029411761</v>
      </c>
      <c r="C159" s="796">
        <f t="shared" ref="C159:M159" si="43">C93*0.518</f>
        <v>6.7210085053370996</v>
      </c>
      <c r="D159" s="796">
        <f t="shared" si="43"/>
        <v>6.5351504180668485</v>
      </c>
      <c r="E159" s="796">
        <f t="shared" si="43"/>
        <v>6.2942275879727081</v>
      </c>
      <c r="F159" s="796">
        <f t="shared" si="43"/>
        <v>6.2182329455204988</v>
      </c>
      <c r="G159" s="796">
        <f t="shared" si="43"/>
        <v>6.3881588235294116</v>
      </c>
      <c r="H159" s="796">
        <f t="shared" si="43"/>
        <v>6.3829894754708487</v>
      </c>
      <c r="I159" s="796">
        <f t="shared" si="43"/>
        <v>6.5485740635526106</v>
      </c>
      <c r="J159" s="796">
        <f t="shared" si="43"/>
        <v>6.6271381808060266</v>
      </c>
      <c r="K159" s="796">
        <f t="shared" si="43"/>
        <v>6.6472393718890794</v>
      </c>
      <c r="L159" s="792">
        <f>L93*0.487</f>
        <v>6.233220103514058</v>
      </c>
      <c r="M159" s="796">
        <f t="shared" si="43"/>
        <v>6.7756122405368853</v>
      </c>
      <c r="N159" s="775"/>
      <c r="O159" s="775"/>
      <c r="P159" s="797" t="s">
        <v>177</v>
      </c>
      <c r="Q159" s="798">
        <f>Q93*0.518</f>
        <v>6.5474131334445227</v>
      </c>
    </row>
    <row r="160" spans="1:21">
      <c r="A160" s="698"/>
      <c r="B160" s="698"/>
      <c r="C160" s="698"/>
      <c r="D160" s="698"/>
      <c r="E160" s="698"/>
      <c r="F160" s="698"/>
      <c r="G160" s="698"/>
      <c r="H160" s="698"/>
      <c r="I160" s="698"/>
      <c r="J160" s="698"/>
      <c r="K160" s="698"/>
      <c r="L160" s="698"/>
      <c r="M160" s="698"/>
      <c r="N160" s="698"/>
      <c r="O160" s="698"/>
      <c r="P160" s="698"/>
      <c r="Q160" s="698"/>
    </row>
    <row r="161" spans="1:17" ht="16.5" thickBot="1">
      <c r="A161" s="774">
        <v>2021</v>
      </c>
      <c r="B161" s="775"/>
      <c r="C161" s="775" t="s">
        <v>180</v>
      </c>
      <c r="D161" s="775"/>
      <c r="E161" s="775"/>
      <c r="F161" s="775"/>
      <c r="G161" s="775"/>
      <c r="H161" s="775"/>
      <c r="I161" s="775"/>
      <c r="J161" s="775"/>
      <c r="K161" s="775"/>
      <c r="L161" s="775"/>
      <c r="M161" s="776" t="s">
        <v>92</v>
      </c>
      <c r="N161" s="775"/>
      <c r="O161" s="775"/>
      <c r="P161" s="774">
        <v>2021</v>
      </c>
      <c r="Q161" s="775"/>
    </row>
    <row r="162" spans="1:17" ht="13.5" thickBot="1">
      <c r="A162" s="777"/>
      <c r="B162" s="778" t="s">
        <v>160</v>
      </c>
      <c r="C162" s="778" t="s">
        <v>161</v>
      </c>
      <c r="D162" s="778" t="s">
        <v>162</v>
      </c>
      <c r="E162" s="778" t="s">
        <v>163</v>
      </c>
      <c r="F162" s="778" t="s">
        <v>164</v>
      </c>
      <c r="G162" s="778" t="s">
        <v>165</v>
      </c>
      <c r="H162" s="778" t="s">
        <v>166</v>
      </c>
      <c r="I162" s="778" t="s">
        <v>167</v>
      </c>
      <c r="J162" s="778" t="s">
        <v>168</v>
      </c>
      <c r="K162" s="778" t="s">
        <v>169</v>
      </c>
      <c r="L162" s="778" t="s">
        <v>170</v>
      </c>
      <c r="M162" s="779" t="s">
        <v>171</v>
      </c>
      <c r="N162" s="775"/>
      <c r="O162" s="775"/>
      <c r="P162" s="777"/>
      <c r="Q162" s="779" t="s">
        <v>172</v>
      </c>
    </row>
    <row r="163" spans="1:17" ht="13.5" thickBot="1">
      <c r="A163" s="780" t="s">
        <v>173</v>
      </c>
      <c r="B163" s="781">
        <f>B97*0.518</f>
        <v>6.6522463713968678</v>
      </c>
      <c r="C163" s="781">
        <f t="shared" ref="C163:M163" si="44">C97*0.518</f>
        <v>6.7582691056214399</v>
      </c>
      <c r="D163" s="781">
        <f t="shared" si="44"/>
        <v>6.7229887484670554</v>
      </c>
      <c r="E163" s="781">
        <f t="shared" si="44"/>
        <v>7.0119666978146524</v>
      </c>
      <c r="F163" s="781">
        <f t="shared" si="44"/>
        <v>7.0837891176812784</v>
      </c>
      <c r="G163" s="781">
        <f t="shared" si="44"/>
        <v>7.3439213352838788</v>
      </c>
      <c r="H163" s="781">
        <f t="shared" si="44"/>
        <v>7.2840676599577741</v>
      </c>
      <c r="I163" s="781">
        <f t="shared" si="44"/>
        <v>7.6628126470830669</v>
      </c>
      <c r="J163" s="781">
        <f t="shared" si="44"/>
        <v>7.7441044260492022</v>
      </c>
      <c r="K163" s="781">
        <f t="shared" si="44"/>
        <v>8.6338565132981611</v>
      </c>
      <c r="L163" s="781">
        <f t="shared" si="44"/>
        <v>9.2425493518099966</v>
      </c>
      <c r="M163" s="782">
        <f t="shared" si="44"/>
        <v>9.3369439183590028</v>
      </c>
      <c r="N163" s="775"/>
      <c r="O163" s="775"/>
      <c r="P163" s="783" t="s">
        <v>173</v>
      </c>
      <c r="Q163" s="784">
        <f>Q97*0.518</f>
        <v>7.6350903299219262</v>
      </c>
    </row>
    <row r="164" spans="1:17">
      <c r="A164" s="785" t="s">
        <v>178</v>
      </c>
      <c r="B164" s="786">
        <f>B98*0.539</f>
        <v>6.8497801358810424</v>
      </c>
      <c r="C164" s="787">
        <f t="shared" ref="C164:M164" si="45">C98*0.539</f>
        <v>6.7174445363834403</v>
      </c>
      <c r="D164" s="787">
        <f t="shared" si="45"/>
        <v>6.8020578276047079</v>
      </c>
      <c r="E164" s="787">
        <f t="shared" si="45"/>
        <v>7.2894074278768164</v>
      </c>
      <c r="F164" s="787">
        <f t="shared" si="45"/>
        <v>6.9434202225344386</v>
      </c>
      <c r="G164" s="787">
        <f t="shared" si="45"/>
        <v>7.3834186913237092</v>
      </c>
      <c r="H164" s="787">
        <f t="shared" si="45"/>
        <v>7.3289985267432414</v>
      </c>
      <c r="I164" s="787">
        <f t="shared" si="45"/>
        <v>7.8520636316550823</v>
      </c>
      <c r="J164" s="787">
        <f t="shared" si="45"/>
        <v>8.3154149530062149</v>
      </c>
      <c r="K164" s="787">
        <f t="shared" si="45"/>
        <v>9.2530978860205497</v>
      </c>
      <c r="L164" s="787">
        <f t="shared" si="45"/>
        <v>10.127439448314604</v>
      </c>
      <c r="M164" s="787">
        <f t="shared" si="45"/>
        <v>9.4665416013395483</v>
      </c>
      <c r="N164" s="775"/>
      <c r="O164" s="775"/>
      <c r="P164" s="788" t="s">
        <v>178</v>
      </c>
      <c r="Q164" s="789">
        <f>Q98*0.539</f>
        <v>8.4223945173700017</v>
      </c>
    </row>
    <row r="165" spans="1:17">
      <c r="A165" s="790" t="s">
        <v>174</v>
      </c>
      <c r="B165" s="791">
        <f>B99*0.533</f>
        <v>7.437877769057982</v>
      </c>
      <c r="C165" s="792">
        <f t="shared" ref="C165:M165" si="46">C99*0.533</f>
        <v>7.4990491940518034</v>
      </c>
      <c r="D165" s="792">
        <f t="shared" si="46"/>
        <v>7.3511661276978417</v>
      </c>
      <c r="E165" s="792">
        <f t="shared" si="46"/>
        <v>7.6659266238797104</v>
      </c>
      <c r="F165" s="792">
        <f t="shared" si="46"/>
        <v>7.7271839760307328</v>
      </c>
      <c r="G165" s="792">
        <f t="shared" si="46"/>
        <v>7.9820463830153683</v>
      </c>
      <c r="H165" s="792">
        <f t="shared" si="46"/>
        <v>8.0283709163321255</v>
      </c>
      <c r="I165" s="792">
        <f t="shared" si="46"/>
        <v>8.5441199998404098</v>
      </c>
      <c r="J165" s="792">
        <f t="shared" si="46"/>
        <v>8.6739192493468735</v>
      </c>
      <c r="K165" s="792">
        <f t="shared" si="46"/>
        <v>9.7855025423428295</v>
      </c>
      <c r="L165" s="792">
        <f t="shared" si="46"/>
        <v>10.401461548963782</v>
      </c>
      <c r="M165" s="792">
        <f t="shared" si="46"/>
        <v>10.486467403836441</v>
      </c>
      <c r="N165" s="775"/>
      <c r="O165" s="775"/>
      <c r="P165" s="793" t="s">
        <v>174</v>
      </c>
      <c r="Q165" s="794">
        <f>Q99*0.533</f>
        <v>8.4369577054965248</v>
      </c>
    </row>
    <row r="166" spans="1:17">
      <c r="A166" s="790" t="s">
        <v>175</v>
      </c>
      <c r="B166" s="791">
        <f>B100*0.533</f>
        <v>7.4339838204754649</v>
      </c>
      <c r="C166" s="792">
        <f t="shared" ref="C166:M166" si="47">C100*0.533</f>
        <v>7.4720285074996982</v>
      </c>
      <c r="D166" s="792">
        <f t="shared" si="47"/>
        <v>7.3111403660920846</v>
      </c>
      <c r="E166" s="792">
        <f t="shared" si="47"/>
        <v>7.6584381215589046</v>
      </c>
      <c r="F166" s="792">
        <f t="shared" si="47"/>
        <v>7.74128235029964</v>
      </c>
      <c r="G166" s="792">
        <f t="shared" si="47"/>
        <v>7.9750559234898377</v>
      </c>
      <c r="H166" s="792">
        <f t="shared" si="47"/>
        <v>8.0141853874652025</v>
      </c>
      <c r="I166" s="792">
        <f t="shared" si="47"/>
        <v>8.534573265363024</v>
      </c>
      <c r="J166" s="792">
        <f t="shared" si="47"/>
        <v>8.6638018477071856</v>
      </c>
      <c r="K166" s="792">
        <f t="shared" si="47"/>
        <v>9.8156462843836554</v>
      </c>
      <c r="L166" s="792">
        <f t="shared" si="47"/>
        <v>10.338229028178356</v>
      </c>
      <c r="M166" s="792">
        <f t="shared" si="47"/>
        <v>10.28671082600745</v>
      </c>
      <c r="N166" s="775"/>
      <c r="O166" s="775"/>
      <c r="P166" s="793" t="s">
        <v>175</v>
      </c>
      <c r="Q166" s="794">
        <f>Q100*0.533</f>
        <v>8.2677930797438552</v>
      </c>
    </row>
    <row r="167" spans="1:17">
      <c r="A167" s="790" t="s">
        <v>176</v>
      </c>
      <c r="B167" s="791">
        <f>B101*0.533</f>
        <v>0</v>
      </c>
      <c r="C167" s="792">
        <f t="shared" ref="C167:K167" si="48">C101*0.521</f>
        <v>0</v>
      </c>
      <c r="D167" s="792">
        <f t="shared" si="48"/>
        <v>0</v>
      </c>
      <c r="E167" s="792">
        <f t="shared" si="48"/>
        <v>0</v>
      </c>
      <c r="F167" s="792">
        <f t="shared" si="48"/>
        <v>0</v>
      </c>
      <c r="G167" s="792">
        <f t="shared" si="48"/>
        <v>0</v>
      </c>
      <c r="H167" s="792">
        <f t="shared" si="48"/>
        <v>0</v>
      </c>
      <c r="I167" s="792">
        <f t="shared" si="48"/>
        <v>0</v>
      </c>
      <c r="J167" s="792">
        <f t="shared" si="48"/>
        <v>0</v>
      </c>
      <c r="K167" s="792">
        <f t="shared" si="48"/>
        <v>0</v>
      </c>
      <c r="L167" s="792">
        <f>L101*0.533</f>
        <v>0</v>
      </c>
      <c r="M167" s="792">
        <f>M101*0.521</f>
        <v>0</v>
      </c>
      <c r="N167" s="775"/>
      <c r="O167" s="775"/>
      <c r="P167" s="793" t="s">
        <v>176</v>
      </c>
      <c r="Q167" s="794">
        <f>Q101*0.521</f>
        <v>9.0052537744292405</v>
      </c>
    </row>
    <row r="168" spans="1:17">
      <c r="A168" s="790" t="s">
        <v>70</v>
      </c>
      <c r="B168" s="791">
        <f>B102*0.521</f>
        <v>5.5089817616553036</v>
      </c>
      <c r="C168" s="792">
        <f t="shared" ref="C168:K168" si="49">C102*0.487</f>
        <v>5.2598950046830932</v>
      </c>
      <c r="D168" s="792">
        <f t="shared" si="49"/>
        <v>5.4609439135774034</v>
      </c>
      <c r="E168" s="792">
        <f t="shared" si="49"/>
        <v>5.598361624068966</v>
      </c>
      <c r="F168" s="792">
        <f t="shared" si="49"/>
        <v>5.7206845278178609</v>
      </c>
      <c r="G168" s="792">
        <f t="shared" si="49"/>
        <v>5.9144128249722687</v>
      </c>
      <c r="H168" s="792">
        <f t="shared" si="49"/>
        <v>5.8808809461001985</v>
      </c>
      <c r="I168" s="792">
        <f t="shared" si="49"/>
        <v>5.9872877582877022</v>
      </c>
      <c r="J168" s="792">
        <f t="shared" si="49"/>
        <v>6.1490120882076971</v>
      </c>
      <c r="K168" s="792">
        <f t="shared" si="49"/>
        <v>6.7986905058231715</v>
      </c>
      <c r="L168" s="792">
        <f>L102*0.521</f>
        <v>8.0129712415247099</v>
      </c>
      <c r="M168" s="792">
        <f>M102*0.487</f>
        <v>7.5708744927048359</v>
      </c>
      <c r="N168" s="775"/>
      <c r="O168" s="775"/>
      <c r="P168" s="793" t="s">
        <v>70</v>
      </c>
      <c r="Q168" s="794">
        <f>Q102*0.487</f>
        <v>6.1745111762757068</v>
      </c>
    </row>
    <row r="169" spans="1:17" ht="13.5" thickBot="1">
      <c r="A169" s="795" t="s">
        <v>177</v>
      </c>
      <c r="B169" s="791">
        <f>B103*0.487</f>
        <v>6.498349515567476</v>
      </c>
      <c r="C169" s="796">
        <f t="shared" ref="C169:K169" si="50">C103*0.518</f>
        <v>7.0131489932586231</v>
      </c>
      <c r="D169" s="796">
        <f t="shared" si="50"/>
        <v>6.9633635370193518</v>
      </c>
      <c r="E169" s="796">
        <f t="shared" si="50"/>
        <v>7.1930867717099209</v>
      </c>
      <c r="F169" s="796">
        <f t="shared" si="50"/>
        <v>7.2313360388641605</v>
      </c>
      <c r="G169" s="796">
        <f t="shared" si="50"/>
        <v>7.4310522064431037</v>
      </c>
      <c r="H169" s="796">
        <f t="shared" si="50"/>
        <v>7.4807621714899941</v>
      </c>
      <c r="I169" s="796">
        <f t="shared" si="50"/>
        <v>7.7942992776924269</v>
      </c>
      <c r="J169" s="796">
        <f t="shared" si="50"/>
        <v>7.9673959499197506</v>
      </c>
      <c r="K169" s="796">
        <f t="shared" si="50"/>
        <v>9.0202103473550466</v>
      </c>
      <c r="L169" s="792">
        <f>L103*0.487</f>
        <v>9.0157927072340271</v>
      </c>
      <c r="M169" s="796">
        <f>M103*0.518</f>
        <v>9.6145237939757138</v>
      </c>
      <c r="N169" s="775"/>
      <c r="O169" s="775"/>
      <c r="P169" s="797" t="s">
        <v>177</v>
      </c>
      <c r="Q169" s="798">
        <f>Q103*0.518</f>
        <v>7.8534932592583377</v>
      </c>
    </row>
    <row r="170" spans="1:17">
      <c r="A170" s="314"/>
      <c r="B170" s="314"/>
      <c r="C170" s="314"/>
      <c r="D170" s="314"/>
      <c r="E170" s="314"/>
      <c r="F170" s="314"/>
      <c r="G170" s="698"/>
      <c r="H170" s="698"/>
      <c r="I170" s="698"/>
      <c r="J170" s="698"/>
      <c r="K170" s="698"/>
      <c r="L170" s="698"/>
      <c r="M170" s="698"/>
      <c r="N170" s="698"/>
      <c r="O170" s="698"/>
      <c r="P170" s="698"/>
      <c r="Q170" s="698"/>
    </row>
    <row r="171" spans="1:17" ht="16.5" thickBot="1">
      <c r="A171" s="774">
        <v>2022</v>
      </c>
      <c r="B171" s="775"/>
      <c r="C171" s="775" t="s">
        <v>180</v>
      </c>
      <c r="D171" s="775"/>
      <c r="E171" s="775"/>
      <c r="F171" s="775"/>
      <c r="G171" s="775"/>
      <c r="H171" s="775"/>
      <c r="I171" s="775"/>
      <c r="J171" s="775"/>
      <c r="K171" s="775"/>
      <c r="L171" s="775"/>
      <c r="M171" s="776" t="s">
        <v>92</v>
      </c>
      <c r="N171" s="775"/>
      <c r="O171" s="775"/>
      <c r="P171" s="774">
        <v>2022</v>
      </c>
      <c r="Q171" s="775"/>
    </row>
    <row r="172" spans="1:17" ht="13.5" thickBot="1">
      <c r="A172" s="777"/>
      <c r="B172" s="778" t="s">
        <v>160</v>
      </c>
      <c r="C172" s="778" t="s">
        <v>161</v>
      </c>
      <c r="D172" s="778" t="s">
        <v>162</v>
      </c>
      <c r="E172" s="778" t="s">
        <v>163</v>
      </c>
      <c r="F172" s="778" t="s">
        <v>164</v>
      </c>
      <c r="G172" s="778" t="s">
        <v>165</v>
      </c>
      <c r="H172" s="778" t="s">
        <v>166</v>
      </c>
      <c r="I172" s="778" t="s">
        <v>167</v>
      </c>
      <c r="J172" s="778" t="s">
        <v>168</v>
      </c>
      <c r="K172" s="778" t="s">
        <v>169</v>
      </c>
      <c r="L172" s="778" t="s">
        <v>170</v>
      </c>
      <c r="M172" s="779" t="s">
        <v>171</v>
      </c>
      <c r="N172" s="775"/>
      <c r="O172" s="775"/>
      <c r="P172" s="777"/>
      <c r="Q172" s="779" t="s">
        <v>172</v>
      </c>
    </row>
    <row r="173" spans="1:17" ht="13.5" thickBot="1">
      <c r="A173" s="780" t="s">
        <v>173</v>
      </c>
      <c r="B173" s="781">
        <f>B107*0.518</f>
        <v>9.4381907578569777</v>
      </c>
      <c r="C173" s="781">
        <f t="shared" ref="C173:M173" si="51">C107*0.518</f>
        <v>9.6803233778953572</v>
      </c>
      <c r="D173" s="781">
        <f t="shared" si="51"/>
        <v>10.306277896779093</v>
      </c>
      <c r="E173" s="781">
        <f t="shared" si="51"/>
        <v>11.366622425156018</v>
      </c>
      <c r="F173" s="781">
        <f t="shared" si="51"/>
        <v>11.509557430278972</v>
      </c>
      <c r="G173" s="781">
        <f t="shared" si="51"/>
        <v>10.99798567291805</v>
      </c>
      <c r="H173" s="781">
        <f t="shared" si="51"/>
        <v>10.709462578973062</v>
      </c>
      <c r="I173" s="781">
        <f t="shared" si="51"/>
        <v>11.195178309122138</v>
      </c>
      <c r="J173" s="781">
        <f t="shared" si="51"/>
        <v>10.906849248105507</v>
      </c>
      <c r="K173" s="781">
        <f t="shared" si="51"/>
        <v>10.884987622751909</v>
      </c>
      <c r="L173" s="781">
        <f t="shared" si="51"/>
        <v>10.955115739122942</v>
      </c>
      <c r="M173" s="782">
        <f t="shared" si="51"/>
        <v>10.684251873907979</v>
      </c>
      <c r="N173" s="775"/>
      <c r="O173" s="775"/>
      <c r="P173" s="783" t="s">
        <v>173</v>
      </c>
      <c r="Q173" s="784">
        <f>Q107*0.518</f>
        <v>10.739329926185153</v>
      </c>
    </row>
    <row r="174" spans="1:17">
      <c r="A174" s="788" t="s">
        <v>178</v>
      </c>
      <c r="B174" s="799">
        <f>B108*0.539</f>
        <v>10.252197100007869</v>
      </c>
      <c r="C174" s="799">
        <f t="shared" ref="C174:M174" si="52">C108*0.539</f>
        <v>9.9176645106776906</v>
      </c>
      <c r="D174" s="799">
        <f t="shared" si="52"/>
        <v>10.98214439537465</v>
      </c>
      <c r="E174" s="799">
        <f t="shared" si="52"/>
        <v>11.65537003556455</v>
      </c>
      <c r="F174" s="799">
        <f t="shared" si="52"/>
        <v>12.066667497109144</v>
      </c>
      <c r="G174" s="799">
        <f t="shared" si="52"/>
        <v>11.079484027911667</v>
      </c>
      <c r="H174" s="799">
        <f t="shared" si="52"/>
        <v>11.357109201449639</v>
      </c>
      <c r="I174" s="799">
        <f t="shared" si="52"/>
        <v>11.29739469124968</v>
      </c>
      <c r="J174" s="799">
        <f t="shared" si="52"/>
        <v>10.871066986473076</v>
      </c>
      <c r="K174" s="799">
        <f t="shared" si="52"/>
        <v>11.479840889982773</v>
      </c>
      <c r="L174" s="799">
        <f t="shared" si="52"/>
        <v>11.375938580302371</v>
      </c>
      <c r="M174" s="800">
        <f t="shared" si="52"/>
        <v>10.79715648037166</v>
      </c>
      <c r="N174" s="775"/>
      <c r="O174" s="775"/>
      <c r="P174" s="788" t="s">
        <v>178</v>
      </c>
      <c r="Q174" s="789">
        <f>Q108*0.539</f>
        <v>11.166716801462918</v>
      </c>
    </row>
    <row r="175" spans="1:17">
      <c r="A175" s="793" t="s">
        <v>174</v>
      </c>
      <c r="B175" s="794">
        <f>B109*0.533</f>
        <v>10.456725243307369</v>
      </c>
      <c r="C175" s="794">
        <f t="shared" ref="C175:M175" si="53">C109*0.533</f>
        <v>10.52458735428189</v>
      </c>
      <c r="D175" s="794">
        <f t="shared" si="53"/>
        <v>11.141260244036145</v>
      </c>
      <c r="E175" s="794">
        <f t="shared" si="53"/>
        <v>12.252059392768937</v>
      </c>
      <c r="F175" s="794">
        <f t="shared" si="53"/>
        <v>12.320687639503367</v>
      </c>
      <c r="G175" s="794">
        <f t="shared" si="53"/>
        <v>11.603683670690634</v>
      </c>
      <c r="H175" s="794">
        <f t="shared" si="53"/>
        <v>11.351214806866659</v>
      </c>
      <c r="I175" s="794">
        <f t="shared" si="53"/>
        <v>12.055667035551739</v>
      </c>
      <c r="J175" s="794">
        <f t="shared" si="53"/>
        <v>11.720348818589745</v>
      </c>
      <c r="K175" s="794">
        <f t="shared" si="53"/>
        <v>11.730468063876771</v>
      </c>
      <c r="L175" s="794">
        <f t="shared" si="53"/>
        <v>11.832336660259674</v>
      </c>
      <c r="M175" s="801">
        <f t="shared" si="53"/>
        <v>11.665526857813209</v>
      </c>
      <c r="N175" s="775"/>
      <c r="O175" s="775"/>
      <c r="P175" s="793" t="s">
        <v>174</v>
      </c>
      <c r="Q175" s="794">
        <f>Q109*0.533</f>
        <v>11.564269223094966</v>
      </c>
    </row>
    <row r="176" spans="1:17">
      <c r="A176" s="793" t="s">
        <v>175</v>
      </c>
      <c r="B176" s="794">
        <f>B110*0.533</f>
        <v>10.393475284630448</v>
      </c>
      <c r="C176" s="794">
        <f t="shared" ref="C176:M176" si="54">C110*0.533</f>
        <v>10.470450674713996</v>
      </c>
      <c r="D176" s="794">
        <f t="shared" si="54"/>
        <v>11.068356058249069</v>
      </c>
      <c r="E176" s="794">
        <f t="shared" si="54"/>
        <v>12.208692380633357</v>
      </c>
      <c r="F176" s="794">
        <f t="shared" si="54"/>
        <v>12.265083245044924</v>
      </c>
      <c r="G176" s="794">
        <f t="shared" si="54"/>
        <v>11.493337533695071</v>
      </c>
      <c r="H176" s="794">
        <f t="shared" si="54"/>
        <v>11.28226452378351</v>
      </c>
      <c r="I176" s="794">
        <f t="shared" si="54"/>
        <v>12.049569616581836</v>
      </c>
      <c r="J176" s="794">
        <f t="shared" si="54"/>
        <v>11.62908186783528</v>
      </c>
      <c r="K176" s="794">
        <f t="shared" si="54"/>
        <v>11.640214576686004</v>
      </c>
      <c r="L176" s="794">
        <f t="shared" si="54"/>
        <v>11.786827493730739</v>
      </c>
      <c r="M176" s="801">
        <f t="shared" si="54"/>
        <v>11.577266499929911</v>
      </c>
      <c r="N176" s="775"/>
      <c r="O176" s="775"/>
      <c r="P176" s="793" t="s">
        <v>175</v>
      </c>
      <c r="Q176" s="794">
        <f>Q110*0.533</f>
        <v>11.501891053049874</v>
      </c>
    </row>
    <row r="177" spans="1:17">
      <c r="A177" s="793" t="s">
        <v>176</v>
      </c>
      <c r="B177" s="794">
        <f>B111*0.533</f>
        <v>10.688684204855274</v>
      </c>
      <c r="C177" s="794">
        <f t="shared" ref="C177:K177" si="55">C111*0.521</f>
        <v>10.501578320915952</v>
      </c>
      <c r="D177" s="794">
        <f t="shared" si="55"/>
        <v>10.675017202586144</v>
      </c>
      <c r="E177" s="794">
        <f t="shared" si="55"/>
        <v>12.045287068031888</v>
      </c>
      <c r="F177" s="794">
        <f t="shared" si="55"/>
        <v>11.470454169090107</v>
      </c>
      <c r="G177" s="794">
        <f t="shared" si="55"/>
        <v>11.34238242363115</v>
      </c>
      <c r="H177" s="794">
        <f t="shared" si="55"/>
        <v>10.991562210948132</v>
      </c>
      <c r="I177" s="794">
        <f t="shared" si="55"/>
        <v>11.925390081667279</v>
      </c>
      <c r="J177" s="794">
        <f t="shared" si="55"/>
        <v>11.361794900871462</v>
      </c>
      <c r="K177" s="794">
        <f t="shared" si="55"/>
        <v>11.702773036410806</v>
      </c>
      <c r="L177" s="794">
        <f>L111*0.533</f>
        <v>12.174483279632199</v>
      </c>
      <c r="M177" s="801">
        <f>M111*0.521</f>
        <v>11.696562132106136</v>
      </c>
      <c r="N177" s="775"/>
      <c r="O177" s="775"/>
      <c r="P177" s="793" t="s">
        <v>176</v>
      </c>
      <c r="Q177" s="794">
        <f>Q111*0.521</f>
        <v>11.409038001108417</v>
      </c>
    </row>
    <row r="178" spans="1:17">
      <c r="A178" s="793" t="s">
        <v>70</v>
      </c>
      <c r="B178" s="794">
        <f>B112*0.521</f>
        <v>8.2173773041296023</v>
      </c>
      <c r="C178" s="794">
        <f t="shared" ref="C178:K178" si="56">C112*0.487</f>
        <v>8.1185815960576662</v>
      </c>
      <c r="D178" s="794">
        <f t="shared" si="56"/>
        <v>8.8205576891713307</v>
      </c>
      <c r="E178" s="794">
        <f t="shared" si="56"/>
        <v>9.8449385662779267</v>
      </c>
      <c r="F178" s="794">
        <f t="shared" si="56"/>
        <v>10.005275945153194</v>
      </c>
      <c r="G178" s="794">
        <f t="shared" si="56"/>
        <v>9.6360178707450377</v>
      </c>
      <c r="H178" s="794">
        <f t="shared" si="56"/>
        <v>9.3973006475340455</v>
      </c>
      <c r="I178" s="794">
        <f t="shared" si="56"/>
        <v>9.6194775137940223</v>
      </c>
      <c r="J178" s="794">
        <f t="shared" si="56"/>
        <v>9.3856218601837291</v>
      </c>
      <c r="K178" s="794">
        <f t="shared" si="56"/>
        <v>9.3902446535269366</v>
      </c>
      <c r="L178" s="794">
        <f>L112*0.521</f>
        <v>9.966828251162859</v>
      </c>
      <c r="M178" s="801">
        <f>M112*0.487</f>
        <v>8.8216599091023742</v>
      </c>
      <c r="N178" s="775"/>
      <c r="O178" s="775"/>
      <c r="P178" s="793" t="s">
        <v>70</v>
      </c>
      <c r="Q178" s="794">
        <f>Q112*0.487</f>
        <v>9.1882882955476592</v>
      </c>
    </row>
    <row r="179" spans="1:17" ht="13.5" thickBot="1">
      <c r="A179" s="797" t="s">
        <v>177</v>
      </c>
      <c r="B179" s="798">
        <f>B113*0.487</f>
        <v>9.1427237339550587</v>
      </c>
      <c r="C179" s="798">
        <f t="shared" ref="C179:K179" si="57">C113*0.518</f>
        <v>9.8760139880975828</v>
      </c>
      <c r="D179" s="798">
        <f t="shared" si="57"/>
        <v>10.402702460800137</v>
      </c>
      <c r="E179" s="798">
        <f t="shared" si="57"/>
        <v>11.436750765628197</v>
      </c>
      <c r="F179" s="798">
        <f t="shared" si="57"/>
        <v>11.594466781026135</v>
      </c>
      <c r="G179" s="798">
        <f t="shared" si="57"/>
        <v>11.321685301710639</v>
      </c>
      <c r="H179" s="798">
        <f t="shared" si="57"/>
        <v>11.120634557757592</v>
      </c>
      <c r="I179" s="798">
        <f t="shared" si="57"/>
        <v>11.531643359009554</v>
      </c>
      <c r="J179" s="798">
        <f t="shared" si="57"/>
        <v>11.460327965766995</v>
      </c>
      <c r="K179" s="798">
        <f t="shared" si="57"/>
        <v>11.415293225535668</v>
      </c>
      <c r="L179" s="798">
        <f>L113*0.487</f>
        <v>10.780404493820267</v>
      </c>
      <c r="M179" s="802">
        <f>M113*0.518</f>
        <v>11.407315242874441</v>
      </c>
      <c r="N179" s="775"/>
      <c r="O179" s="775"/>
      <c r="P179" s="797" t="s">
        <v>177</v>
      </c>
      <c r="Q179" s="798">
        <f>Q113*0.518</f>
        <v>11.088341290018477</v>
      </c>
    </row>
    <row r="180" spans="1:17">
      <c r="A180" s="314"/>
      <c r="B180" s="314"/>
      <c r="C180" s="314"/>
      <c r="D180" s="314"/>
      <c r="E180" s="314"/>
      <c r="F180" s="314"/>
      <c r="G180" s="698"/>
      <c r="H180" s="698"/>
      <c r="I180" s="698"/>
      <c r="J180" s="698"/>
      <c r="K180" s="698"/>
      <c r="L180" s="698"/>
      <c r="M180" s="698"/>
      <c r="N180" s="698"/>
      <c r="O180" s="698"/>
      <c r="P180" s="698"/>
      <c r="Q180" s="698"/>
    </row>
    <row r="181" spans="1:17" ht="16.5" thickBot="1">
      <c r="A181" s="774">
        <v>2023</v>
      </c>
      <c r="B181" s="775"/>
      <c r="C181" s="775" t="s">
        <v>180</v>
      </c>
      <c r="D181" s="775"/>
      <c r="E181" s="775"/>
      <c r="F181" s="775"/>
      <c r="G181" s="775"/>
      <c r="H181" s="775"/>
      <c r="I181" s="775"/>
      <c r="J181" s="775"/>
      <c r="K181" s="775"/>
      <c r="L181" s="775"/>
      <c r="M181" s="776" t="s">
        <v>92</v>
      </c>
      <c r="N181" s="775"/>
      <c r="O181" s="775"/>
      <c r="P181" s="774">
        <v>2023</v>
      </c>
      <c r="Q181" s="775"/>
    </row>
    <row r="182" spans="1:17" ht="13.5" thickBot="1">
      <c r="A182" s="777"/>
      <c r="B182" s="778" t="s">
        <v>160</v>
      </c>
      <c r="C182" s="778" t="s">
        <v>161</v>
      </c>
      <c r="D182" s="778" t="s">
        <v>162</v>
      </c>
      <c r="E182" s="778" t="s">
        <v>163</v>
      </c>
      <c r="F182" s="778" t="s">
        <v>164</v>
      </c>
      <c r="G182" s="778" t="s">
        <v>165</v>
      </c>
      <c r="H182" s="778" t="s">
        <v>166</v>
      </c>
      <c r="I182" s="778" t="s">
        <v>167</v>
      </c>
      <c r="J182" s="778" t="s">
        <v>168</v>
      </c>
      <c r="K182" s="778" t="s">
        <v>169</v>
      </c>
      <c r="L182" s="778" t="s">
        <v>170</v>
      </c>
      <c r="M182" s="779" t="s">
        <v>171</v>
      </c>
      <c r="N182" s="775"/>
      <c r="O182" s="775"/>
      <c r="P182" s="777"/>
      <c r="Q182" s="779" t="s">
        <v>172</v>
      </c>
    </row>
    <row r="183" spans="1:17" ht="13.5" thickBot="1">
      <c r="A183" s="780" t="s">
        <v>173</v>
      </c>
      <c r="B183" s="781">
        <f>B117*0.518</f>
        <v>10.722206776083063</v>
      </c>
      <c r="C183" s="781">
        <f t="shared" ref="C183:M183" si="58">C117*0.518</f>
        <v>10.732260515461231</v>
      </c>
      <c r="D183" s="781">
        <f t="shared" si="58"/>
        <v>10.863378865448793</v>
      </c>
      <c r="E183" s="781">
        <f t="shared" si="58"/>
        <v>10.729155189440855</v>
      </c>
      <c r="F183" s="781">
        <f t="shared" si="58"/>
        <v>10.625869380653077</v>
      </c>
      <c r="G183" s="781">
        <f t="shared" si="58"/>
        <v>10.330576380584718</v>
      </c>
      <c r="H183" s="781">
        <f t="shared" si="58"/>
        <v>9.7048689421728085</v>
      </c>
      <c r="I183" s="781">
        <f t="shared" si="58"/>
        <v>9.8940493638142559</v>
      </c>
      <c r="J183" s="781">
        <f t="shared" si="58"/>
        <v>9.8151138283841863</v>
      </c>
      <c r="K183" s="781">
        <f t="shared" si="58"/>
        <v>9.946603855776802</v>
      </c>
      <c r="L183" s="781">
        <f t="shared" si="58"/>
        <v>9.7246653054793892</v>
      </c>
      <c r="M183" s="782">
        <f t="shared" si="58"/>
        <v>9.5949981268940512</v>
      </c>
      <c r="N183" s="775"/>
      <c r="O183" s="775"/>
      <c r="P183" s="783" t="s">
        <v>173</v>
      </c>
      <c r="Q183" s="784">
        <f>Q117*0.518</f>
        <v>10.255156129058223</v>
      </c>
    </row>
    <row r="184" spans="1:17">
      <c r="A184" s="788" t="s">
        <v>178</v>
      </c>
      <c r="B184" s="799">
        <f>B118*0.539</f>
        <v>11.458941294145017</v>
      </c>
      <c r="C184" s="799">
        <f t="shared" ref="C184:M184" si="59">C118*0.539</f>
        <v>10.82536812554314</v>
      </c>
      <c r="D184" s="799">
        <f t="shared" si="59"/>
        <v>11.127043816630353</v>
      </c>
      <c r="E184" s="799">
        <f t="shared" si="59"/>
        <v>11.083321219860535</v>
      </c>
      <c r="F184" s="799">
        <f t="shared" si="59"/>
        <v>10.821699731606406</v>
      </c>
      <c r="G184" s="799">
        <f t="shared" si="59"/>
        <v>10.563660444359654</v>
      </c>
      <c r="H184" s="799">
        <f t="shared" si="59"/>
        <v>9.5075930216340865</v>
      </c>
      <c r="I184" s="799">
        <f t="shared" si="59"/>
        <v>10.250007483054404</v>
      </c>
      <c r="J184" s="799">
        <f t="shared" si="59"/>
        <v>9.8457724232752408</v>
      </c>
      <c r="K184" s="799">
        <f t="shared" si="59"/>
        <v>10.353735160027092</v>
      </c>
      <c r="L184" s="799">
        <f t="shared" si="59"/>
        <v>9.2667103764273655</v>
      </c>
      <c r="M184" s="800">
        <f t="shared" si="59"/>
        <v>10.13286793198254</v>
      </c>
      <c r="N184" s="775"/>
      <c r="O184" s="775"/>
      <c r="P184" s="788" t="s">
        <v>178</v>
      </c>
      <c r="Q184" s="789">
        <f>Q118*0.539</f>
        <v>10.570634525536587</v>
      </c>
    </row>
    <row r="185" spans="1:17">
      <c r="A185" s="793" t="s">
        <v>174</v>
      </c>
      <c r="B185" s="794">
        <f>B119*0.533</f>
        <v>11.634280540569197</v>
      </c>
      <c r="C185" s="794">
        <f t="shared" ref="C185:M185" si="60">C119*0.533</f>
        <v>11.659223087893494</v>
      </c>
      <c r="D185" s="794">
        <f t="shared" si="60"/>
        <v>11.724838722595674</v>
      </c>
      <c r="E185" s="794">
        <f t="shared" si="60"/>
        <v>11.620044186937664</v>
      </c>
      <c r="F185" s="794">
        <f t="shared" si="60"/>
        <v>11.335663692583525</v>
      </c>
      <c r="G185" s="794">
        <f t="shared" si="60"/>
        <v>11.00759404884851</v>
      </c>
      <c r="H185" s="794">
        <f t="shared" si="60"/>
        <v>10.437679782884738</v>
      </c>
      <c r="I185" s="794">
        <f t="shared" si="60"/>
        <v>10.763869359048673</v>
      </c>
      <c r="J185" s="794">
        <f t="shared" si="60"/>
        <v>10.642541544703063</v>
      </c>
      <c r="K185" s="794">
        <f t="shared" si="60"/>
        <v>10.980841518836881</v>
      </c>
      <c r="L185" s="794">
        <f t="shared" si="60"/>
        <v>10.818266024749789</v>
      </c>
      <c r="M185" s="801">
        <f t="shared" si="60"/>
        <v>10.784244874788188</v>
      </c>
      <c r="N185" s="775"/>
      <c r="O185" s="775"/>
      <c r="P185" s="793" t="s">
        <v>174</v>
      </c>
      <c r="Q185" s="794">
        <f>Q119*0.533</f>
        <v>11.156213655079206</v>
      </c>
    </row>
    <row r="186" spans="1:17">
      <c r="A186" s="793" t="s">
        <v>175</v>
      </c>
      <c r="B186" s="794">
        <f>B120*0.533</f>
        <v>11.534647086321041</v>
      </c>
      <c r="C186" s="794">
        <f t="shared" ref="C186:M186" si="61">C120*0.533</f>
        <v>11.475242771226366</v>
      </c>
      <c r="D186" s="794">
        <f t="shared" si="61"/>
        <v>11.607590524299603</v>
      </c>
      <c r="E186" s="794">
        <f t="shared" si="61"/>
        <v>11.466496149913157</v>
      </c>
      <c r="F186" s="794">
        <f t="shared" si="61"/>
        <v>11.297015276648676</v>
      </c>
      <c r="G186" s="794">
        <f t="shared" si="61"/>
        <v>10.896697056776288</v>
      </c>
      <c r="H186" s="794">
        <f t="shared" si="61"/>
        <v>10.151651518620033</v>
      </c>
      <c r="I186" s="794">
        <f t="shared" si="61"/>
        <v>10.620854647854767</v>
      </c>
      <c r="J186" s="794">
        <f t="shared" si="61"/>
        <v>10.468504971880742</v>
      </c>
      <c r="K186" s="794">
        <f t="shared" si="61"/>
        <v>10.823170734057257</v>
      </c>
      <c r="L186" s="794">
        <f t="shared" si="61"/>
        <v>10.671205197818374</v>
      </c>
      <c r="M186" s="801">
        <f t="shared" si="61"/>
        <v>10.596220492193581</v>
      </c>
      <c r="N186" s="775"/>
      <c r="O186" s="775"/>
      <c r="P186" s="793" t="s">
        <v>175</v>
      </c>
      <c r="Q186" s="794">
        <f>Q120*0.533</f>
        <v>11.031002646258642</v>
      </c>
    </row>
    <row r="187" spans="1:17">
      <c r="A187" s="793" t="s">
        <v>176</v>
      </c>
      <c r="B187" s="794">
        <f>B121*0.533</f>
        <v>11.801513925138551</v>
      </c>
      <c r="C187" s="794">
        <f t="shared" ref="C187:K187" si="62">C121*0.521</f>
        <v>11.286966827500336</v>
      </c>
      <c r="D187" s="794">
        <f t="shared" si="62"/>
        <v>11.733374241140101</v>
      </c>
      <c r="E187" s="794">
        <f t="shared" si="62"/>
        <v>11.36110955018288</v>
      </c>
      <c r="F187" s="794">
        <f t="shared" si="62"/>
        <v>11.161631674079562</v>
      </c>
      <c r="G187" s="794">
        <f t="shared" si="62"/>
        <v>10.583899911833292</v>
      </c>
      <c r="H187" s="794">
        <f t="shared" si="62"/>
        <v>10.317655120506888</v>
      </c>
      <c r="I187" s="794">
        <f t="shared" si="62"/>
        <v>10.422589760631372</v>
      </c>
      <c r="J187" s="794">
        <f t="shared" si="62"/>
        <v>10.501536389794417</v>
      </c>
      <c r="K187" s="794">
        <f t="shared" si="62"/>
        <v>10.349755916183044</v>
      </c>
      <c r="L187" s="794">
        <f>L121*0.533</f>
        <v>10.782793170967224</v>
      </c>
      <c r="M187" s="801">
        <f>M121*0.521</f>
        <v>10.703490389377681</v>
      </c>
      <c r="N187" s="775"/>
      <c r="O187" s="775"/>
      <c r="P187" s="793" t="s">
        <v>176</v>
      </c>
      <c r="Q187" s="794">
        <f>Q121*0.521</f>
        <v>10.845269973524072</v>
      </c>
    </row>
    <row r="188" spans="1:17">
      <c r="A188" s="793" t="s">
        <v>70</v>
      </c>
      <c r="B188" s="794">
        <f>B122*0.521</f>
        <v>9.3796571828298205</v>
      </c>
      <c r="C188" s="794">
        <f t="shared" ref="C188:K188" si="63">C122*0.487</f>
        <v>8.7966015362727354</v>
      </c>
      <c r="D188" s="794">
        <f t="shared" si="63"/>
        <v>8.9508441735063258</v>
      </c>
      <c r="E188" s="794">
        <f t="shared" si="63"/>
        <v>8.9107362705794912</v>
      </c>
      <c r="F188" s="794">
        <f t="shared" si="63"/>
        <v>8.7639405639631978</v>
      </c>
      <c r="G188" s="794">
        <f t="shared" si="63"/>
        <v>8.5157755364020904</v>
      </c>
      <c r="H188" s="794">
        <f t="shared" si="63"/>
        <v>8.0702766913319657</v>
      </c>
      <c r="I188" s="794">
        <f t="shared" si="63"/>
        <v>8.1188395136760505</v>
      </c>
      <c r="J188" s="794">
        <f t="shared" si="63"/>
        <v>8.1597094378173551</v>
      </c>
      <c r="K188" s="794">
        <f t="shared" si="63"/>
        <v>8.1526317484293891</v>
      </c>
      <c r="L188" s="794">
        <f>L122*0.521</f>
        <v>8.3360910280872016</v>
      </c>
      <c r="M188" s="801">
        <f>M122*0.487</f>
        <v>7.5710218925112933</v>
      </c>
      <c r="N188" s="775"/>
      <c r="O188" s="775"/>
      <c r="P188" s="793" t="s">
        <v>70</v>
      </c>
      <c r="Q188" s="794">
        <f>Q122*0.487</f>
        <v>8.3748097593170812</v>
      </c>
    </row>
    <row r="189" spans="1:17" ht="13.5" thickBot="1">
      <c r="A189" s="797" t="s">
        <v>177</v>
      </c>
      <c r="B189" s="798">
        <f>B123*0.487</f>
        <v>10.777580961771369</v>
      </c>
      <c r="C189" s="798">
        <f t="shared" ref="C189:K189" si="64">C123*0.518</f>
        <v>11.445843131723731</v>
      </c>
      <c r="D189" s="798">
        <f t="shared" si="64"/>
        <v>11.518252055836697</v>
      </c>
      <c r="E189" s="798">
        <f t="shared" si="64"/>
        <v>11.435673024332031</v>
      </c>
      <c r="F189" s="798">
        <f t="shared" si="64"/>
        <v>11.342439505592612</v>
      </c>
      <c r="G189" s="798">
        <f t="shared" si="64"/>
        <v>11.045980729015472</v>
      </c>
      <c r="H189" s="798">
        <f t="shared" si="64"/>
        <v>10.436939003874176</v>
      </c>
      <c r="I189" s="798">
        <f t="shared" si="64"/>
        <v>10.589755410746129</v>
      </c>
      <c r="J189" s="798">
        <f t="shared" si="64"/>
        <v>10.616111898605924</v>
      </c>
      <c r="K189" s="798">
        <f t="shared" si="64"/>
        <v>10.725836664813192</v>
      </c>
      <c r="L189" s="798">
        <f>L123*0.487</f>
        <v>10.041041905999935</v>
      </c>
      <c r="M189" s="802">
        <f>M123*0.518</f>
        <v>10.534945061369093</v>
      </c>
      <c r="N189" s="775"/>
      <c r="O189" s="775"/>
      <c r="P189" s="797" t="s">
        <v>177</v>
      </c>
      <c r="Q189" s="798">
        <f>Q123*0.518</f>
        <v>11.019214171740465</v>
      </c>
    </row>
    <row r="190" spans="1:17">
      <c r="A190" s="314"/>
      <c r="B190" s="314"/>
      <c r="C190" s="314"/>
      <c r="D190" s="314"/>
      <c r="E190" s="314"/>
      <c r="F190" s="314"/>
      <c r="G190" s="698"/>
      <c r="H190" s="698"/>
      <c r="I190" s="698"/>
      <c r="J190" s="698"/>
      <c r="K190" s="698"/>
      <c r="L190" s="698"/>
      <c r="M190" s="698"/>
      <c r="N190" s="698"/>
      <c r="O190" s="698"/>
      <c r="P190" s="698"/>
      <c r="Q190" s="698"/>
    </row>
    <row r="191" spans="1:17" ht="16.5" thickBot="1">
      <c r="A191" s="774">
        <v>2024</v>
      </c>
      <c r="B191" s="775"/>
      <c r="C191" s="775" t="s">
        <v>180</v>
      </c>
      <c r="D191" s="775"/>
      <c r="E191" s="775"/>
      <c r="F191" s="775"/>
      <c r="G191" s="775"/>
      <c r="H191" s="775"/>
      <c r="I191" s="775"/>
      <c r="J191" s="775"/>
      <c r="K191" s="775"/>
      <c r="L191" s="775"/>
      <c r="M191" s="776" t="s">
        <v>92</v>
      </c>
      <c r="N191" s="775"/>
      <c r="O191" s="775"/>
      <c r="P191" s="774">
        <v>2024</v>
      </c>
      <c r="Q191" s="775"/>
    </row>
    <row r="192" spans="1:17" ht="13.5" thickBot="1">
      <c r="A192" s="777"/>
      <c r="B192" s="778" t="s">
        <v>160</v>
      </c>
      <c r="C192" s="778" t="s">
        <v>161</v>
      </c>
      <c r="D192" s="778" t="s">
        <v>162</v>
      </c>
      <c r="E192" s="778" t="s">
        <v>163</v>
      </c>
      <c r="F192" s="778" t="s">
        <v>164</v>
      </c>
      <c r="G192" s="778" t="s">
        <v>165</v>
      </c>
      <c r="H192" s="778" t="s">
        <v>166</v>
      </c>
      <c r="I192" s="778" t="s">
        <v>167</v>
      </c>
      <c r="J192" s="778" t="s">
        <v>168</v>
      </c>
      <c r="K192" s="778" t="s">
        <v>169</v>
      </c>
      <c r="L192" s="778" t="s">
        <v>170</v>
      </c>
      <c r="M192" s="779" t="s">
        <v>171</v>
      </c>
      <c r="N192" s="775"/>
      <c r="O192" s="775"/>
      <c r="P192" s="777"/>
      <c r="Q192" s="779" t="s">
        <v>172</v>
      </c>
    </row>
    <row r="193" spans="1:17" ht="13.5" thickBot="1">
      <c r="A193" s="780" t="s">
        <v>173</v>
      </c>
      <c r="B193" s="781">
        <f>B127*0.518</f>
        <v>9.8219922237086763</v>
      </c>
      <c r="C193" s="781">
        <f t="shared" ref="C193:M193" si="65">C127*0.518</f>
        <v>9.8131467120266045</v>
      </c>
      <c r="D193" s="781">
        <f t="shared" si="65"/>
        <v>9.919040905812091</v>
      </c>
      <c r="E193" s="781">
        <f t="shared" si="65"/>
        <v>9.9321052751593548</v>
      </c>
      <c r="F193" s="781">
        <f t="shared" si="65"/>
        <v>9.9633708926231037</v>
      </c>
      <c r="G193" s="781">
        <f t="shared" si="65"/>
        <v>10.044754919302644</v>
      </c>
      <c r="H193" s="781">
        <f t="shared" si="65"/>
        <v>9.9944723313483141</v>
      </c>
      <c r="I193" s="781">
        <f t="shared" si="65"/>
        <v>9.9824409891965988</v>
      </c>
      <c r="J193" s="781">
        <f t="shared" si="65"/>
        <v>10.052289146970205</v>
      </c>
      <c r="K193" s="781">
        <f t="shared" si="65"/>
        <v>10.295448748931008</v>
      </c>
      <c r="L193" s="781">
        <f t="shared" si="65"/>
        <v>10.59171520665191</v>
      </c>
      <c r="M193" s="782">
        <f t="shared" si="65"/>
        <v>0</v>
      </c>
      <c r="N193" s="775"/>
      <c r="O193" s="775"/>
      <c r="P193" s="783" t="s">
        <v>173</v>
      </c>
      <c r="Q193" s="784">
        <f>Q127*0.518</f>
        <v>0</v>
      </c>
    </row>
    <row r="194" spans="1:17">
      <c r="A194" s="788" t="s">
        <v>178</v>
      </c>
      <c r="B194" s="799">
        <f>B128*0.539</f>
        <v>10.090378537781831</v>
      </c>
      <c r="C194" s="799">
        <f t="shared" ref="C194:M194" si="66">C128*0.539</f>
        <v>10.252631437020783</v>
      </c>
      <c r="D194" s="799">
        <f t="shared" si="66"/>
        <v>10.146001064673355</v>
      </c>
      <c r="E194" s="799">
        <f t="shared" si="66"/>
        <v>9.9778468901979522</v>
      </c>
      <c r="F194" s="799">
        <f t="shared" si="66"/>
        <v>9.5648286310449144</v>
      </c>
      <c r="G194" s="799">
        <f t="shared" si="66"/>
        <v>9.8924086359988319</v>
      </c>
      <c r="H194" s="799">
        <f t="shared" si="66"/>
        <v>10.217437924861327</v>
      </c>
      <c r="I194" s="799">
        <f t="shared" si="66"/>
        <v>10.010538225277916</v>
      </c>
      <c r="J194" s="799">
        <f t="shared" si="66"/>
        <v>10.480594668680927</v>
      </c>
      <c r="K194" s="799">
        <f t="shared" si="66"/>
        <v>10.694030028056623</v>
      </c>
      <c r="L194" s="799">
        <f t="shared" si="66"/>
        <v>10.791721666284934</v>
      </c>
      <c r="M194" s="800">
        <f t="shared" si="66"/>
        <v>0</v>
      </c>
      <c r="N194" s="775"/>
      <c r="O194" s="775"/>
      <c r="P194" s="788" t="s">
        <v>178</v>
      </c>
      <c r="Q194" s="789">
        <f>Q128*0.539</f>
        <v>0</v>
      </c>
    </row>
    <row r="195" spans="1:17">
      <c r="A195" s="793" t="s">
        <v>174</v>
      </c>
      <c r="B195" s="794">
        <f>B129*0.533</f>
        <v>10.913100498616643</v>
      </c>
      <c r="C195" s="794">
        <f t="shared" ref="C195:M195" si="67">C129*0.533</f>
        <v>10.765346666885062</v>
      </c>
      <c r="D195" s="794">
        <f t="shared" si="67"/>
        <v>10.83401891531174</v>
      </c>
      <c r="E195" s="794">
        <f t="shared" si="67"/>
        <v>10.858294217241841</v>
      </c>
      <c r="F195" s="794">
        <f t="shared" si="67"/>
        <v>10.822758609318747</v>
      </c>
      <c r="G195" s="794">
        <f t="shared" si="67"/>
        <v>10.826012734155114</v>
      </c>
      <c r="H195" s="794">
        <f t="shared" si="67"/>
        <v>10.858558706489266</v>
      </c>
      <c r="I195" s="794">
        <f t="shared" si="67"/>
        <v>10.911644205849695</v>
      </c>
      <c r="J195" s="794">
        <f t="shared" si="67"/>
        <v>10.990660901242888</v>
      </c>
      <c r="K195" s="794">
        <f t="shared" si="67"/>
        <v>11.328654281431605</v>
      </c>
      <c r="L195" s="794">
        <f t="shared" si="67"/>
        <v>11.693345530394101</v>
      </c>
      <c r="M195" s="801">
        <f t="shared" si="67"/>
        <v>0</v>
      </c>
      <c r="N195" s="775"/>
      <c r="O195" s="775"/>
      <c r="P195" s="793" t="s">
        <v>174</v>
      </c>
      <c r="Q195" s="794">
        <f>Q129*0.533</f>
        <v>0</v>
      </c>
    </row>
    <row r="196" spans="1:17">
      <c r="A196" s="793" t="s">
        <v>175</v>
      </c>
      <c r="B196" s="794">
        <f>B130*0.533</f>
        <v>10.798887308358392</v>
      </c>
      <c r="C196" s="794">
        <f t="shared" ref="C196:M196" si="68">C130*0.533</f>
        <v>10.618082119370122</v>
      </c>
      <c r="D196" s="794">
        <f t="shared" si="68"/>
        <v>10.700031884070759</v>
      </c>
      <c r="E196" s="794">
        <f t="shared" si="68"/>
        <v>10.685577280727875</v>
      </c>
      <c r="F196" s="794">
        <f t="shared" si="68"/>
        <v>10.645180439075256</v>
      </c>
      <c r="G196" s="794">
        <f t="shared" si="68"/>
        <v>10.697991002036812</v>
      </c>
      <c r="H196" s="794">
        <f t="shared" si="68"/>
        <v>10.750141180216055</v>
      </c>
      <c r="I196" s="794">
        <f t="shared" si="68"/>
        <v>10.830578853214245</v>
      </c>
      <c r="J196" s="794">
        <f t="shared" si="68"/>
        <v>10.921143670819337</v>
      </c>
      <c r="K196" s="794">
        <f t="shared" si="68"/>
        <v>11.213716086078122</v>
      </c>
      <c r="L196" s="794">
        <f t="shared" si="68"/>
        <v>11.570949960695872</v>
      </c>
      <c r="M196" s="801">
        <f t="shared" si="68"/>
        <v>0</v>
      </c>
      <c r="N196" s="775"/>
      <c r="O196" s="775"/>
      <c r="P196" s="793" t="s">
        <v>175</v>
      </c>
      <c r="Q196" s="794">
        <f>Q130*0.533</f>
        <v>0</v>
      </c>
    </row>
    <row r="197" spans="1:17">
      <c r="A197" s="793" t="s">
        <v>176</v>
      </c>
      <c r="B197" s="794">
        <f>B131*0.533</f>
        <v>10.993354557950246</v>
      </c>
      <c r="C197" s="794">
        <f t="shared" ref="C197:K197" si="69">C131*0.521</f>
        <v>10.621577382443068</v>
      </c>
      <c r="D197" s="794">
        <f t="shared" si="69"/>
        <v>10.51663632340926</v>
      </c>
      <c r="E197" s="794">
        <f t="shared" si="69"/>
        <v>10.550336969175344</v>
      </c>
      <c r="F197" s="794">
        <f t="shared" si="69"/>
        <v>10.4884363141551</v>
      </c>
      <c r="G197" s="794">
        <f t="shared" si="69"/>
        <v>10.67750009648849</v>
      </c>
      <c r="H197" s="794">
        <f t="shared" si="69"/>
        <v>10.433151491764626</v>
      </c>
      <c r="I197" s="794">
        <f t="shared" si="69"/>
        <v>10.476381180886783</v>
      </c>
      <c r="J197" s="794">
        <f t="shared" si="69"/>
        <v>10.508901437487713</v>
      </c>
      <c r="K197" s="794">
        <f t="shared" si="69"/>
        <v>10.83817067219158</v>
      </c>
      <c r="L197" s="794">
        <f>L131*0.533</f>
        <v>11.459821881930218</v>
      </c>
      <c r="M197" s="801">
        <f>M131*0.521</f>
        <v>0</v>
      </c>
      <c r="N197" s="775"/>
      <c r="O197" s="775"/>
      <c r="P197" s="793" t="s">
        <v>176</v>
      </c>
      <c r="Q197" s="794">
        <f>Q131*0.521</f>
        <v>0</v>
      </c>
    </row>
    <row r="198" spans="1:17">
      <c r="A198" s="793" t="s">
        <v>70</v>
      </c>
      <c r="B198" s="794">
        <f>B132*0.521</f>
        <v>8.3391703593487367</v>
      </c>
      <c r="C198" s="794">
        <f t="shared" ref="C198:K198" si="70">C132*0.487</f>
        <v>8.0243525564660914</v>
      </c>
      <c r="D198" s="794">
        <f t="shared" si="70"/>
        <v>8.1438607347654308</v>
      </c>
      <c r="E198" s="794">
        <f t="shared" si="70"/>
        <v>8.2149319862562056</v>
      </c>
      <c r="F198" s="794">
        <f t="shared" si="70"/>
        <v>8.2742605567407708</v>
      </c>
      <c r="G198" s="794">
        <f t="shared" si="70"/>
        <v>8.3721826056569508</v>
      </c>
      <c r="H198" s="794">
        <f t="shared" si="70"/>
        <v>8.4096126292401419</v>
      </c>
      <c r="I198" s="794">
        <f t="shared" si="70"/>
        <v>8.3576425085334662</v>
      </c>
      <c r="J198" s="794">
        <f t="shared" si="70"/>
        <v>8.380279384975136</v>
      </c>
      <c r="K198" s="794">
        <f t="shared" si="70"/>
        <v>8.6013933839591878</v>
      </c>
      <c r="L198" s="794">
        <f>L132*0.521</f>
        <v>9.3451161324810901</v>
      </c>
      <c r="M198" s="801">
        <f>M132*0.487</f>
        <v>0</v>
      </c>
      <c r="N198" s="775"/>
      <c r="O198" s="775"/>
      <c r="P198" s="793" t="s">
        <v>70</v>
      </c>
      <c r="Q198" s="794">
        <f>Q132*0.487</f>
        <v>0</v>
      </c>
    </row>
    <row r="199" spans="1:17" ht="13.5" thickBot="1">
      <c r="A199" s="797" t="s">
        <v>177</v>
      </c>
      <c r="B199" s="798">
        <f>B133*0.487</f>
        <v>10.019467606732444</v>
      </c>
      <c r="C199" s="798">
        <f t="shared" ref="C199:K199" si="71">C133*0.518</f>
        <v>10.538904774995549</v>
      </c>
      <c r="D199" s="798">
        <f t="shared" si="71"/>
        <v>10.555494848364514</v>
      </c>
      <c r="E199" s="798">
        <f t="shared" si="71"/>
        <v>10.485010389458582</v>
      </c>
      <c r="F199" s="798">
        <f t="shared" si="71"/>
        <v>10.42686865039979</v>
      </c>
      <c r="G199" s="798">
        <f t="shared" si="71"/>
        <v>10.490306818263466</v>
      </c>
      <c r="H199" s="798">
        <f t="shared" si="71"/>
        <v>10.414332603593202</v>
      </c>
      <c r="I199" s="798">
        <f t="shared" si="71"/>
        <v>10.389911375619475</v>
      </c>
      <c r="J199" s="798">
        <f t="shared" si="71"/>
        <v>10.466910319155854</v>
      </c>
      <c r="K199" s="798">
        <f t="shared" si="71"/>
        <v>10.677798848350585</v>
      </c>
      <c r="L199" s="798">
        <f>L133*0.487</f>
        <v>10.268713630505214</v>
      </c>
      <c r="M199" s="802">
        <f>M133*0.518</f>
        <v>0</v>
      </c>
      <c r="N199" s="775"/>
      <c r="O199" s="775"/>
      <c r="P199" s="797" t="s">
        <v>177</v>
      </c>
      <c r="Q199" s="798">
        <f>Q133*0.518</f>
        <v>0</v>
      </c>
    </row>
    <row r="200" spans="1:17">
      <c r="A200" s="314"/>
      <c r="B200" s="314"/>
      <c r="C200" s="314"/>
      <c r="D200" s="314"/>
      <c r="E200" s="314"/>
      <c r="F200" s="314"/>
      <c r="G200" s="698"/>
      <c r="H200" s="698"/>
      <c r="I200" s="698"/>
      <c r="J200" s="698"/>
      <c r="K200" s="698"/>
      <c r="L200" s="698"/>
      <c r="M200" s="698"/>
      <c r="N200" s="698"/>
      <c r="O200" s="698"/>
      <c r="P200" s="698"/>
      <c r="Q200" s="698"/>
    </row>
    <row r="201" spans="1:17">
      <c r="A201" s="314"/>
      <c r="B201" s="314"/>
      <c r="C201" s="314"/>
      <c r="D201" s="314"/>
      <c r="E201" s="314"/>
      <c r="F201" s="314"/>
      <c r="G201" s="698"/>
      <c r="H201" s="698"/>
      <c r="I201" s="698"/>
      <c r="J201" s="698"/>
      <c r="K201" s="698"/>
      <c r="L201" s="698"/>
      <c r="M201" s="698"/>
      <c r="N201" s="698"/>
      <c r="O201" s="698"/>
      <c r="P201" s="698"/>
      <c r="Q201" s="698"/>
    </row>
    <row r="202" spans="1:17">
      <c r="A202" s="314"/>
      <c r="B202" s="314"/>
      <c r="C202" s="314"/>
      <c r="D202" s="314"/>
      <c r="E202" s="314"/>
      <c r="F202" s="314"/>
      <c r="G202" s="698"/>
      <c r="H202" s="698"/>
      <c r="I202" s="698"/>
      <c r="J202" s="698"/>
      <c r="K202" s="698"/>
      <c r="L202" s="698"/>
      <c r="M202" s="698"/>
      <c r="N202" s="698"/>
      <c r="O202" s="698"/>
      <c r="P202" s="698"/>
      <c r="Q202" s="698"/>
    </row>
    <row r="203" spans="1:17">
      <c r="A203" s="314"/>
      <c r="B203" s="314"/>
      <c r="C203" s="314"/>
      <c r="D203" s="314"/>
      <c r="E203" s="314"/>
      <c r="F203" s="314"/>
      <c r="G203" s="698"/>
      <c r="H203" s="698"/>
      <c r="I203" s="698"/>
      <c r="J203" s="698"/>
      <c r="K203" s="698"/>
      <c r="L203" s="698"/>
      <c r="M203" s="698"/>
      <c r="N203" s="698"/>
      <c r="O203" s="698"/>
      <c r="P203" s="698"/>
      <c r="Q203" s="698"/>
    </row>
    <row r="204" spans="1:17">
      <c r="A204" s="314"/>
      <c r="B204" s="314"/>
      <c r="C204" s="314"/>
      <c r="D204" s="314"/>
      <c r="E204" s="314"/>
      <c r="F204" s="314"/>
      <c r="G204" s="698"/>
      <c r="H204" s="698"/>
      <c r="I204" s="698"/>
      <c r="J204" s="698"/>
      <c r="K204" s="698"/>
      <c r="L204" s="698"/>
      <c r="M204" s="698"/>
      <c r="N204" s="698"/>
      <c r="O204" s="698"/>
      <c r="P204" s="698"/>
      <c r="Q204" s="698"/>
    </row>
    <row r="205" spans="1:17" ht="13.5" thickBot="1">
      <c r="A205" s="803" t="s">
        <v>183</v>
      </c>
      <c r="B205" s="698"/>
      <c r="C205" s="698"/>
      <c r="D205" s="698"/>
      <c r="E205" s="698"/>
      <c r="F205" s="314"/>
      <c r="G205" s="698"/>
      <c r="H205" s="698"/>
      <c r="I205" s="698"/>
      <c r="J205" s="698"/>
      <c r="K205" s="698"/>
      <c r="L205" s="698"/>
      <c r="M205" s="698"/>
      <c r="N205" s="698"/>
      <c r="O205" s="698"/>
      <c r="P205" s="698"/>
      <c r="Q205" s="698"/>
    </row>
    <row r="206" spans="1:17" ht="13.5" thickBot="1">
      <c r="A206" s="804" t="s">
        <v>173</v>
      </c>
      <c r="B206" s="805">
        <v>0.52100000000000002</v>
      </c>
      <c r="C206" s="698"/>
      <c r="D206" s="698"/>
      <c r="E206" s="698"/>
      <c r="F206" s="314"/>
      <c r="G206" s="698"/>
      <c r="H206" s="698"/>
      <c r="I206" s="698"/>
      <c r="J206" s="698"/>
      <c r="K206" s="698"/>
      <c r="L206" s="698"/>
      <c r="M206" s="698"/>
      <c r="N206" s="698"/>
      <c r="O206" s="698"/>
      <c r="P206" s="698"/>
      <c r="Q206" s="698"/>
    </row>
    <row r="207" spans="1:17">
      <c r="A207" s="806" t="s">
        <v>174</v>
      </c>
      <c r="B207" s="807">
        <v>0.55000000000000004</v>
      </c>
      <c r="C207" s="698"/>
      <c r="D207" s="698"/>
      <c r="E207" s="698"/>
      <c r="F207" s="314"/>
      <c r="G207" s="698"/>
      <c r="H207" s="698"/>
      <c r="I207" s="698"/>
      <c r="J207" s="698"/>
      <c r="K207" s="698"/>
      <c r="L207" s="698"/>
      <c r="M207" s="698"/>
      <c r="N207" s="698"/>
      <c r="O207" s="698"/>
      <c r="P207" s="698"/>
      <c r="Q207" s="698"/>
    </row>
    <row r="208" spans="1:17">
      <c r="A208" s="808" t="s">
        <v>175</v>
      </c>
      <c r="B208" s="809">
        <v>0.52</v>
      </c>
      <c r="C208" s="698"/>
      <c r="D208" s="698"/>
      <c r="E208" s="698"/>
      <c r="F208" s="314"/>
      <c r="G208" s="698"/>
      <c r="H208" s="698"/>
      <c r="I208" s="698"/>
      <c r="J208" s="698"/>
      <c r="K208" s="698"/>
      <c r="L208" s="698"/>
      <c r="M208" s="698"/>
      <c r="N208" s="698"/>
      <c r="O208" s="698"/>
      <c r="P208" s="698"/>
      <c r="Q208" s="698"/>
    </row>
    <row r="209" spans="1:17">
      <c r="A209" s="808" t="s">
        <v>176</v>
      </c>
      <c r="B209" s="809">
        <v>0.54</v>
      </c>
      <c r="C209" s="698"/>
      <c r="D209" s="698"/>
      <c r="E209" s="698"/>
      <c r="F209" s="314"/>
      <c r="G209" s="698"/>
      <c r="H209" s="698"/>
      <c r="I209" s="698"/>
      <c r="J209" s="698"/>
      <c r="K209" s="698"/>
      <c r="L209" s="698"/>
      <c r="M209" s="698"/>
      <c r="N209" s="698"/>
      <c r="O209" s="698"/>
      <c r="P209" s="698"/>
      <c r="Q209" s="698"/>
    </row>
    <row r="210" spans="1:17" ht="13.5" thickBot="1">
      <c r="A210" s="810" t="s">
        <v>177</v>
      </c>
      <c r="B210" s="811">
        <v>0.53</v>
      </c>
      <c r="C210" s="698"/>
      <c r="D210" s="698"/>
      <c r="E210" s="698"/>
      <c r="F210" s="314"/>
      <c r="G210" s="698"/>
      <c r="H210" s="698"/>
      <c r="I210" s="698"/>
      <c r="J210" s="698"/>
      <c r="K210" s="698"/>
      <c r="L210" s="698"/>
      <c r="M210" s="698"/>
      <c r="N210" s="698"/>
      <c r="O210" s="698"/>
      <c r="P210" s="698"/>
      <c r="Q210" s="698"/>
    </row>
    <row r="211" spans="1:17">
      <c r="A211" s="698"/>
      <c r="B211" s="698"/>
      <c r="C211" s="698"/>
      <c r="D211" s="698"/>
      <c r="E211" s="698"/>
      <c r="F211" s="314"/>
      <c r="G211" s="698"/>
      <c r="H211" s="698"/>
      <c r="I211" s="698"/>
      <c r="J211" s="698"/>
      <c r="K211" s="698"/>
      <c r="L211" s="698"/>
      <c r="M211" s="698"/>
      <c r="N211" s="698"/>
      <c r="O211" s="698"/>
      <c r="P211" s="698"/>
      <c r="Q211" s="698"/>
    </row>
    <row r="212" spans="1:17" ht="13.5" thickBot="1">
      <c r="A212" s="803" t="s">
        <v>181</v>
      </c>
      <c r="B212" s="812"/>
      <c r="C212" s="698"/>
      <c r="D212" s="698"/>
      <c r="E212" s="698"/>
      <c r="F212" s="314"/>
      <c r="G212" s="698"/>
      <c r="H212" s="698"/>
      <c r="I212" s="698"/>
      <c r="J212" s="698"/>
      <c r="K212" s="698"/>
      <c r="L212" s="698"/>
      <c r="M212" s="698"/>
      <c r="N212" s="698"/>
      <c r="O212" s="698"/>
      <c r="P212" s="698"/>
      <c r="Q212" s="698"/>
    </row>
    <row r="213" spans="1:17" ht="13.5" thickBot="1">
      <c r="A213" s="804" t="s">
        <v>173</v>
      </c>
      <c r="B213" s="805">
        <v>0.50700000000000001</v>
      </c>
      <c r="C213" s="698"/>
      <c r="D213" s="698"/>
      <c r="E213" s="698"/>
      <c r="F213" s="314"/>
      <c r="G213" s="698"/>
      <c r="H213" s="698"/>
      <c r="I213" s="698"/>
      <c r="J213" s="698"/>
      <c r="K213" s="698"/>
      <c r="L213" s="698"/>
      <c r="M213" s="698"/>
      <c r="N213" s="698"/>
      <c r="O213" s="698"/>
      <c r="P213" s="698"/>
      <c r="Q213" s="698"/>
    </row>
    <row r="214" spans="1:17">
      <c r="A214" s="813" t="s">
        <v>182</v>
      </c>
      <c r="B214" s="807">
        <v>0.53900000000000003</v>
      </c>
      <c r="C214" s="698"/>
      <c r="D214" s="698"/>
      <c r="E214" s="698"/>
      <c r="F214" s="314"/>
      <c r="G214" s="698"/>
      <c r="H214" s="698"/>
      <c r="I214" s="698"/>
      <c r="J214" s="698"/>
      <c r="K214" s="698"/>
      <c r="L214" s="698"/>
      <c r="M214" s="698"/>
      <c r="N214" s="698"/>
      <c r="O214" s="698"/>
      <c r="P214" s="698"/>
      <c r="Q214" s="698"/>
    </row>
    <row r="215" spans="1:17">
      <c r="A215" s="806" t="s">
        <v>174</v>
      </c>
      <c r="B215" s="807">
        <v>0.53900000000000003</v>
      </c>
      <c r="C215" s="698"/>
      <c r="D215" s="698"/>
      <c r="E215" s="698"/>
      <c r="F215" s="314"/>
      <c r="G215" s="698"/>
      <c r="H215" s="698"/>
      <c r="I215" s="698"/>
      <c r="J215" s="698"/>
      <c r="K215" s="698"/>
      <c r="L215" s="698"/>
      <c r="M215" s="698"/>
      <c r="N215" s="698"/>
      <c r="O215" s="698"/>
      <c r="P215" s="698"/>
      <c r="Q215" s="698"/>
    </row>
    <row r="216" spans="1:17" ht="15.75">
      <c r="A216" s="808" t="s">
        <v>175</v>
      </c>
      <c r="B216" s="809">
        <v>0.53500000000000003</v>
      </c>
      <c r="C216" s="698"/>
      <c r="D216" s="698"/>
      <c r="E216" s="698"/>
      <c r="F216" s="314"/>
      <c r="G216" s="698"/>
      <c r="H216" s="698"/>
      <c r="I216" s="698"/>
      <c r="J216" s="698"/>
      <c r="K216" s="698"/>
      <c r="L216" s="773"/>
      <c r="M216" s="698"/>
      <c r="N216" s="698"/>
      <c r="O216" s="698"/>
      <c r="P216" s="698"/>
      <c r="Q216" s="698"/>
    </row>
    <row r="217" spans="1:17">
      <c r="A217" s="808" t="s">
        <v>176</v>
      </c>
      <c r="B217" s="809">
        <v>0.54</v>
      </c>
      <c r="C217" s="698"/>
      <c r="D217" s="698"/>
      <c r="E217" s="698"/>
      <c r="F217" s="314"/>
      <c r="G217" s="814"/>
      <c r="H217" s="814"/>
      <c r="I217" s="814"/>
      <c r="J217" s="814"/>
      <c r="K217" s="814"/>
      <c r="L217" s="814"/>
      <c r="M217" s="814"/>
      <c r="N217" s="698"/>
      <c r="O217" s="698"/>
      <c r="P217" s="698"/>
      <c r="Q217" s="698"/>
    </row>
    <row r="218" spans="1:17">
      <c r="A218" s="808" t="s">
        <v>70</v>
      </c>
      <c r="B218" s="809">
        <v>0.46500000000000002</v>
      </c>
      <c r="C218" s="698"/>
      <c r="D218" s="698"/>
      <c r="E218" s="698"/>
      <c r="F218" s="314"/>
      <c r="G218" s="815"/>
      <c r="H218" s="815"/>
      <c r="I218" s="815"/>
      <c r="J218" s="816"/>
      <c r="K218" s="815"/>
      <c r="L218" s="815"/>
      <c r="M218" s="815"/>
      <c r="N218" s="698"/>
      <c r="O218" s="698"/>
      <c r="P218" s="698"/>
      <c r="Q218" s="698"/>
    </row>
    <row r="219" spans="1:17" ht="13.5" thickBot="1">
      <c r="A219" s="810" t="s">
        <v>177</v>
      </c>
      <c r="B219" s="811">
        <v>0.51600000000000001</v>
      </c>
      <c r="C219" s="698"/>
      <c r="D219" s="698"/>
      <c r="E219" s="698"/>
      <c r="F219" s="817"/>
      <c r="G219" s="817"/>
      <c r="H219" s="817"/>
      <c r="I219" s="817"/>
      <c r="J219" s="818"/>
      <c r="K219" s="817"/>
      <c r="L219" s="817"/>
      <c r="M219" s="815"/>
      <c r="N219" s="698"/>
      <c r="O219" s="698"/>
      <c r="P219" s="698"/>
      <c r="Q219" s="698"/>
    </row>
    <row r="220" spans="1:17">
      <c r="A220" s="698"/>
      <c r="B220" s="698"/>
      <c r="C220" s="698"/>
      <c r="D220" s="698"/>
      <c r="E220" s="698"/>
      <c r="F220" s="698"/>
      <c r="G220" s="817"/>
      <c r="H220" s="817"/>
      <c r="I220" s="817"/>
      <c r="J220" s="817"/>
      <c r="K220" s="817"/>
      <c r="L220" s="817"/>
      <c r="M220" s="817"/>
      <c r="N220" s="698"/>
      <c r="O220" s="698"/>
      <c r="P220" s="698"/>
      <c r="Q220" s="698"/>
    </row>
    <row r="221" spans="1:17" ht="13.5" thickBot="1">
      <c r="A221" s="803" t="s">
        <v>235</v>
      </c>
      <c r="B221" s="698"/>
      <c r="C221" s="698"/>
      <c r="D221" s="698"/>
      <c r="E221" s="698"/>
      <c r="F221" s="698"/>
      <c r="G221" s="817"/>
      <c r="H221" s="817"/>
      <c r="I221" s="817"/>
      <c r="J221" s="817"/>
      <c r="K221" s="817"/>
      <c r="L221" s="817"/>
      <c r="M221" s="817"/>
      <c r="N221" s="698"/>
      <c r="O221" s="698"/>
      <c r="P221" s="698"/>
      <c r="Q221" s="698"/>
    </row>
    <row r="222" spans="1:17" ht="13.5" thickBot="1">
      <c r="A222" s="804" t="s">
        <v>173</v>
      </c>
      <c r="B222" s="805">
        <v>0.51800000000000002</v>
      </c>
      <c r="C222" s="698"/>
      <c r="D222" s="698"/>
      <c r="E222" s="698"/>
      <c r="F222" s="698"/>
      <c r="G222" s="817"/>
      <c r="H222" s="817"/>
      <c r="I222" s="817"/>
      <c r="J222" s="817"/>
      <c r="K222" s="817"/>
      <c r="L222" s="817"/>
      <c r="M222" s="817"/>
      <c r="N222" s="698"/>
      <c r="O222" s="698"/>
      <c r="P222" s="698"/>
      <c r="Q222" s="698"/>
    </row>
    <row r="223" spans="1:17">
      <c r="A223" s="806" t="s">
        <v>174</v>
      </c>
      <c r="B223" s="807">
        <v>0.53300000000000003</v>
      </c>
      <c r="C223" s="698"/>
      <c r="D223" s="698"/>
      <c r="E223" s="698"/>
      <c r="F223" s="698"/>
      <c r="G223" s="817"/>
      <c r="H223" s="817"/>
      <c r="I223" s="817"/>
      <c r="J223" s="817"/>
      <c r="K223" s="817"/>
      <c r="L223" s="817"/>
      <c r="M223" s="817"/>
      <c r="N223" s="698"/>
      <c r="O223" s="698"/>
      <c r="P223" s="698"/>
      <c r="Q223" s="698"/>
    </row>
    <row r="224" spans="1:17">
      <c r="A224" s="808" t="s">
        <v>175</v>
      </c>
      <c r="B224" s="809">
        <v>0.53300000000000003</v>
      </c>
      <c r="C224" s="698"/>
      <c r="D224" s="698"/>
      <c r="E224" s="698"/>
      <c r="F224" s="698"/>
      <c r="G224" s="817"/>
      <c r="H224" s="817"/>
      <c r="I224" s="817"/>
      <c r="J224" s="817"/>
      <c r="K224" s="817"/>
      <c r="L224" s="817"/>
      <c r="M224" s="817"/>
      <c r="N224" s="698"/>
      <c r="O224" s="698"/>
      <c r="P224" s="698"/>
      <c r="Q224" s="698"/>
    </row>
    <row r="225" spans="1:17">
      <c r="A225" s="808" t="s">
        <v>176</v>
      </c>
      <c r="B225" s="809">
        <v>0.52100000000000002</v>
      </c>
      <c r="C225" s="698"/>
      <c r="D225" s="698"/>
      <c r="E225" s="698"/>
      <c r="F225" s="698"/>
      <c r="G225" s="698"/>
      <c r="H225" s="698"/>
      <c r="I225" s="698"/>
      <c r="J225" s="698"/>
      <c r="K225" s="698"/>
      <c r="L225" s="698"/>
      <c r="M225" s="698"/>
      <c r="N225" s="698"/>
      <c r="O225" s="698"/>
      <c r="P225" s="698"/>
      <c r="Q225" s="698"/>
    </row>
    <row r="226" spans="1:17">
      <c r="A226" s="808" t="s">
        <v>70</v>
      </c>
      <c r="B226" s="809">
        <v>0.48699999999999999</v>
      </c>
      <c r="C226" s="698"/>
      <c r="D226" s="698"/>
      <c r="E226" s="814"/>
      <c r="F226" s="698"/>
      <c r="G226" s="698"/>
      <c r="H226" s="698"/>
      <c r="I226" s="698"/>
      <c r="J226" s="698"/>
      <c r="K226" s="698"/>
      <c r="L226" s="698"/>
      <c r="M226" s="698"/>
      <c r="N226" s="698"/>
      <c r="O226" s="698"/>
      <c r="P226" s="698"/>
      <c r="Q226" s="698"/>
    </row>
    <row r="227" spans="1:17" ht="13.5" thickBot="1">
      <c r="A227" s="810" t="s">
        <v>177</v>
      </c>
      <c r="B227" s="811">
        <v>0.51800000000000002</v>
      </c>
      <c r="C227" s="698"/>
      <c r="D227" s="698"/>
      <c r="E227" s="815"/>
      <c r="F227" s="698"/>
      <c r="G227" s="772"/>
      <c r="H227" s="772"/>
      <c r="I227" s="772"/>
      <c r="J227" s="772"/>
      <c r="K227" s="772"/>
      <c r="L227" s="772"/>
      <c r="M227" s="772"/>
      <c r="N227" s="698"/>
      <c r="O227" s="698"/>
      <c r="P227" s="698"/>
      <c r="Q227" s="698"/>
    </row>
    <row r="228" spans="1:17">
      <c r="A228" s="698"/>
      <c r="B228" s="698"/>
      <c r="C228" s="698"/>
      <c r="D228" s="698"/>
      <c r="E228" s="698"/>
      <c r="F228" s="698"/>
      <c r="G228" s="772"/>
      <c r="H228" s="772"/>
      <c r="I228" s="772"/>
      <c r="J228" s="772"/>
      <c r="K228" s="772"/>
      <c r="L228" s="772"/>
      <c r="M228" s="772"/>
      <c r="N228" s="698"/>
      <c r="O228" s="698"/>
      <c r="P228" s="698"/>
      <c r="Q228" s="698"/>
    </row>
    <row r="229" spans="1:17">
      <c r="A229" s="314"/>
      <c r="B229" s="314"/>
      <c r="C229" s="314"/>
      <c r="D229" s="314"/>
      <c r="E229" s="314"/>
      <c r="F229" s="314"/>
      <c r="G229" s="314"/>
      <c r="H229" s="772"/>
      <c r="I229" s="772"/>
      <c r="J229" s="772"/>
      <c r="K229" s="772"/>
      <c r="L229" s="772"/>
      <c r="M229" s="772"/>
      <c r="N229" s="698"/>
      <c r="O229" s="698"/>
      <c r="P229" s="698"/>
      <c r="Q229" s="698"/>
    </row>
    <row r="230" spans="1:17">
      <c r="A230" s="314"/>
      <c r="B230" s="314"/>
      <c r="C230" s="314"/>
      <c r="D230" s="314"/>
      <c r="E230" s="314"/>
      <c r="F230" s="314"/>
      <c r="G230" s="314"/>
      <c r="H230" s="772"/>
      <c r="I230" s="772"/>
      <c r="J230" s="772"/>
      <c r="K230" s="772"/>
      <c r="L230" s="772"/>
      <c r="M230" s="772"/>
      <c r="N230" s="698"/>
      <c r="O230" s="698"/>
      <c r="P230" s="698"/>
      <c r="Q230" s="698"/>
    </row>
    <row r="231" spans="1:17">
      <c r="A231" s="314"/>
      <c r="B231" s="314"/>
      <c r="C231" s="314"/>
      <c r="D231" s="314"/>
      <c r="E231" s="314"/>
      <c r="F231" s="314"/>
      <c r="G231" s="314"/>
      <c r="H231" s="772"/>
      <c r="I231" s="772"/>
      <c r="J231" s="772"/>
      <c r="K231" s="772"/>
      <c r="L231" s="772"/>
      <c r="M231" s="772"/>
      <c r="N231" s="698"/>
      <c r="O231" s="698"/>
      <c r="P231" s="698"/>
      <c r="Q231" s="698"/>
    </row>
    <row r="232" spans="1:17">
      <c r="A232" s="314"/>
      <c r="B232" s="314"/>
      <c r="C232" s="314"/>
      <c r="D232" s="314"/>
      <c r="E232" s="314"/>
      <c r="F232" s="314"/>
      <c r="G232" s="314"/>
      <c r="H232" s="772"/>
      <c r="I232" s="772"/>
      <c r="J232" s="772"/>
      <c r="K232" s="772"/>
      <c r="L232" s="772"/>
      <c r="M232" s="772"/>
      <c r="N232" s="698"/>
      <c r="O232" s="698"/>
      <c r="P232" s="698"/>
      <c r="Q232" s="698"/>
    </row>
    <row r="233" spans="1:17">
      <c r="A233" s="314"/>
      <c r="B233" s="314"/>
      <c r="C233" s="314"/>
      <c r="D233" s="314"/>
      <c r="E233" s="314"/>
      <c r="F233" s="314"/>
      <c r="G233" s="314"/>
      <c r="H233" s="772"/>
      <c r="I233" s="772"/>
      <c r="J233" s="772"/>
      <c r="K233" s="772"/>
      <c r="L233" s="772"/>
      <c r="M233" s="772"/>
      <c r="N233" s="698"/>
      <c r="O233" s="698"/>
      <c r="P233" s="698"/>
      <c r="Q233" s="698"/>
    </row>
    <row r="234" spans="1:17">
      <c r="A234" s="314"/>
      <c r="B234" s="314"/>
      <c r="C234" s="314"/>
      <c r="D234" s="314"/>
      <c r="E234" s="314"/>
      <c r="F234" s="314"/>
      <c r="G234" s="314"/>
      <c r="H234" s="698"/>
      <c r="I234" s="698"/>
      <c r="J234" s="698"/>
      <c r="K234" s="698"/>
      <c r="L234" s="698"/>
      <c r="M234" s="698"/>
      <c r="N234" s="698"/>
      <c r="O234" s="698"/>
      <c r="P234" s="698"/>
      <c r="Q234" s="698"/>
    </row>
    <row r="235" spans="1:17">
      <c r="A235" s="314"/>
      <c r="B235" s="314"/>
      <c r="C235" s="314"/>
      <c r="D235" s="314"/>
      <c r="E235" s="314"/>
      <c r="F235" s="314"/>
      <c r="G235" s="314"/>
      <c r="H235" s="698"/>
      <c r="I235" s="698"/>
      <c r="J235" s="698"/>
      <c r="K235" s="698"/>
      <c r="L235" s="698"/>
      <c r="M235" s="772"/>
      <c r="N235" s="698"/>
      <c r="O235" s="698"/>
      <c r="P235" s="698"/>
      <c r="Q235" s="698"/>
    </row>
    <row r="236" spans="1:17">
      <c r="A236" s="314"/>
      <c r="B236" s="314"/>
      <c r="C236" s="314"/>
      <c r="D236" s="314"/>
      <c r="E236" s="314"/>
      <c r="F236" s="314"/>
      <c r="G236" s="314"/>
      <c r="H236" s="698"/>
      <c r="I236" s="698"/>
      <c r="J236" s="698"/>
      <c r="K236" s="698"/>
      <c r="L236" s="698"/>
      <c r="M236" s="772"/>
      <c r="N236" s="698"/>
      <c r="O236" s="698"/>
      <c r="P236" s="698"/>
      <c r="Q236" s="698"/>
    </row>
    <row r="237" spans="1:17">
      <c r="A237" s="314"/>
      <c r="B237" s="314"/>
      <c r="C237" s="314"/>
      <c r="D237" s="314"/>
      <c r="E237" s="314"/>
      <c r="F237" s="314"/>
      <c r="G237" s="314"/>
      <c r="H237" s="698"/>
      <c r="I237" s="698"/>
      <c r="J237" s="698"/>
      <c r="K237" s="698"/>
      <c r="L237" s="698"/>
      <c r="M237" s="772"/>
      <c r="N237" s="698"/>
      <c r="O237" s="698"/>
      <c r="P237" s="698"/>
      <c r="Q237" s="698"/>
    </row>
    <row r="238" spans="1:17">
      <c r="A238" s="314"/>
      <c r="B238" s="314"/>
      <c r="C238" s="314"/>
      <c r="D238" s="314"/>
      <c r="E238" s="314"/>
      <c r="F238" s="314"/>
      <c r="G238" s="314"/>
      <c r="H238" s="698"/>
      <c r="I238" s="698"/>
      <c r="J238" s="698"/>
      <c r="K238" s="698"/>
      <c r="L238" s="698"/>
      <c r="M238" s="772"/>
      <c r="N238" s="698"/>
      <c r="O238" s="698"/>
      <c r="P238" s="698"/>
      <c r="Q238" s="698"/>
    </row>
    <row r="239" spans="1:17">
      <c r="A239" s="314"/>
      <c r="B239" s="314"/>
      <c r="C239" s="314"/>
      <c r="D239" s="314"/>
      <c r="E239" s="314"/>
      <c r="F239" s="314"/>
      <c r="G239" s="314"/>
      <c r="H239" s="698"/>
      <c r="I239" s="698"/>
      <c r="J239" s="698"/>
      <c r="K239" s="698"/>
      <c r="L239" s="698"/>
      <c r="M239" s="772"/>
      <c r="N239" s="698"/>
      <c r="O239" s="698"/>
      <c r="P239" s="698"/>
      <c r="Q239" s="698"/>
    </row>
    <row r="240" spans="1:17">
      <c r="A240" s="314"/>
      <c r="B240" s="314"/>
      <c r="C240" s="314"/>
      <c r="D240" s="314"/>
      <c r="E240" s="314"/>
      <c r="F240" s="314"/>
      <c r="G240" s="314"/>
      <c r="H240" s="698"/>
      <c r="I240" s="698"/>
      <c r="J240" s="698"/>
      <c r="K240" s="698"/>
      <c r="L240" s="698"/>
      <c r="M240" s="772"/>
      <c r="N240" s="698"/>
      <c r="O240" s="698"/>
      <c r="P240" s="698"/>
      <c r="Q240" s="698"/>
    </row>
    <row r="241" spans="1:17">
      <c r="A241" s="314"/>
      <c r="B241" s="314"/>
      <c r="C241" s="314"/>
      <c r="D241" s="314"/>
      <c r="E241" s="314"/>
      <c r="F241" s="314"/>
      <c r="G241" s="314"/>
      <c r="H241" s="698"/>
      <c r="I241" s="698"/>
      <c r="J241" s="698"/>
      <c r="K241" s="698"/>
      <c r="L241" s="698"/>
      <c r="M241" s="772"/>
      <c r="N241" s="698"/>
      <c r="O241" s="698"/>
      <c r="P241" s="698"/>
      <c r="Q241" s="698"/>
    </row>
    <row r="242" spans="1:17">
      <c r="A242" s="314"/>
      <c r="B242" s="314"/>
      <c r="C242" s="314"/>
      <c r="D242" s="314"/>
      <c r="E242" s="314"/>
      <c r="F242" s="314"/>
      <c r="G242" s="314"/>
      <c r="H242" s="698"/>
      <c r="I242" s="698"/>
      <c r="J242" s="698"/>
      <c r="K242" s="698"/>
      <c r="L242" s="698"/>
      <c r="M242" s="772"/>
      <c r="N242" s="698"/>
      <c r="O242" s="698"/>
      <c r="P242" s="698"/>
      <c r="Q242" s="698"/>
    </row>
    <row r="243" spans="1:17">
      <c r="A243" s="314"/>
      <c r="B243" s="314"/>
      <c r="C243" s="314"/>
      <c r="D243" s="314"/>
      <c r="E243" s="314"/>
      <c r="F243" s="314"/>
      <c r="G243" s="314"/>
      <c r="H243" s="698"/>
      <c r="I243" s="698"/>
      <c r="J243" s="698"/>
      <c r="K243" s="698"/>
      <c r="L243" s="698"/>
      <c r="M243" s="698"/>
      <c r="N243" s="698"/>
      <c r="O243" s="698"/>
      <c r="P243" s="698"/>
      <c r="Q243" s="698"/>
    </row>
    <row r="244" spans="1:17">
      <c r="A244" s="314"/>
      <c r="B244" s="314"/>
      <c r="C244" s="314"/>
      <c r="D244" s="314"/>
      <c r="E244" s="314"/>
      <c r="F244" s="314"/>
      <c r="G244" s="314"/>
      <c r="H244" s="698"/>
      <c r="I244" s="698"/>
      <c r="J244" s="698"/>
      <c r="K244" s="698"/>
      <c r="L244" s="698"/>
      <c r="M244" s="698"/>
      <c r="N244" s="698"/>
      <c r="O244" s="698"/>
      <c r="P244" s="698"/>
      <c r="Q244" s="698"/>
    </row>
    <row r="245" spans="1:17">
      <c r="A245" s="698"/>
      <c r="B245" s="698"/>
      <c r="C245" s="698"/>
      <c r="D245" s="698"/>
      <c r="E245" s="698"/>
      <c r="F245" s="698"/>
      <c r="G245" s="698"/>
      <c r="H245" s="698"/>
      <c r="I245" s="698"/>
      <c r="J245" s="698"/>
      <c r="K245" s="698"/>
      <c r="L245" s="698"/>
      <c r="M245" s="698"/>
      <c r="N245" s="698"/>
      <c r="O245" s="698"/>
      <c r="P245" s="698"/>
      <c r="Q245" s="698"/>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topLeftCell="A33" workbookViewId="0">
      <selection activeCell="P18" sqref="P18"/>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233" t="s">
        <v>311</v>
      </c>
      <c r="B4" s="1233"/>
      <c r="C4" s="1233"/>
      <c r="D4" s="1233"/>
      <c r="E4" s="1233"/>
      <c r="F4" s="1233"/>
      <c r="G4" s="1233"/>
      <c r="H4" s="1233"/>
      <c r="I4" s="1233"/>
      <c r="J4" s="1233"/>
      <c r="K4" s="1233"/>
      <c r="L4" s="1233"/>
      <c r="M4" s="1233"/>
      <c r="N4" s="1233"/>
    </row>
    <row r="6" spans="1:20" ht="16.5" thickBot="1">
      <c r="C6" s="116"/>
      <c r="E6" s="117"/>
      <c r="F6" s="118"/>
    </row>
    <row r="7" spans="1:20" ht="15.75" thickBot="1">
      <c r="A7" s="119" t="s">
        <v>247</v>
      </c>
      <c r="B7" s="120" t="s">
        <v>248</v>
      </c>
      <c r="C7" s="121" t="s">
        <v>249</v>
      </c>
      <c r="D7" s="121" t="s">
        <v>250</v>
      </c>
      <c r="E7" s="121" t="s">
        <v>251</v>
      </c>
      <c r="F7" s="121" t="s">
        <v>252</v>
      </c>
      <c r="G7" s="121" t="s">
        <v>253</v>
      </c>
      <c r="H7" s="121" t="s">
        <v>254</v>
      </c>
      <c r="I7" s="121" t="s">
        <v>255</v>
      </c>
      <c r="J7" s="121" t="s">
        <v>256</v>
      </c>
      <c r="K7" s="121" t="s">
        <v>257</v>
      </c>
      <c r="L7" s="121" t="s">
        <v>258</v>
      </c>
      <c r="M7" s="122" t="s">
        <v>259</v>
      </c>
    </row>
    <row r="8" spans="1:20" ht="15.75">
      <c r="A8" s="123" t="s">
        <v>260</v>
      </c>
      <c r="B8" s="124"/>
      <c r="C8" s="124"/>
      <c r="D8" s="124"/>
      <c r="E8" s="124"/>
      <c r="F8" s="124"/>
      <c r="G8" s="124"/>
      <c r="H8" s="124"/>
      <c r="I8" s="124"/>
      <c r="J8" s="124"/>
      <c r="K8" s="124"/>
      <c r="L8" s="124"/>
      <c r="M8" s="125"/>
    </row>
    <row r="9" spans="1:20" ht="15.75">
      <c r="A9" s="126" t="s">
        <v>261</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7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75">
      <c r="A13" s="820">
        <v>2023</v>
      </c>
      <c r="B13" s="821">
        <v>17818.25</v>
      </c>
      <c r="C13" s="822">
        <v>17775.46</v>
      </c>
      <c r="D13" s="822">
        <v>18124</v>
      </c>
      <c r="E13" s="822">
        <v>18175.38</v>
      </c>
      <c r="F13" s="822">
        <v>17869.03</v>
      </c>
      <c r="G13" s="822">
        <v>17426.900000000001</v>
      </c>
      <c r="H13" s="822">
        <v>16496.03</v>
      </c>
      <c r="I13" s="822">
        <v>16998.900000000001</v>
      </c>
      <c r="J13" s="823">
        <v>16736.45</v>
      </c>
      <c r="K13" s="822">
        <v>16748.13</v>
      </c>
      <c r="L13" s="822">
        <v>16691</v>
      </c>
      <c r="M13" s="824">
        <v>16230</v>
      </c>
    </row>
    <row r="14" spans="1:20" ht="16.5" thickBot="1">
      <c r="A14" s="127">
        <v>2024</v>
      </c>
      <c r="B14" s="211">
        <v>16814.48</v>
      </c>
      <c r="C14" s="137">
        <v>16937.62</v>
      </c>
      <c r="D14" s="137">
        <v>17143.39</v>
      </c>
      <c r="E14" s="137">
        <v>17121.95</v>
      </c>
      <c r="F14" s="137">
        <v>17356.82</v>
      </c>
      <c r="G14" s="137">
        <v>17639.62</v>
      </c>
      <c r="H14" s="137">
        <v>17420.78</v>
      </c>
      <c r="I14" s="137">
        <v>17666.89</v>
      </c>
      <c r="J14" s="138">
        <v>17604.599999999999</v>
      </c>
      <c r="K14" s="137">
        <v>18044.740000000002</v>
      </c>
      <c r="L14" s="137"/>
      <c r="M14" s="139"/>
    </row>
    <row r="15" spans="1:20" ht="18.75">
      <c r="A15" s="123" t="s">
        <v>262</v>
      </c>
      <c r="B15" s="124"/>
      <c r="C15" s="124"/>
      <c r="D15" s="124"/>
      <c r="E15" s="124"/>
      <c r="F15" s="124"/>
      <c r="G15" s="124"/>
      <c r="H15" s="124"/>
      <c r="I15" s="124"/>
      <c r="J15" s="124"/>
      <c r="K15" s="124"/>
      <c r="L15" s="124"/>
      <c r="M15" s="125"/>
      <c r="O15" s="689"/>
      <c r="P15" s="689"/>
      <c r="Q15" s="689"/>
      <c r="R15" s="689"/>
      <c r="S15" s="689"/>
      <c r="T15" s="316"/>
    </row>
    <row r="16" spans="1:20" ht="15.75">
      <c r="A16" s="126" t="s">
        <v>261</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75">
      <c r="A20" s="820">
        <v>2023</v>
      </c>
      <c r="B20" s="825">
        <v>21326.672999999999</v>
      </c>
      <c r="C20" s="822">
        <v>21353.59</v>
      </c>
      <c r="D20" s="822">
        <v>21623.65</v>
      </c>
      <c r="E20" s="822">
        <v>21692.9</v>
      </c>
      <c r="F20" s="822">
        <v>21005.360000000001</v>
      </c>
      <c r="G20" s="822">
        <v>20409.580000000002</v>
      </c>
      <c r="H20" s="822">
        <v>18891.330000000002</v>
      </c>
      <c r="I20" s="822">
        <v>20390.22</v>
      </c>
      <c r="J20" s="823">
        <v>20342.43</v>
      </c>
      <c r="K20" s="822">
        <v>20609.07</v>
      </c>
      <c r="L20" s="822">
        <v>20384</v>
      </c>
      <c r="M20" s="824">
        <v>20235</v>
      </c>
    </row>
    <row r="21" spans="1:20" ht="16.5"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v>21391.84</v>
      </c>
      <c r="L21" s="137"/>
      <c r="M21" s="139"/>
    </row>
    <row r="23" spans="1:20" ht="15.75">
      <c r="A23" s="1234" t="s">
        <v>312</v>
      </c>
      <c r="B23" s="1234"/>
      <c r="C23" s="1234"/>
      <c r="D23" s="1234"/>
      <c r="E23" s="1234"/>
      <c r="F23" s="1234"/>
      <c r="G23" s="1234"/>
      <c r="H23" s="1234"/>
      <c r="I23" s="1234"/>
      <c r="J23" s="1234"/>
      <c r="K23" s="1234"/>
      <c r="L23" s="1234"/>
      <c r="M23" s="1234"/>
      <c r="N23" s="1234"/>
    </row>
    <row r="24" spans="1:20" ht="13.5" thickBot="1"/>
    <row r="25" spans="1:20" ht="15.75" thickBot="1">
      <c r="A25" s="119" t="s">
        <v>247</v>
      </c>
      <c r="B25" s="120" t="s">
        <v>248</v>
      </c>
      <c r="C25" s="121" t="s">
        <v>249</v>
      </c>
      <c r="D25" s="121" t="s">
        <v>250</v>
      </c>
      <c r="E25" s="121" t="s">
        <v>251</v>
      </c>
      <c r="F25" s="121" t="s">
        <v>252</v>
      </c>
      <c r="G25" s="121" t="s">
        <v>253</v>
      </c>
      <c r="H25" s="121" t="s">
        <v>254</v>
      </c>
      <c r="I25" s="121" t="s">
        <v>255</v>
      </c>
      <c r="J25" s="121" t="s">
        <v>256</v>
      </c>
      <c r="K25" s="121" t="s">
        <v>257</v>
      </c>
      <c r="L25" s="121" t="s">
        <v>258</v>
      </c>
      <c r="M25" s="122" t="s">
        <v>259</v>
      </c>
    </row>
    <row r="26" spans="1:20" ht="16.5" thickBot="1">
      <c r="A26" s="128" t="s">
        <v>263</v>
      </c>
      <c r="B26" s="129"/>
      <c r="C26" s="129"/>
      <c r="D26" s="129"/>
      <c r="E26" s="129"/>
      <c r="F26" s="129"/>
      <c r="G26" s="129"/>
      <c r="H26" s="129"/>
      <c r="I26" s="129"/>
      <c r="J26" s="129"/>
      <c r="K26" s="129"/>
      <c r="L26" s="129"/>
      <c r="M26" s="130"/>
    </row>
    <row r="27" spans="1:20" ht="15.75">
      <c r="A27" s="126" t="s">
        <v>261</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89"/>
      <c r="P31" s="689"/>
      <c r="Q31" s="689"/>
      <c r="R31" s="689"/>
      <c r="S31" s="689"/>
      <c r="T31" s="316"/>
    </row>
    <row r="32" spans="1:20" ht="16.5"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v>34379.26</v>
      </c>
      <c r="L32" s="137"/>
      <c r="M32" s="139"/>
    </row>
    <row r="33" spans="1:13" ht="15.75">
      <c r="A33" s="123" t="s">
        <v>266</v>
      </c>
      <c r="B33" s="124"/>
      <c r="C33" s="124"/>
      <c r="D33" s="124"/>
      <c r="E33" s="124"/>
      <c r="F33" s="124"/>
      <c r="G33" s="124"/>
      <c r="H33" s="124"/>
      <c r="I33" s="124"/>
      <c r="J33" s="124"/>
      <c r="K33" s="124"/>
      <c r="L33" s="124"/>
      <c r="M33" s="125"/>
    </row>
    <row r="34" spans="1:13" ht="15.75">
      <c r="A34" s="126" t="s">
        <v>261</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75">
      <c r="A38" s="820">
        <v>2023</v>
      </c>
      <c r="B38" s="825">
        <v>35216.26</v>
      </c>
      <c r="C38" s="822">
        <v>35142.31</v>
      </c>
      <c r="D38" s="822">
        <v>34996.07</v>
      </c>
      <c r="E38" s="822">
        <v>35809.93</v>
      </c>
      <c r="F38" s="822">
        <v>35165.19</v>
      </c>
      <c r="G38" s="822">
        <v>33595.82</v>
      </c>
      <c r="H38" s="822">
        <v>30237.81</v>
      </c>
      <c r="I38" s="822">
        <v>33117.1</v>
      </c>
      <c r="J38" s="823">
        <v>33257.89</v>
      </c>
      <c r="K38" s="822">
        <v>33807.910000000003</v>
      </c>
      <c r="L38" s="822">
        <v>33965</v>
      </c>
      <c r="M38" s="824">
        <v>35347</v>
      </c>
    </row>
    <row r="39" spans="1:13" ht="16.5"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v>35547.230000000003</v>
      </c>
      <c r="L39" s="137"/>
      <c r="M39" s="139"/>
    </row>
    <row r="50" spans="19:19">
      <c r="S50" t="s">
        <v>264</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4"/>
  <sheetViews>
    <sheetView showGridLines="0" workbookViewId="0">
      <selection activeCell="Y33" sqref="Y33"/>
    </sheetView>
  </sheetViews>
  <sheetFormatPr defaultColWidth="9.140625" defaultRowHeight="12.75"/>
  <sheetData>
    <row r="9" spans="24:26" ht="18">
      <c r="X9" s="438"/>
      <c r="Y9" s="438"/>
      <c r="Z9" s="438"/>
    </row>
    <row r="15" spans="24:26" ht="18.75">
      <c r="X15" s="688"/>
      <c r="Y15" s="320"/>
    </row>
    <row r="20" spans="24:28" ht="11.45" customHeight="1"/>
    <row r="21" spans="24:28" ht="14.45" customHeight="1">
      <c r="X21" s="320"/>
      <c r="Y21" s="320"/>
      <c r="Z21" s="320"/>
      <c r="AA21" s="320"/>
      <c r="AB21" s="320"/>
    </row>
    <row r="22" spans="24:28" ht="12" customHeight="1"/>
    <row r="23" spans="24:28" ht="12" customHeight="1"/>
    <row r="24" spans="24:28" ht="12" customHeight="1"/>
    <row r="42" spans="1:1" ht="11.45" customHeight="1">
      <c r="A42" s="113"/>
    </row>
    <row r="44" spans="1:1">
      <c r="A44" s="113" t="s">
        <v>243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O25" sqref="O25"/>
    </sheetView>
  </sheetViews>
  <sheetFormatPr defaultColWidth="9.140625" defaultRowHeight="15"/>
  <cols>
    <col min="1" max="1" width="20.42578125" style="409" customWidth="1"/>
    <col min="2" max="2" width="11.5703125" style="409" customWidth="1"/>
    <col min="3" max="3" width="13" style="409" customWidth="1"/>
    <col min="4" max="4" width="12.140625" style="409" customWidth="1"/>
    <col min="5" max="5" width="8.7109375" style="409" customWidth="1"/>
    <col min="6" max="6" width="14.28515625" style="409" customWidth="1"/>
    <col min="7" max="7" width="9.28515625" style="409" customWidth="1"/>
    <col min="8" max="8" width="12" style="409" customWidth="1"/>
    <col min="9" max="9" width="11.7109375" style="409" customWidth="1"/>
    <col min="10" max="10" width="11.5703125" style="409" bestFit="1" customWidth="1"/>
    <col min="11" max="11" width="12.42578125" style="409" customWidth="1"/>
    <col min="12" max="16384" width="9.140625" style="409"/>
  </cols>
  <sheetData>
    <row r="1" spans="1:13" ht="31.5" customHeight="1" thickBot="1">
      <c r="A1" s="1077" t="s">
        <v>62</v>
      </c>
      <c r="B1" s="1077"/>
      <c r="C1" s="1077"/>
      <c r="D1" s="1077"/>
      <c r="E1" s="1077"/>
      <c r="F1" s="1077"/>
      <c r="G1" s="1077"/>
      <c r="H1" s="1077"/>
      <c r="I1" s="1077"/>
      <c r="J1" s="1077"/>
      <c r="K1" s="535"/>
    </row>
    <row r="2" spans="1:13" ht="16.5" thickBot="1">
      <c r="A2" s="1091" t="s">
        <v>233</v>
      </c>
      <c r="B2" s="1092"/>
      <c r="C2" s="1092"/>
      <c r="D2" s="1092"/>
      <c r="E2" s="1092"/>
      <c r="F2" s="1092"/>
      <c r="G2" s="1092"/>
      <c r="H2" s="1092"/>
      <c r="I2" s="1092"/>
      <c r="J2" s="1093"/>
    </row>
    <row r="3" spans="1:13" ht="33.75" customHeight="1" thickBot="1">
      <c r="A3" s="536"/>
      <c r="B3" s="537"/>
      <c r="C3" s="538" t="s">
        <v>470</v>
      </c>
      <c r="D3" s="539"/>
      <c r="E3" s="540"/>
      <c r="F3" s="927" t="s">
        <v>509</v>
      </c>
      <c r="G3" s="926"/>
      <c r="H3" s="543" t="s">
        <v>65</v>
      </c>
      <c r="I3" s="541" t="s">
        <v>224</v>
      </c>
      <c r="J3" s="542" t="s">
        <v>225</v>
      </c>
    </row>
    <row r="4" spans="1:13" ht="30">
      <c r="A4" s="544" t="s">
        <v>52</v>
      </c>
      <c r="B4" s="536" t="s">
        <v>59</v>
      </c>
      <c r="C4" s="545" t="s">
        <v>60</v>
      </c>
      <c r="D4" s="546" t="s">
        <v>61</v>
      </c>
      <c r="E4" s="547" t="s">
        <v>66</v>
      </c>
      <c r="F4" s="548" t="s">
        <v>54</v>
      </c>
      <c r="G4" s="549" t="s">
        <v>48</v>
      </c>
      <c r="H4" s="550" t="s">
        <v>67</v>
      </c>
      <c r="I4" s="551" t="s">
        <v>49</v>
      </c>
      <c r="J4" s="552" t="s">
        <v>66</v>
      </c>
    </row>
    <row r="5" spans="1:13" ht="15.75" thickBot="1">
      <c r="A5" s="553"/>
      <c r="B5" s="528" t="s">
        <v>534</v>
      </c>
      <c r="C5" s="554" t="s">
        <v>534</v>
      </c>
      <c r="D5" s="554" t="s">
        <v>534</v>
      </c>
      <c r="E5" s="555" t="s">
        <v>49</v>
      </c>
      <c r="F5" s="527" t="s">
        <v>534</v>
      </c>
      <c r="G5" s="556" t="s">
        <v>68</v>
      </c>
      <c r="H5" s="557" t="s">
        <v>64</v>
      </c>
      <c r="I5" s="527" t="s">
        <v>534</v>
      </c>
      <c r="J5" s="558" t="s">
        <v>56</v>
      </c>
    </row>
    <row r="6" spans="1:13" ht="15.75" thickBot="1">
      <c r="A6" s="559" t="s">
        <v>228</v>
      </c>
      <c r="B6" s="560"/>
      <c r="C6" s="560"/>
      <c r="D6" s="560"/>
      <c r="E6" s="560"/>
      <c r="F6" s="560"/>
      <c r="G6" s="560"/>
      <c r="H6" s="560"/>
      <c r="I6" s="561"/>
      <c r="J6" s="562"/>
    </row>
    <row r="7" spans="1:13" ht="15.75" thickBot="1">
      <c r="A7" s="563" t="s">
        <v>18</v>
      </c>
      <c r="B7" s="564">
        <v>10.857526825874805</v>
      </c>
      <c r="C7" s="565">
        <v>20960.476497827811</v>
      </c>
      <c r="D7" s="566">
        <v>21379.686027784366</v>
      </c>
      <c r="E7" s="567">
        <v>-0.5435376112393705</v>
      </c>
      <c r="F7" s="568">
        <v>328.53251978007239</v>
      </c>
      <c r="G7" s="567">
        <v>-0.21353310068744411</v>
      </c>
      <c r="H7" s="567">
        <v>6.7115054378935319</v>
      </c>
      <c r="I7" s="567">
        <v>40.661977207045098</v>
      </c>
      <c r="J7" s="569" t="s">
        <v>19</v>
      </c>
    </row>
    <row r="8" spans="1:13">
      <c r="A8" s="570" t="s">
        <v>73</v>
      </c>
      <c r="B8" s="571" t="s">
        <v>71</v>
      </c>
      <c r="C8" s="572" t="s">
        <v>466</v>
      </c>
      <c r="D8" s="573" t="s">
        <v>466</v>
      </c>
      <c r="E8" s="574" t="s">
        <v>71</v>
      </c>
      <c r="F8" s="575" t="s">
        <v>466</v>
      </c>
      <c r="G8" s="576" t="s">
        <v>71</v>
      </c>
      <c r="H8" s="576" t="s">
        <v>71</v>
      </c>
      <c r="I8" s="577">
        <v>1.0905720050166313E-2</v>
      </c>
      <c r="J8" s="578" t="s">
        <v>71</v>
      </c>
    </row>
    <row r="9" spans="1:13">
      <c r="A9" s="579" t="s">
        <v>74</v>
      </c>
      <c r="B9" s="580">
        <v>11.867717134610558</v>
      </c>
      <c r="C9" s="531">
        <v>22265.885806023562</v>
      </c>
      <c r="D9" s="581">
        <v>22711.203522144035</v>
      </c>
      <c r="E9" s="582">
        <v>0.20241669564789333</v>
      </c>
      <c r="F9" s="583">
        <v>356.18935946797342</v>
      </c>
      <c r="G9" s="584">
        <v>0.10408520578632113</v>
      </c>
      <c r="H9" s="584">
        <v>-0.55690915419422216</v>
      </c>
      <c r="I9" s="584">
        <v>15.578821091662576</v>
      </c>
      <c r="J9" s="585">
        <v>-1.3400882776325176</v>
      </c>
    </row>
    <row r="10" spans="1:13">
      <c r="A10" s="579" t="s">
        <v>75</v>
      </c>
      <c r="B10" s="580">
        <v>11.695777790405886</v>
      </c>
      <c r="C10" s="531">
        <v>21943.297918209915</v>
      </c>
      <c r="D10" s="581">
        <v>22382.163876574115</v>
      </c>
      <c r="E10" s="582">
        <v>-1.0043651662936335</v>
      </c>
      <c r="F10" s="583">
        <v>394.03641881638845</v>
      </c>
      <c r="G10" s="584">
        <v>-0.50277246739976045</v>
      </c>
      <c r="H10" s="584">
        <v>-4.4927536231884062</v>
      </c>
      <c r="I10" s="584">
        <v>3.5934347565297999</v>
      </c>
      <c r="J10" s="585">
        <v>-0.46993018075304605</v>
      </c>
    </row>
    <row r="11" spans="1:13">
      <c r="A11" s="579" t="s">
        <v>76</v>
      </c>
      <c r="B11" s="586" t="s">
        <v>71</v>
      </c>
      <c r="C11" s="531" t="s">
        <v>466</v>
      </c>
      <c r="D11" s="581" t="s">
        <v>466</v>
      </c>
      <c r="E11" s="582" t="s">
        <v>71</v>
      </c>
      <c r="F11" s="583">
        <v>365</v>
      </c>
      <c r="G11" s="584" t="s">
        <v>71</v>
      </c>
      <c r="H11" s="584" t="s">
        <v>71</v>
      </c>
      <c r="I11" s="584" t="s">
        <v>71</v>
      </c>
      <c r="J11" s="585" t="s">
        <v>71</v>
      </c>
    </row>
    <row r="12" spans="1:13">
      <c r="A12" s="579" t="s">
        <v>70</v>
      </c>
      <c r="B12" s="580">
        <v>8.8696016636976456</v>
      </c>
      <c r="C12" s="531">
        <v>18212.734422377096</v>
      </c>
      <c r="D12" s="581">
        <v>18576.989110824637</v>
      </c>
      <c r="E12" s="582">
        <v>0.31131947676696148</v>
      </c>
      <c r="F12" s="583">
        <v>293.09145496535797</v>
      </c>
      <c r="G12" s="584">
        <v>3.1424881826431892</v>
      </c>
      <c r="H12" s="584">
        <v>21.560920830993823</v>
      </c>
      <c r="I12" s="584">
        <v>11.805441954305033</v>
      </c>
      <c r="J12" s="585">
        <v>1.3172492683619215</v>
      </c>
    </row>
    <row r="13" spans="1:13" ht="15.75" thickBot="1">
      <c r="A13" s="587" t="s">
        <v>77</v>
      </c>
      <c r="B13" s="588">
        <v>11.009901429810085</v>
      </c>
      <c r="C13" s="532">
        <v>21254.635964884332</v>
      </c>
      <c r="D13" s="589">
        <v>21679.728684182021</v>
      </c>
      <c r="E13" s="590">
        <v>0.83718202842217404</v>
      </c>
      <c r="F13" s="591">
        <v>302.81561085972851</v>
      </c>
      <c r="G13" s="592">
        <v>-0.10067733728085942</v>
      </c>
      <c r="H13" s="592">
        <v>8.399754751686082</v>
      </c>
      <c r="I13" s="592">
        <v>9.6406565243470208</v>
      </c>
      <c r="J13" s="593">
        <v>3.5804042161048599E-2</v>
      </c>
    </row>
    <row r="14" spans="1:13" ht="19.5" thickBot="1">
      <c r="A14" s="559" t="s">
        <v>226</v>
      </c>
      <c r="B14" s="560"/>
      <c r="C14" s="560"/>
      <c r="D14" s="594"/>
      <c r="E14" s="560"/>
      <c r="F14" s="560"/>
      <c r="G14" s="560"/>
      <c r="H14" s="560"/>
      <c r="I14" s="561"/>
      <c r="J14" s="562"/>
      <c r="L14" s="688"/>
      <c r="M14" s="320"/>
    </row>
    <row r="15" spans="1:13" ht="15.75" thickBot="1">
      <c r="A15" s="563" t="s">
        <v>18</v>
      </c>
      <c r="B15" s="595">
        <v>10.583018109707524</v>
      </c>
      <c r="C15" s="596">
        <v>20430.536891327265</v>
      </c>
      <c r="D15" s="597">
        <v>20839.147629153809</v>
      </c>
      <c r="E15" s="567">
        <v>0.42402744957306487</v>
      </c>
      <c r="F15" s="567">
        <v>319.11977542108548</v>
      </c>
      <c r="G15" s="567">
        <v>1.2946441530087198</v>
      </c>
      <c r="H15" s="567">
        <v>6.2997347480106107</v>
      </c>
      <c r="I15" s="567">
        <v>43.7046731010415</v>
      </c>
      <c r="J15" s="569" t="s">
        <v>19</v>
      </c>
    </row>
    <row r="16" spans="1:13">
      <c r="A16" s="570" t="s">
        <v>73</v>
      </c>
      <c r="B16" s="598">
        <v>11.15959323080377</v>
      </c>
      <c r="C16" s="572">
        <v>20704.254602604396</v>
      </c>
      <c r="D16" s="573">
        <v>21118.339694656486</v>
      </c>
      <c r="E16" s="574">
        <v>9.7985788570734567</v>
      </c>
      <c r="F16" s="575">
        <v>262</v>
      </c>
      <c r="G16" s="576">
        <v>37.352555701179554</v>
      </c>
      <c r="H16" s="576">
        <v>12.5</v>
      </c>
      <c r="I16" s="577">
        <v>4.9075740225748406E-2</v>
      </c>
      <c r="J16" s="578">
        <v>1.9642626920342576E-3</v>
      </c>
    </row>
    <row r="17" spans="1:10">
      <c r="A17" s="579" t="s">
        <v>74</v>
      </c>
      <c r="B17" s="580">
        <v>11.687294025179671</v>
      </c>
      <c r="C17" s="531">
        <v>21927.380910280808</v>
      </c>
      <c r="D17" s="581">
        <v>22365.928528486424</v>
      </c>
      <c r="E17" s="582">
        <v>0.35380464287410052</v>
      </c>
      <c r="F17" s="583">
        <v>353.49196261682238</v>
      </c>
      <c r="G17" s="584">
        <v>1.8389167109336881</v>
      </c>
      <c r="H17" s="584">
        <v>5.5643251775848457</v>
      </c>
      <c r="I17" s="584">
        <v>14.586400567097444</v>
      </c>
      <c r="J17" s="585">
        <v>-0.33615994170651398</v>
      </c>
    </row>
    <row r="18" spans="1:10">
      <c r="A18" s="579" t="s">
        <v>75</v>
      </c>
      <c r="B18" s="580">
        <v>11.6391617651348</v>
      </c>
      <c r="C18" s="531">
        <v>21837.076482429264</v>
      </c>
      <c r="D18" s="581">
        <v>22273.818012077849</v>
      </c>
      <c r="E18" s="582">
        <v>-0.74831969998779613</v>
      </c>
      <c r="F18" s="583">
        <v>410.38107416879797</v>
      </c>
      <c r="G18" s="584">
        <v>0.48966306462171438</v>
      </c>
      <c r="H18" s="584">
        <v>17.417417417417415</v>
      </c>
      <c r="I18" s="584">
        <v>2.132068269807514</v>
      </c>
      <c r="J18" s="585">
        <v>0.17105301746666224</v>
      </c>
    </row>
    <row r="19" spans="1:10">
      <c r="A19" s="579" t="s">
        <v>76</v>
      </c>
      <c r="B19" s="586" t="s">
        <v>71</v>
      </c>
      <c r="C19" s="531" t="s">
        <v>466</v>
      </c>
      <c r="D19" s="581" t="s">
        <v>466</v>
      </c>
      <c r="E19" s="582" t="s">
        <v>71</v>
      </c>
      <c r="F19" s="583" t="s">
        <v>466</v>
      </c>
      <c r="G19" s="584" t="s">
        <v>71</v>
      </c>
      <c r="H19" s="584" t="s">
        <v>71</v>
      </c>
      <c r="I19" s="584" t="s">
        <v>71</v>
      </c>
      <c r="J19" s="585" t="s">
        <v>71</v>
      </c>
    </row>
    <row r="20" spans="1:10">
      <c r="A20" s="579" t="s">
        <v>70</v>
      </c>
      <c r="B20" s="580">
        <v>8.8220560884341914</v>
      </c>
      <c r="C20" s="531">
        <v>18115.104904382326</v>
      </c>
      <c r="D20" s="581">
        <v>18477.407002469972</v>
      </c>
      <c r="E20" s="582">
        <v>1.4206336840069052</v>
      </c>
      <c r="F20" s="583">
        <v>296.63349184782606</v>
      </c>
      <c r="G20" s="584">
        <v>1.7279100597869164</v>
      </c>
      <c r="H20" s="584">
        <v>8.3946980854197335</v>
      </c>
      <c r="I20" s="584">
        <v>16.053219913844814</v>
      </c>
      <c r="J20" s="585">
        <v>5.8873291148859863E-2</v>
      </c>
    </row>
    <row r="21" spans="1:10" ht="15.75" thickBot="1">
      <c r="A21" s="587" t="s">
        <v>77</v>
      </c>
      <c r="B21" s="588">
        <v>10.919287910330048</v>
      </c>
      <c r="C21" s="532">
        <v>21079.706390598549</v>
      </c>
      <c r="D21" s="589">
        <v>21501.30051841052</v>
      </c>
      <c r="E21" s="590">
        <v>7.462624067968214E-2</v>
      </c>
      <c r="F21" s="591">
        <v>286.87880350696236</v>
      </c>
      <c r="G21" s="592">
        <v>-0.59329700255778672</v>
      </c>
      <c r="H21" s="592">
        <v>2.5925925925925926</v>
      </c>
      <c r="I21" s="592">
        <v>10.573095588636241</v>
      </c>
      <c r="J21" s="593">
        <v>-0.55699097870372682</v>
      </c>
    </row>
    <row r="22" spans="1:10" ht="15.75" thickBot="1">
      <c r="A22" s="559" t="s">
        <v>229</v>
      </c>
      <c r="B22" s="560"/>
      <c r="C22" s="560"/>
      <c r="D22" s="594"/>
      <c r="E22" s="560"/>
      <c r="F22" s="560"/>
      <c r="G22" s="560"/>
      <c r="H22" s="560"/>
      <c r="I22" s="561"/>
      <c r="J22" s="562"/>
    </row>
    <row r="23" spans="1:10" ht="15.75" thickBot="1">
      <c r="A23" s="563" t="s">
        <v>18</v>
      </c>
      <c r="B23" s="595">
        <v>10.520388867580959</v>
      </c>
      <c r="C23" s="596">
        <v>20309.63101849606</v>
      </c>
      <c r="D23" s="597">
        <v>20715.823638865983</v>
      </c>
      <c r="E23" s="567">
        <v>-0.39838235617850237</v>
      </c>
      <c r="F23" s="567">
        <v>316.7907220090687</v>
      </c>
      <c r="G23" s="567">
        <v>-0.44013551320773647</v>
      </c>
      <c r="H23" s="567">
        <v>16.87729311047697</v>
      </c>
      <c r="I23" s="567">
        <v>15.633349691913409</v>
      </c>
      <c r="J23" s="569" t="s">
        <v>19</v>
      </c>
    </row>
    <row r="24" spans="1:10">
      <c r="A24" s="570" t="s">
        <v>73</v>
      </c>
      <c r="B24" s="571" t="s">
        <v>71</v>
      </c>
      <c r="C24" s="572" t="s">
        <v>71</v>
      </c>
      <c r="D24" s="573" t="s">
        <v>71</v>
      </c>
      <c r="E24" s="574" t="s">
        <v>71</v>
      </c>
      <c r="F24" s="575" t="s">
        <v>71</v>
      </c>
      <c r="G24" s="576" t="s">
        <v>71</v>
      </c>
      <c r="H24" s="577" t="s">
        <v>71</v>
      </c>
      <c r="I24" s="577">
        <v>0</v>
      </c>
      <c r="J24" s="599">
        <v>0</v>
      </c>
    </row>
    <row r="25" spans="1:10">
      <c r="A25" s="579" t="s">
        <v>74</v>
      </c>
      <c r="B25" s="586">
        <v>11.813707098291825</v>
      </c>
      <c r="C25" s="531">
        <v>22164.553655331754</v>
      </c>
      <c r="D25" s="581">
        <v>22607.844728438391</v>
      </c>
      <c r="E25" s="582">
        <v>-0.80783413581097196</v>
      </c>
      <c r="F25" s="583">
        <v>355.49934469200525</v>
      </c>
      <c r="G25" s="584">
        <v>-2.5798534405155076</v>
      </c>
      <c r="H25" s="584">
        <v>17.746913580246915</v>
      </c>
      <c r="I25" s="600">
        <v>4.1605321991384479</v>
      </c>
      <c r="J25" s="601">
        <v>0.34450251890760208</v>
      </c>
    </row>
    <row r="26" spans="1:10">
      <c r="A26" s="579" t="s">
        <v>75</v>
      </c>
      <c r="B26" s="580">
        <v>11.475131120900375</v>
      </c>
      <c r="C26" s="531">
        <v>21529.326680863745</v>
      </c>
      <c r="D26" s="581">
        <v>21959.913214481021</v>
      </c>
      <c r="E26" s="582">
        <v>-1.352717512603367</v>
      </c>
      <c r="F26" s="583">
        <v>402.52201257861634</v>
      </c>
      <c r="G26" s="584">
        <v>0.87421184975328259</v>
      </c>
      <c r="H26" s="584">
        <v>33.613445378151262</v>
      </c>
      <c r="I26" s="584">
        <v>0.8670047439882218</v>
      </c>
      <c r="J26" s="585">
        <v>0.16622151567422383</v>
      </c>
    </row>
    <row r="27" spans="1:10">
      <c r="A27" s="579" t="s">
        <v>76</v>
      </c>
      <c r="B27" s="586" t="s">
        <v>71</v>
      </c>
      <c r="C27" s="531" t="s">
        <v>71</v>
      </c>
      <c r="D27" s="581" t="s">
        <v>71</v>
      </c>
      <c r="E27" s="582" t="s">
        <v>71</v>
      </c>
      <c r="F27" s="583" t="s">
        <v>71</v>
      </c>
      <c r="G27" s="584" t="s">
        <v>71</v>
      </c>
      <c r="H27" s="584" t="s">
        <v>71</v>
      </c>
      <c r="I27" s="584" t="s">
        <v>71</v>
      </c>
      <c r="J27" s="585" t="s">
        <v>71</v>
      </c>
    </row>
    <row r="28" spans="1:10">
      <c r="A28" s="579" t="s">
        <v>70</v>
      </c>
      <c r="B28" s="586">
        <v>8.9654316192149874</v>
      </c>
      <c r="C28" s="531">
        <v>18409.510511735087</v>
      </c>
      <c r="D28" s="581">
        <v>18777.700721969788</v>
      </c>
      <c r="E28" s="582">
        <v>-0.9513247433704316</v>
      </c>
      <c r="F28" s="583">
        <v>289.84261321455085</v>
      </c>
      <c r="G28" s="584">
        <v>-0.49975349906064603</v>
      </c>
      <c r="H28" s="584">
        <v>20.698924731182796</v>
      </c>
      <c r="I28" s="584">
        <v>7.3450024537870116</v>
      </c>
      <c r="J28" s="585">
        <v>0.77295133783388703</v>
      </c>
    </row>
    <row r="29" spans="1:10" ht="15.75" thickBot="1">
      <c r="A29" s="587" t="s">
        <v>77</v>
      </c>
      <c r="B29" s="588">
        <v>10.976155214770611</v>
      </c>
      <c r="C29" s="532">
        <v>21189.488831603492</v>
      </c>
      <c r="D29" s="589">
        <v>21613.278608235563</v>
      </c>
      <c r="E29" s="590">
        <v>2.2653826592082615</v>
      </c>
      <c r="F29" s="591">
        <v>305.30769230769232</v>
      </c>
      <c r="G29" s="592">
        <v>1.48140339702284</v>
      </c>
      <c r="H29" s="592">
        <v>4.9122807017543861</v>
      </c>
      <c r="I29" s="592">
        <v>3.2608102949997275</v>
      </c>
      <c r="J29" s="593">
        <v>-9.5882479277405785E-2</v>
      </c>
    </row>
    <row r="30" spans="1:10">
      <c r="A30" s="602" t="s">
        <v>310</v>
      </c>
    </row>
    <row r="31" spans="1:10">
      <c r="A31" s="420" t="s">
        <v>501</v>
      </c>
    </row>
    <row r="32" spans="1:10" ht="15.75" thickBot="1">
      <c r="A32" s="603" t="s">
        <v>500</v>
      </c>
      <c r="B32" s="604"/>
    </row>
    <row r="33" spans="1:8" ht="15.75" thickBot="1">
      <c r="A33" s="605" t="s">
        <v>38</v>
      </c>
      <c r="B33" s="1079" t="s">
        <v>39</v>
      </c>
      <c r="C33" s="1080"/>
      <c r="D33" s="1080"/>
      <c r="E33" s="1080"/>
      <c r="F33" s="1080"/>
      <c r="G33" s="1080"/>
      <c r="H33" s="1081"/>
    </row>
    <row r="34" spans="1:8">
      <c r="A34" s="606" t="s">
        <v>42</v>
      </c>
      <c r="B34" s="1085" t="s">
        <v>43</v>
      </c>
      <c r="C34" s="1086"/>
      <c r="D34" s="1086"/>
      <c r="E34" s="1086"/>
      <c r="F34" s="1086"/>
      <c r="G34" s="1086"/>
      <c r="H34" s="1087"/>
    </row>
    <row r="35" spans="1:8">
      <c r="A35" s="607" t="s">
        <v>44</v>
      </c>
      <c r="B35" s="1082" t="s">
        <v>45</v>
      </c>
      <c r="C35" s="1083"/>
      <c r="D35" s="1083"/>
      <c r="E35" s="1083"/>
      <c r="F35" s="1083"/>
      <c r="G35" s="1083"/>
      <c r="H35" s="1084"/>
    </row>
    <row r="36" spans="1:8" ht="15.75" thickBot="1">
      <c r="A36" s="608" t="s">
        <v>46</v>
      </c>
      <c r="B36" s="1088" t="s">
        <v>41</v>
      </c>
      <c r="C36" s="1089"/>
      <c r="D36" s="1089"/>
      <c r="E36" s="1089"/>
      <c r="F36" s="1089"/>
      <c r="G36" s="1089"/>
      <c r="H36" s="1090"/>
    </row>
    <row r="37" spans="1:8">
      <c r="A37" s="1078"/>
      <c r="B37" s="1078"/>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O26" sqref="O26"/>
    </sheetView>
  </sheetViews>
  <sheetFormatPr defaultColWidth="9" defaultRowHeight="15"/>
  <cols>
    <col min="1" max="1" width="18.7109375" style="1243" customWidth="1"/>
    <col min="2" max="2" width="9" style="1243"/>
    <col min="3" max="3" width="8.42578125" style="1243" customWidth="1"/>
    <col min="4" max="4" width="9.42578125" style="1243" customWidth="1"/>
    <col min="5" max="6" width="8.85546875" style="1243" customWidth="1"/>
    <col min="7" max="7" width="9" style="1243"/>
    <col min="8" max="8" width="8.5703125" style="1243" customWidth="1"/>
    <col min="9" max="9" width="10.42578125" style="1243" customWidth="1"/>
    <col min="10" max="11" width="9" style="1243"/>
    <col min="12" max="12" width="10.42578125" style="1243" customWidth="1"/>
    <col min="13" max="16384" width="9" style="1243"/>
  </cols>
  <sheetData>
    <row r="1" spans="1:12" ht="19.5">
      <c r="A1" s="1239" t="s">
        <v>476</v>
      </c>
      <c r="B1" s="1239"/>
      <c r="C1" s="1240"/>
      <c r="D1" s="1240"/>
      <c r="E1" s="1241" t="s">
        <v>535</v>
      </c>
      <c r="F1" s="1242"/>
      <c r="G1" s="1379"/>
      <c r="H1" s="1240"/>
      <c r="I1" s="1240"/>
      <c r="J1" s="1240"/>
      <c r="K1" s="1240"/>
    </row>
    <row r="2" spans="1:12" ht="15" customHeight="1" thickBot="1">
      <c r="A2" s="1244" t="s">
        <v>232</v>
      </c>
      <c r="B2" s="1244"/>
      <c r="C2" s="1240"/>
      <c r="D2" s="1240"/>
      <c r="E2" s="1240"/>
      <c r="F2" s="1245"/>
      <c r="G2" s="1240"/>
      <c r="H2" s="1240"/>
      <c r="I2" s="1240"/>
      <c r="J2" s="1240"/>
      <c r="K2" s="1240"/>
    </row>
    <row r="3" spans="1:12" ht="21" thickBot="1">
      <c r="A3" s="1246" t="s">
        <v>4</v>
      </c>
      <c r="B3" s="1247"/>
      <c r="C3" s="1247"/>
      <c r="D3" s="1247"/>
      <c r="E3" s="1247"/>
      <c r="F3" s="1247"/>
      <c r="G3" s="1247"/>
      <c r="H3" s="1247"/>
      <c r="I3" s="1247"/>
      <c r="J3" s="1247"/>
      <c r="K3" s="1247"/>
      <c r="L3" s="1248"/>
    </row>
    <row r="4" spans="1:12">
      <c r="A4" s="1249"/>
      <c r="B4" s="1250"/>
      <c r="C4" s="1251" t="s">
        <v>5</v>
      </c>
      <c r="D4" s="1251"/>
      <c r="E4" s="1251"/>
      <c r="F4" s="1251"/>
      <c r="G4" s="1252"/>
      <c r="H4" s="1253" t="s">
        <v>6</v>
      </c>
      <c r="I4" s="1254"/>
      <c r="J4" s="1255" t="s">
        <v>7</v>
      </c>
      <c r="K4" s="1256" t="s">
        <v>8</v>
      </c>
      <c r="L4" s="1257"/>
    </row>
    <row r="5" spans="1:12" ht="31.5">
      <c r="A5" s="1258" t="s">
        <v>9</v>
      </c>
      <c r="B5" s="1259" t="s">
        <v>10</v>
      </c>
      <c r="C5" s="1260" t="s">
        <v>36</v>
      </c>
      <c r="D5" s="1260"/>
      <c r="E5" s="1261" t="s">
        <v>37</v>
      </c>
      <c r="F5" s="1262"/>
      <c r="G5" s="1263"/>
      <c r="H5" s="1264" t="s">
        <v>11</v>
      </c>
      <c r="I5" s="1265"/>
      <c r="J5" s="1266" t="s">
        <v>12</v>
      </c>
      <c r="K5" s="1267" t="s">
        <v>13</v>
      </c>
      <c r="L5" s="1268"/>
    </row>
    <row r="6" spans="1:12" ht="26.25" thickBot="1">
      <c r="A6" s="1269" t="s">
        <v>14</v>
      </c>
      <c r="B6" s="1270" t="s">
        <v>15</v>
      </c>
      <c r="C6" s="1271" t="s">
        <v>534</v>
      </c>
      <c r="D6" s="1272" t="s">
        <v>526</v>
      </c>
      <c r="E6" s="1273" t="s">
        <v>534</v>
      </c>
      <c r="F6" s="1274" t="s">
        <v>526</v>
      </c>
      <c r="G6" s="1275" t="s">
        <v>16</v>
      </c>
      <c r="H6" s="1276" t="s">
        <v>534</v>
      </c>
      <c r="I6" s="1277" t="s">
        <v>16</v>
      </c>
      <c r="J6" s="1278" t="s">
        <v>16</v>
      </c>
      <c r="K6" s="1279" t="s">
        <v>534</v>
      </c>
      <c r="L6" s="1280" t="s">
        <v>17</v>
      </c>
    </row>
    <row r="7" spans="1:12" ht="15.75" thickBot="1">
      <c r="A7" s="1281" t="s">
        <v>18</v>
      </c>
      <c r="B7" s="1282" t="s">
        <v>19</v>
      </c>
      <c r="C7" s="1283">
        <v>20631.432776792317</v>
      </c>
      <c r="D7" s="1283">
        <v>20659.047302802992</v>
      </c>
      <c r="E7" s="1284">
        <v>21044.061432328162</v>
      </c>
      <c r="F7" s="1285">
        <v>21072.228248859054</v>
      </c>
      <c r="G7" s="1286">
        <v>-0.13366795479930396</v>
      </c>
      <c r="H7" s="1287">
        <v>322.58307432248216</v>
      </c>
      <c r="I7" s="1287">
        <v>0.38764184475859964</v>
      </c>
      <c r="J7" s="1288">
        <v>7.9971733113479768</v>
      </c>
      <c r="K7" s="1287">
        <v>100</v>
      </c>
      <c r="L7" s="1289" t="s">
        <v>19</v>
      </c>
    </row>
    <row r="8" spans="1:12" ht="15.75" thickBot="1">
      <c r="A8" s="1290"/>
      <c r="B8" s="1291"/>
      <c r="C8" s="1292"/>
      <c r="D8" s="1292"/>
      <c r="E8" s="1292"/>
      <c r="F8" s="1292"/>
      <c r="G8" s="1293"/>
      <c r="H8" s="1288"/>
      <c r="I8" s="1288"/>
      <c r="J8" s="1288"/>
      <c r="K8" s="1288"/>
      <c r="L8" s="1294"/>
    </row>
    <row r="9" spans="1:12">
      <c r="A9" s="1295" t="s">
        <v>78</v>
      </c>
      <c r="B9" s="1296" t="s">
        <v>19</v>
      </c>
      <c r="C9" s="1297">
        <v>20258.414882708686</v>
      </c>
      <c r="D9" s="1297">
        <v>20080.44696729679</v>
      </c>
      <c r="E9" s="1298">
        <v>20663.583180362861</v>
      </c>
      <c r="F9" s="1298">
        <v>20482.055906642727</v>
      </c>
      <c r="G9" s="1299">
        <v>0.88627467158343787</v>
      </c>
      <c r="H9" s="1300">
        <v>255.54545454545453</v>
      </c>
      <c r="I9" s="1300">
        <v>10.109352048310747</v>
      </c>
      <c r="J9" s="1300">
        <v>-8.3333333333333321</v>
      </c>
      <c r="K9" s="1300">
        <v>5.9981460275914715E-2</v>
      </c>
      <c r="L9" s="1301">
        <v>-1.0685756024656511E-2</v>
      </c>
    </row>
    <row r="10" spans="1:12">
      <c r="A10" s="1302" t="s">
        <v>79</v>
      </c>
      <c r="B10" s="1303" t="s">
        <v>19</v>
      </c>
      <c r="C10" s="1304">
        <v>22110.33521755433</v>
      </c>
      <c r="D10" s="1304">
        <v>22082.098072575431</v>
      </c>
      <c r="E10" s="1305">
        <v>22552.541921905417</v>
      </c>
      <c r="F10" s="1305">
        <v>22523.740034026941</v>
      </c>
      <c r="G10" s="1306">
        <v>0.12787346965896282</v>
      </c>
      <c r="H10" s="1307">
        <v>354.95949166004766</v>
      </c>
      <c r="I10" s="1307">
        <v>0.51319698871856734</v>
      </c>
      <c r="J10" s="1307">
        <v>3.963666391412056</v>
      </c>
      <c r="K10" s="1307">
        <v>34.325753857898469</v>
      </c>
      <c r="L10" s="1308">
        <v>-1.3317457004314264</v>
      </c>
    </row>
    <row r="11" spans="1:12">
      <c r="A11" s="1309" t="s">
        <v>80</v>
      </c>
      <c r="B11" s="1310" t="s">
        <v>19</v>
      </c>
      <c r="C11" s="1311">
        <v>21853.365960832103</v>
      </c>
      <c r="D11" s="1311">
        <v>22081.542044524464</v>
      </c>
      <c r="E11" s="1312">
        <v>22290.433280048746</v>
      </c>
      <c r="F11" s="1312">
        <v>22523.172885414951</v>
      </c>
      <c r="G11" s="1313">
        <v>-1.0333340091569307</v>
      </c>
      <c r="H11" s="1314">
        <v>400.43837882547564</v>
      </c>
      <c r="I11" s="1314">
        <v>0.12384175040081778</v>
      </c>
      <c r="J11" s="1314">
        <v>5.8669001751313479</v>
      </c>
      <c r="K11" s="1314">
        <v>6.5925077703255353</v>
      </c>
      <c r="L11" s="1315">
        <v>-0.1326556476121592</v>
      </c>
    </row>
    <row r="12" spans="1:12">
      <c r="A12" s="1309" t="s">
        <v>81</v>
      </c>
      <c r="B12" s="1310" t="s">
        <v>19</v>
      </c>
      <c r="C12" s="1311" t="s">
        <v>466</v>
      </c>
      <c r="D12" s="1311" t="s">
        <v>466</v>
      </c>
      <c r="E12" s="1312" t="s">
        <v>466</v>
      </c>
      <c r="F12" s="1312" t="s">
        <v>466</v>
      </c>
      <c r="G12" s="1313" t="s">
        <v>71</v>
      </c>
      <c r="H12" s="1314" t="s">
        <v>466</v>
      </c>
      <c r="I12" s="1314" t="s">
        <v>71</v>
      </c>
      <c r="J12" s="1314" t="s">
        <v>71</v>
      </c>
      <c r="K12" s="1314">
        <v>0.34353018158023885</v>
      </c>
      <c r="L12" s="1315" t="s">
        <v>71</v>
      </c>
    </row>
    <row r="13" spans="1:12">
      <c r="A13" s="1309" t="s">
        <v>70</v>
      </c>
      <c r="B13" s="1310" t="s">
        <v>19</v>
      </c>
      <c r="C13" s="1311">
        <v>18208.291458128355</v>
      </c>
      <c r="D13" s="1311">
        <v>18098.491431183626</v>
      </c>
      <c r="E13" s="1312">
        <v>18572.457287290923</v>
      </c>
      <c r="F13" s="1312">
        <v>18460.4612598073</v>
      </c>
      <c r="G13" s="1313">
        <v>0.60668054772533953</v>
      </c>
      <c r="H13" s="1314">
        <v>294.02881040892191</v>
      </c>
      <c r="I13" s="1314">
        <v>1.6776430087169125</v>
      </c>
      <c r="J13" s="1314">
        <v>15.018706574024584</v>
      </c>
      <c r="K13" s="1314">
        <v>35.203664321936856</v>
      </c>
      <c r="L13" s="1315">
        <v>2.1490738973446639</v>
      </c>
    </row>
    <row r="14" spans="1:12" ht="15.75" thickBot="1">
      <c r="A14" s="1316" t="s">
        <v>82</v>
      </c>
      <c r="B14" s="1317" t="s">
        <v>19</v>
      </c>
      <c r="C14" s="1318">
        <v>21168.935689541428</v>
      </c>
      <c r="D14" s="1318">
        <v>21021.093051349024</v>
      </c>
      <c r="E14" s="1319">
        <v>21592.314403332257</v>
      </c>
      <c r="F14" s="1319">
        <v>21441.514912376006</v>
      </c>
      <c r="G14" s="1320">
        <v>0.70330614031945116</v>
      </c>
      <c r="H14" s="1321">
        <v>295.98373983739839</v>
      </c>
      <c r="I14" s="1321">
        <v>-3.6532315803291845E-2</v>
      </c>
      <c r="J14" s="1321">
        <v>5.2309948667807378</v>
      </c>
      <c r="K14" s="1321">
        <v>23.474562407982987</v>
      </c>
      <c r="L14" s="1322">
        <v>-0.61706941582009023</v>
      </c>
    </row>
    <row r="15" spans="1:12" ht="15.75" thickBot="1">
      <c r="A15" s="1290"/>
      <c r="B15" s="1323"/>
      <c r="C15" s="1292"/>
      <c r="D15" s="1292"/>
      <c r="E15" s="1292"/>
      <c r="F15" s="1292"/>
      <c r="G15" s="1293"/>
      <c r="H15" s="1288"/>
      <c r="I15" s="1288"/>
      <c r="J15" s="1288"/>
      <c r="K15" s="1288"/>
      <c r="L15" s="1294"/>
    </row>
    <row r="16" spans="1:12">
      <c r="A16" s="1324" t="s">
        <v>83</v>
      </c>
      <c r="B16" s="1325" t="s">
        <v>21</v>
      </c>
      <c r="C16" s="1326" t="s">
        <v>71</v>
      </c>
      <c r="D16" s="1326" t="s">
        <v>71</v>
      </c>
      <c r="E16" s="1327" t="s">
        <v>71</v>
      </c>
      <c r="F16" s="1327" t="s">
        <v>71</v>
      </c>
      <c r="G16" s="1328" t="s">
        <v>71</v>
      </c>
      <c r="H16" s="1329" t="s">
        <v>71</v>
      </c>
      <c r="I16" s="1329" t="s">
        <v>71</v>
      </c>
      <c r="J16" s="1330" t="s">
        <v>71</v>
      </c>
      <c r="K16" s="1330" t="s">
        <v>71</v>
      </c>
      <c r="L16" s="1331" t="s">
        <v>71</v>
      </c>
    </row>
    <row r="17" spans="1:12">
      <c r="A17" s="1302" t="s">
        <v>83</v>
      </c>
      <c r="B17" s="1332" t="s">
        <v>22</v>
      </c>
      <c r="C17" s="1311" t="s">
        <v>71</v>
      </c>
      <c r="D17" s="1311" t="s">
        <v>71</v>
      </c>
      <c r="E17" s="1333" t="s">
        <v>71</v>
      </c>
      <c r="F17" s="1333" t="s">
        <v>71</v>
      </c>
      <c r="G17" s="1313" t="s">
        <v>71</v>
      </c>
      <c r="H17" s="1334" t="s">
        <v>71</v>
      </c>
      <c r="I17" s="1314" t="s">
        <v>71</v>
      </c>
      <c r="J17" s="1335" t="s">
        <v>71</v>
      </c>
      <c r="K17" s="1335" t="s">
        <v>71</v>
      </c>
      <c r="L17" s="1336" t="s">
        <v>71</v>
      </c>
    </row>
    <row r="18" spans="1:12">
      <c r="A18" s="1302" t="s">
        <v>83</v>
      </c>
      <c r="B18" s="1332" t="s">
        <v>23</v>
      </c>
      <c r="C18" s="1311" t="s">
        <v>71</v>
      </c>
      <c r="D18" s="1311" t="s">
        <v>71</v>
      </c>
      <c r="E18" s="1333" t="s">
        <v>71</v>
      </c>
      <c r="F18" s="1333" t="s">
        <v>71</v>
      </c>
      <c r="G18" s="1313" t="s">
        <v>71</v>
      </c>
      <c r="H18" s="1334" t="s">
        <v>71</v>
      </c>
      <c r="I18" s="1314" t="s">
        <v>71</v>
      </c>
      <c r="J18" s="1335" t="s">
        <v>71</v>
      </c>
      <c r="K18" s="1335" t="s">
        <v>71</v>
      </c>
      <c r="L18" s="1336" t="s">
        <v>71</v>
      </c>
    </row>
    <row r="19" spans="1:12">
      <c r="A19" s="1324" t="s">
        <v>83</v>
      </c>
      <c r="B19" s="1337" t="s">
        <v>24</v>
      </c>
      <c r="C19" s="1338">
        <v>19347.377209556202</v>
      </c>
      <c r="D19" s="1338" t="s">
        <v>466</v>
      </c>
      <c r="E19" s="1339">
        <v>19734.324753747325</v>
      </c>
      <c r="F19" s="1339" t="s">
        <v>466</v>
      </c>
      <c r="G19" s="1340" t="s">
        <v>71</v>
      </c>
      <c r="H19" s="1341">
        <v>233.5</v>
      </c>
      <c r="I19" s="1341" t="s">
        <v>71</v>
      </c>
      <c r="J19" s="1342" t="s">
        <v>71</v>
      </c>
      <c r="K19" s="1342">
        <v>2.1811440100332626E-2</v>
      </c>
      <c r="L19" s="1343" t="s">
        <v>71</v>
      </c>
    </row>
    <row r="20" spans="1:12">
      <c r="A20" s="1302" t="s">
        <v>83</v>
      </c>
      <c r="B20" s="1332" t="s">
        <v>25</v>
      </c>
      <c r="C20" s="1311" t="s">
        <v>466</v>
      </c>
      <c r="D20" s="1311" t="s">
        <v>466</v>
      </c>
      <c r="E20" s="1333" t="s">
        <v>466</v>
      </c>
      <c r="F20" s="1333" t="s">
        <v>466</v>
      </c>
      <c r="G20" s="1313" t="s">
        <v>71</v>
      </c>
      <c r="H20" s="1334" t="s">
        <v>466</v>
      </c>
      <c r="I20" s="1314" t="s">
        <v>71</v>
      </c>
      <c r="J20" s="1335" t="s">
        <v>71</v>
      </c>
      <c r="K20" s="1335">
        <v>1.0905720050166313E-2</v>
      </c>
      <c r="L20" s="1336" t="s">
        <v>71</v>
      </c>
    </row>
    <row r="21" spans="1:12">
      <c r="A21" s="1302" t="s">
        <v>83</v>
      </c>
      <c r="B21" s="1332" t="s">
        <v>26</v>
      </c>
      <c r="C21" s="1311" t="s">
        <v>466</v>
      </c>
      <c r="D21" s="1311" t="s">
        <v>466</v>
      </c>
      <c r="E21" s="1333" t="s">
        <v>466</v>
      </c>
      <c r="F21" s="1333" t="s">
        <v>466</v>
      </c>
      <c r="G21" s="1313" t="s">
        <v>71</v>
      </c>
      <c r="H21" s="1334" t="s">
        <v>466</v>
      </c>
      <c r="I21" s="1314" t="s">
        <v>71</v>
      </c>
      <c r="J21" s="1335" t="s">
        <v>71</v>
      </c>
      <c r="K21" s="1335">
        <v>1.0905720050166313E-2</v>
      </c>
      <c r="L21" s="1336" t="s">
        <v>71</v>
      </c>
    </row>
    <row r="22" spans="1:12">
      <c r="A22" s="1324" t="s">
        <v>83</v>
      </c>
      <c r="B22" s="1337" t="s">
        <v>27</v>
      </c>
      <c r="C22" s="1338">
        <v>20711.749558640717</v>
      </c>
      <c r="D22" s="1338">
        <v>18116.182027466857</v>
      </c>
      <c r="E22" s="1339">
        <v>21125.984549813533</v>
      </c>
      <c r="F22" s="1339">
        <v>18478.505668016194</v>
      </c>
      <c r="G22" s="1340">
        <v>14.327342964641174</v>
      </c>
      <c r="H22" s="1341">
        <v>268.14285714285717</v>
      </c>
      <c r="I22" s="1341">
        <v>51.983805668016217</v>
      </c>
      <c r="J22" s="1342">
        <v>0</v>
      </c>
      <c r="K22" s="1342">
        <v>3.8170020175582096E-2</v>
      </c>
      <c r="L22" s="1343">
        <v>-3.052522666417784E-3</v>
      </c>
    </row>
    <row r="23" spans="1:12">
      <c r="A23" s="1302" t="s">
        <v>83</v>
      </c>
      <c r="B23" s="1332" t="s">
        <v>28</v>
      </c>
      <c r="C23" s="1311">
        <v>20865.907710989679</v>
      </c>
      <c r="D23" s="1311">
        <v>18065.267628790647</v>
      </c>
      <c r="E23" s="1333">
        <v>21283.225865209472</v>
      </c>
      <c r="F23" s="1333">
        <v>18426.572981366462</v>
      </c>
      <c r="G23" s="1313">
        <v>15.502898377966146</v>
      </c>
      <c r="H23" s="1334">
        <v>274.5</v>
      </c>
      <c r="I23" s="1314">
        <v>70.496894409937894</v>
      </c>
      <c r="J23" s="1335">
        <v>0</v>
      </c>
      <c r="K23" s="1335">
        <v>3.2717160150498942E-2</v>
      </c>
      <c r="L23" s="1336">
        <v>-2.616447999786671E-3</v>
      </c>
    </row>
    <row r="24" spans="1:12" ht="15.75" thickBot="1">
      <c r="A24" s="1344" t="s">
        <v>83</v>
      </c>
      <c r="B24" s="1345" t="s">
        <v>29</v>
      </c>
      <c r="C24" s="1346" t="s">
        <v>466</v>
      </c>
      <c r="D24" s="1346" t="s">
        <v>466</v>
      </c>
      <c r="E24" s="1347" t="s">
        <v>466</v>
      </c>
      <c r="F24" s="1347" t="s">
        <v>466</v>
      </c>
      <c r="G24" s="1348" t="s">
        <v>71</v>
      </c>
      <c r="H24" s="1349" t="s">
        <v>466</v>
      </c>
      <c r="I24" s="1335" t="s">
        <v>71</v>
      </c>
      <c r="J24" s="1335" t="s">
        <v>71</v>
      </c>
      <c r="K24" s="1335">
        <v>5.4528600250831564E-3</v>
      </c>
      <c r="L24" s="1336" t="s">
        <v>71</v>
      </c>
    </row>
    <row r="25" spans="1:12" ht="15.75" thickBot="1">
      <c r="A25" s="1290"/>
      <c r="B25" s="1323"/>
      <c r="C25" s="1292"/>
      <c r="D25" s="1292"/>
      <c r="E25" s="1292"/>
      <c r="F25" s="1292"/>
      <c r="G25" s="1293"/>
      <c r="H25" s="1288"/>
      <c r="I25" s="1288"/>
      <c r="J25" s="1288"/>
      <c r="K25" s="1288"/>
      <c r="L25" s="1294"/>
    </row>
    <row r="26" spans="1:12">
      <c r="A26" s="1324" t="s">
        <v>84</v>
      </c>
      <c r="B26" s="1325" t="s">
        <v>21</v>
      </c>
      <c r="C26" s="1326">
        <v>22802.743699854142</v>
      </c>
      <c r="D26" s="1326">
        <v>22853.36301189048</v>
      </c>
      <c r="E26" s="1327">
        <v>23258.798573851225</v>
      </c>
      <c r="F26" s="1327">
        <v>23310.430272128291</v>
      </c>
      <c r="G26" s="1328">
        <v>-0.22149611858001877</v>
      </c>
      <c r="H26" s="1329">
        <v>411.50316055625797</v>
      </c>
      <c r="I26" s="1329">
        <v>-0.66574994694548528</v>
      </c>
      <c r="J26" s="1330">
        <v>6.4602960969044414</v>
      </c>
      <c r="K26" s="1330">
        <v>4.3132122798407764</v>
      </c>
      <c r="L26" s="1331">
        <v>-6.2266196102925164E-2</v>
      </c>
    </row>
    <row r="27" spans="1:12">
      <c r="A27" s="1302" t="s">
        <v>84</v>
      </c>
      <c r="B27" s="1332" t="s">
        <v>22</v>
      </c>
      <c r="C27" s="1311">
        <v>22959.357538185024</v>
      </c>
      <c r="D27" s="1311">
        <v>22967.499881622509</v>
      </c>
      <c r="E27" s="1333">
        <v>23418.544688948725</v>
      </c>
      <c r="F27" s="1333">
        <v>23426.849879254958</v>
      </c>
      <c r="G27" s="1313">
        <v>-3.5451588024165891E-2</v>
      </c>
      <c r="H27" s="1334">
        <v>408.79838709677432</v>
      </c>
      <c r="I27" s="1314">
        <v>0.10752289210849723</v>
      </c>
      <c r="J27" s="1335">
        <v>7.3593073593073601</v>
      </c>
      <c r="K27" s="1335">
        <v>2.7046185724412455</v>
      </c>
      <c r="L27" s="1336">
        <v>-1.606925513074664E-2</v>
      </c>
    </row>
    <row r="28" spans="1:12">
      <c r="A28" s="1302" t="s">
        <v>84</v>
      </c>
      <c r="B28" s="1332" t="s">
        <v>23</v>
      </c>
      <c r="C28" s="1311">
        <v>22544.01026346417</v>
      </c>
      <c r="D28" s="1311">
        <v>22672.614526005818</v>
      </c>
      <c r="E28" s="1333">
        <v>22994.890468733454</v>
      </c>
      <c r="F28" s="1333">
        <v>23126.066816525934</v>
      </c>
      <c r="G28" s="1313">
        <v>-0.56722290406400089</v>
      </c>
      <c r="H28" s="1334">
        <v>416.05084745762707</v>
      </c>
      <c r="I28" s="1314">
        <v>-1.8665635875625548</v>
      </c>
      <c r="J28" s="1335">
        <v>4.9822064056939501</v>
      </c>
      <c r="K28" s="1335">
        <v>1.6085937073995311</v>
      </c>
      <c r="L28" s="1336">
        <v>-4.6196940972178302E-2</v>
      </c>
    </row>
    <row r="29" spans="1:12">
      <c r="A29" s="1324" t="s">
        <v>84</v>
      </c>
      <c r="B29" s="1337" t="s">
        <v>24</v>
      </c>
      <c r="C29" s="1338">
        <v>22653.803890575582</v>
      </c>
      <c r="D29" s="1338">
        <v>22445.718028270912</v>
      </c>
      <c r="E29" s="1339">
        <v>23106.879968387093</v>
      </c>
      <c r="F29" s="1339">
        <v>22894.632388836329</v>
      </c>
      <c r="G29" s="1340">
        <v>-1.9065106814742721</v>
      </c>
      <c r="H29" s="1341">
        <v>372.92263056092844</v>
      </c>
      <c r="I29" s="1341">
        <v>-8.4705508320192704E-2</v>
      </c>
      <c r="J29" s="1342">
        <v>-0.241196333815726</v>
      </c>
      <c r="K29" s="1342">
        <v>11.276514531871968</v>
      </c>
      <c r="L29" s="1343">
        <v>-0.93124708405171219</v>
      </c>
    </row>
    <row r="30" spans="1:12">
      <c r="A30" s="1302" t="s">
        <v>84</v>
      </c>
      <c r="B30" s="1332" t="s">
        <v>25</v>
      </c>
      <c r="C30" s="1311">
        <v>22830.760297791407</v>
      </c>
      <c r="D30" s="1311">
        <v>22478.006390091025</v>
      </c>
      <c r="E30" s="1333">
        <v>23287.375503747237</v>
      </c>
      <c r="F30" s="1333">
        <v>22927.566517892847</v>
      </c>
      <c r="G30" s="1313">
        <v>1.5693291548127981</v>
      </c>
      <c r="H30" s="1334">
        <v>362.28486646884272</v>
      </c>
      <c r="I30" s="1314">
        <v>-0.57880199270682275</v>
      </c>
      <c r="J30" s="1335">
        <v>3.9321511179645339</v>
      </c>
      <c r="K30" s="1335">
        <v>7.3504553138120947</v>
      </c>
      <c r="L30" s="1336">
        <v>-0.28749298134131251</v>
      </c>
    </row>
    <row r="31" spans="1:12">
      <c r="A31" s="1302" t="s">
        <v>84</v>
      </c>
      <c r="B31" s="1332" t="s">
        <v>26</v>
      </c>
      <c r="C31" s="1311">
        <v>22348.269988396565</v>
      </c>
      <c r="D31" s="1311">
        <v>22395.037723144585</v>
      </c>
      <c r="E31" s="1333">
        <v>22795.235388164496</v>
      </c>
      <c r="F31" s="1333">
        <v>22842.938477607477</v>
      </c>
      <c r="G31" s="1313">
        <v>-0.20883079245581007</v>
      </c>
      <c r="H31" s="1334">
        <v>392.8388888888889</v>
      </c>
      <c r="I31" s="1314">
        <v>1.241420028819771</v>
      </c>
      <c r="J31" s="1335">
        <v>-7.216494845360824</v>
      </c>
      <c r="K31" s="1335">
        <v>3.9260592180598728</v>
      </c>
      <c r="L31" s="1336">
        <v>-0.64375410271039968</v>
      </c>
    </row>
    <row r="32" spans="1:12">
      <c r="A32" s="1324" t="s">
        <v>84</v>
      </c>
      <c r="B32" s="1337" t="s">
        <v>27</v>
      </c>
      <c r="C32" s="1338">
        <v>21543.871712206761</v>
      </c>
      <c r="D32" s="1338">
        <v>21591.238286524193</v>
      </c>
      <c r="E32" s="1339">
        <v>21974.749146450897</v>
      </c>
      <c r="F32" s="1339">
        <v>22023.063052254678</v>
      </c>
      <c r="G32" s="1340">
        <v>-0.2193786835607098</v>
      </c>
      <c r="H32" s="1341">
        <v>331.13125727590221</v>
      </c>
      <c r="I32" s="1341">
        <v>1.4901921786101651</v>
      </c>
      <c r="J32" s="1342">
        <v>6.0821241123803649</v>
      </c>
      <c r="K32" s="1342">
        <v>18.736027046185725</v>
      </c>
      <c r="L32" s="1343">
        <v>-0.33823242027679257</v>
      </c>
    </row>
    <row r="33" spans="1:12">
      <c r="A33" s="1302" t="s">
        <v>84</v>
      </c>
      <c r="B33" s="1332" t="s">
        <v>28</v>
      </c>
      <c r="C33" s="1311">
        <v>21484.092376877612</v>
      </c>
      <c r="D33" s="1311">
        <v>21510.853287799622</v>
      </c>
      <c r="E33" s="1333">
        <v>21913.774224415163</v>
      </c>
      <c r="F33" s="1333">
        <v>21941.070353555617</v>
      </c>
      <c r="G33" s="1313">
        <v>-0.12440655219005821</v>
      </c>
      <c r="H33" s="1334">
        <v>318.30376003379808</v>
      </c>
      <c r="I33" s="1314">
        <v>1.0635223446787858</v>
      </c>
      <c r="J33" s="1335">
        <v>2.378892733564014</v>
      </c>
      <c r="K33" s="1335">
        <v>12.906919679371832</v>
      </c>
      <c r="L33" s="1336">
        <v>-0.70829732787155919</v>
      </c>
    </row>
    <row r="34" spans="1:12" ht="15.75" thickBot="1">
      <c r="A34" s="1344" t="s">
        <v>84</v>
      </c>
      <c r="B34" s="1345" t="s">
        <v>29</v>
      </c>
      <c r="C34" s="1346">
        <v>21661.057046415262</v>
      </c>
      <c r="D34" s="1346">
        <v>21769.364058137107</v>
      </c>
      <c r="E34" s="1347">
        <v>22094.278187343567</v>
      </c>
      <c r="F34" s="1347">
        <v>22204.751339299852</v>
      </c>
      <c r="G34" s="1348">
        <v>-0.49752032917729616</v>
      </c>
      <c r="H34" s="1349">
        <v>359.53414405986899</v>
      </c>
      <c r="I34" s="1335">
        <v>1.4230008470471416</v>
      </c>
      <c r="J34" s="1335">
        <v>15.318230852211434</v>
      </c>
      <c r="K34" s="1335">
        <v>5.8291073668138935</v>
      </c>
      <c r="L34" s="1336">
        <v>0.37006490759476574</v>
      </c>
    </row>
    <row r="35" spans="1:12" ht="15.75" thickBot="1">
      <c r="A35" s="1350"/>
      <c r="B35" s="1351"/>
      <c r="C35" s="1352"/>
      <c r="D35" s="1352"/>
      <c r="E35" s="1352"/>
      <c r="F35" s="1352"/>
      <c r="G35" s="1353"/>
      <c r="H35" s="1354"/>
      <c r="I35" s="1354"/>
      <c r="J35" s="1354"/>
      <c r="K35" s="1354"/>
      <c r="L35" s="1355"/>
    </row>
    <row r="36" spans="1:12">
      <c r="A36" s="1302" t="s">
        <v>85</v>
      </c>
      <c r="B36" s="1356" t="s">
        <v>26</v>
      </c>
      <c r="C36" s="1357">
        <v>22298.488412965853</v>
      </c>
      <c r="D36" s="1357">
        <v>22398.192217963398</v>
      </c>
      <c r="E36" s="1358">
        <v>22744.458181225171</v>
      </c>
      <c r="F36" s="1358">
        <v>22846.156062322665</v>
      </c>
      <c r="G36" s="1359">
        <v>-0.44514219731349891</v>
      </c>
      <c r="H36" s="1360">
        <v>421.86240786240785</v>
      </c>
      <c r="I36" s="1361">
        <v>0.60034351567790689</v>
      </c>
      <c r="J36" s="1361">
        <v>-16.938775510204081</v>
      </c>
      <c r="K36" s="1361">
        <v>2.2193140302088445</v>
      </c>
      <c r="L36" s="1362">
        <v>-0.66626396873114713</v>
      </c>
    </row>
    <row r="37" spans="1:12" ht="15.75" thickBot="1">
      <c r="A37" s="1344" t="s">
        <v>85</v>
      </c>
      <c r="B37" s="1345" t="s">
        <v>29</v>
      </c>
      <c r="C37" s="1346">
        <v>21608.747500538473</v>
      </c>
      <c r="D37" s="1346">
        <v>21822.583209758097</v>
      </c>
      <c r="E37" s="1347">
        <v>22040.922450549242</v>
      </c>
      <c r="F37" s="1347">
        <v>22259.03487395326</v>
      </c>
      <c r="G37" s="1348">
        <v>-0.97988266175567906</v>
      </c>
      <c r="H37" s="1349">
        <v>389.56608478802997</v>
      </c>
      <c r="I37" s="1335">
        <v>1.0909539600230767</v>
      </c>
      <c r="J37" s="1335">
        <v>23.006134969325153</v>
      </c>
      <c r="K37" s="1335">
        <v>4.3731937401166912</v>
      </c>
      <c r="L37" s="1336">
        <v>0.53360832111898793</v>
      </c>
    </row>
    <row r="38" spans="1:12" ht="15.75" thickBot="1">
      <c r="A38" s="1350"/>
      <c r="B38" s="1351"/>
      <c r="C38" s="1352"/>
      <c r="D38" s="1352"/>
      <c r="E38" s="1352"/>
      <c r="F38" s="1352"/>
      <c r="G38" s="1353"/>
      <c r="H38" s="1354"/>
      <c r="I38" s="1354"/>
      <c r="J38" s="1354"/>
      <c r="K38" s="1354"/>
      <c r="L38" s="1355"/>
    </row>
    <row r="39" spans="1:12">
      <c r="A39" s="1324" t="s">
        <v>86</v>
      </c>
      <c r="B39" s="1325" t="s">
        <v>21</v>
      </c>
      <c r="C39" s="1326" t="s">
        <v>71</v>
      </c>
      <c r="D39" s="1326" t="s">
        <v>466</v>
      </c>
      <c r="E39" s="1327" t="s">
        <v>71</v>
      </c>
      <c r="F39" s="1327" t="s">
        <v>466</v>
      </c>
      <c r="G39" s="1328" t="s">
        <v>71</v>
      </c>
      <c r="H39" s="1329" t="s">
        <v>71</v>
      </c>
      <c r="I39" s="1329" t="s">
        <v>71</v>
      </c>
      <c r="J39" s="1330" t="s">
        <v>71</v>
      </c>
      <c r="K39" s="1330" t="s">
        <v>71</v>
      </c>
      <c r="L39" s="1331" t="s">
        <v>71</v>
      </c>
    </row>
    <row r="40" spans="1:12">
      <c r="A40" s="1309" t="s">
        <v>86</v>
      </c>
      <c r="B40" s="1332" t="s">
        <v>22</v>
      </c>
      <c r="C40" s="1311" t="s">
        <v>71</v>
      </c>
      <c r="D40" s="1311" t="s">
        <v>71</v>
      </c>
      <c r="E40" s="1333" t="s">
        <v>71</v>
      </c>
      <c r="F40" s="1333" t="s">
        <v>71</v>
      </c>
      <c r="G40" s="1313" t="s">
        <v>71</v>
      </c>
      <c r="H40" s="1334" t="s">
        <v>71</v>
      </c>
      <c r="I40" s="1314" t="s">
        <v>71</v>
      </c>
      <c r="J40" s="1335" t="s">
        <v>71</v>
      </c>
      <c r="K40" s="1335" t="s">
        <v>71</v>
      </c>
      <c r="L40" s="1336" t="s">
        <v>71</v>
      </c>
    </row>
    <row r="41" spans="1:12">
      <c r="A41" s="1309" t="s">
        <v>86</v>
      </c>
      <c r="B41" s="1332" t="s">
        <v>23</v>
      </c>
      <c r="C41" s="1311" t="s">
        <v>71</v>
      </c>
      <c r="D41" s="1311" t="s">
        <v>466</v>
      </c>
      <c r="E41" s="1333" t="s">
        <v>71</v>
      </c>
      <c r="F41" s="1333" t="s">
        <v>466</v>
      </c>
      <c r="G41" s="1313" t="s">
        <v>71</v>
      </c>
      <c r="H41" s="1334" t="s">
        <v>71</v>
      </c>
      <c r="I41" s="1314" t="s">
        <v>71</v>
      </c>
      <c r="J41" s="1335" t="s">
        <v>71</v>
      </c>
      <c r="K41" s="1335" t="s">
        <v>71</v>
      </c>
      <c r="L41" s="1336" t="s">
        <v>71</v>
      </c>
    </row>
    <row r="42" spans="1:12">
      <c r="A42" s="1309" t="s">
        <v>86</v>
      </c>
      <c r="B42" s="1332" t="s">
        <v>30</v>
      </c>
      <c r="C42" s="1311" t="s">
        <v>71</v>
      </c>
      <c r="D42" s="1311" t="s">
        <v>71</v>
      </c>
      <c r="E42" s="1333" t="s">
        <v>71</v>
      </c>
      <c r="F42" s="1333" t="s">
        <v>71</v>
      </c>
      <c r="G42" s="1313" t="s">
        <v>71</v>
      </c>
      <c r="H42" s="1334" t="s">
        <v>71</v>
      </c>
      <c r="I42" s="1314" t="s">
        <v>71</v>
      </c>
      <c r="J42" s="1335" t="s">
        <v>71</v>
      </c>
      <c r="K42" s="1335" t="s">
        <v>71</v>
      </c>
      <c r="L42" s="1336" t="s">
        <v>71</v>
      </c>
    </row>
    <row r="43" spans="1:12">
      <c r="A43" s="1363" t="s">
        <v>86</v>
      </c>
      <c r="B43" s="1337" t="s">
        <v>24</v>
      </c>
      <c r="C43" s="1338" t="s">
        <v>466</v>
      </c>
      <c r="D43" s="1338" t="s">
        <v>466</v>
      </c>
      <c r="E43" s="1339" t="s">
        <v>466</v>
      </c>
      <c r="F43" s="1339" t="s">
        <v>466</v>
      </c>
      <c r="G43" s="1340" t="s">
        <v>71</v>
      </c>
      <c r="H43" s="1341" t="s">
        <v>466</v>
      </c>
      <c r="I43" s="1341" t="s">
        <v>71</v>
      </c>
      <c r="J43" s="1342" t="s">
        <v>71</v>
      </c>
      <c r="K43" s="1342">
        <v>3.2717160150498942E-2</v>
      </c>
      <c r="L43" s="1343" t="s">
        <v>71</v>
      </c>
    </row>
    <row r="44" spans="1:12">
      <c r="A44" s="1309" t="s">
        <v>86</v>
      </c>
      <c r="B44" s="1332" t="s">
        <v>26</v>
      </c>
      <c r="C44" s="1311" t="s">
        <v>466</v>
      </c>
      <c r="D44" s="1311" t="s">
        <v>466</v>
      </c>
      <c r="E44" s="1333" t="s">
        <v>466</v>
      </c>
      <c r="F44" s="1333" t="s">
        <v>466</v>
      </c>
      <c r="G44" s="1313" t="s">
        <v>71</v>
      </c>
      <c r="H44" s="1334" t="s">
        <v>466</v>
      </c>
      <c r="I44" s="1314" t="s">
        <v>71</v>
      </c>
      <c r="J44" s="1335" t="s">
        <v>71</v>
      </c>
      <c r="K44" s="1335">
        <v>1.6358580075249471E-2</v>
      </c>
      <c r="L44" s="1336" t="s">
        <v>71</v>
      </c>
    </row>
    <row r="45" spans="1:12">
      <c r="A45" s="1309" t="s">
        <v>86</v>
      </c>
      <c r="B45" s="1332" t="s">
        <v>31</v>
      </c>
      <c r="C45" s="1311" t="s">
        <v>466</v>
      </c>
      <c r="D45" s="1311" t="s">
        <v>466</v>
      </c>
      <c r="E45" s="1333" t="s">
        <v>466</v>
      </c>
      <c r="F45" s="1333" t="s">
        <v>466</v>
      </c>
      <c r="G45" s="1313" t="s">
        <v>71</v>
      </c>
      <c r="H45" s="1334" t="s">
        <v>466</v>
      </c>
      <c r="I45" s="1314" t="s">
        <v>71</v>
      </c>
      <c r="J45" s="1335" t="s">
        <v>71</v>
      </c>
      <c r="K45" s="1335">
        <v>1.6358580075249471E-2</v>
      </c>
      <c r="L45" s="1336" t="s">
        <v>71</v>
      </c>
    </row>
    <row r="46" spans="1:12">
      <c r="A46" s="1363" t="s">
        <v>86</v>
      </c>
      <c r="B46" s="1337" t="s">
        <v>27</v>
      </c>
      <c r="C46" s="1338" t="s">
        <v>466</v>
      </c>
      <c r="D46" s="1338" t="s">
        <v>466</v>
      </c>
      <c r="E46" s="1339" t="s">
        <v>466</v>
      </c>
      <c r="F46" s="1339" t="s">
        <v>466</v>
      </c>
      <c r="G46" s="1340" t="s">
        <v>71</v>
      </c>
      <c r="H46" s="1341" t="s">
        <v>466</v>
      </c>
      <c r="I46" s="1341" t="s">
        <v>71</v>
      </c>
      <c r="J46" s="1342" t="s">
        <v>71</v>
      </c>
      <c r="K46" s="1342">
        <v>0.31081302142973988</v>
      </c>
      <c r="L46" s="1343" t="s">
        <v>71</v>
      </c>
    </row>
    <row r="47" spans="1:12">
      <c r="A47" s="1309" t="s">
        <v>86</v>
      </c>
      <c r="B47" s="1332" t="s">
        <v>29</v>
      </c>
      <c r="C47" s="1311" t="s">
        <v>466</v>
      </c>
      <c r="D47" s="1311" t="s">
        <v>466</v>
      </c>
      <c r="E47" s="1333" t="s">
        <v>466</v>
      </c>
      <c r="F47" s="1333" t="s">
        <v>466</v>
      </c>
      <c r="G47" s="1313" t="s">
        <v>71</v>
      </c>
      <c r="H47" s="1334" t="s">
        <v>466</v>
      </c>
      <c r="I47" s="1314" t="s">
        <v>71</v>
      </c>
      <c r="J47" s="1335" t="s">
        <v>71</v>
      </c>
      <c r="K47" s="1335">
        <v>0.14177436065216206</v>
      </c>
      <c r="L47" s="1336" t="s">
        <v>71</v>
      </c>
    </row>
    <row r="48" spans="1:12" ht="15.75" thickBot="1">
      <c r="A48" s="1364" t="s">
        <v>86</v>
      </c>
      <c r="B48" s="1332" t="s">
        <v>32</v>
      </c>
      <c r="C48" s="1346" t="s">
        <v>466</v>
      </c>
      <c r="D48" s="1346" t="s">
        <v>466</v>
      </c>
      <c r="E48" s="1347" t="s">
        <v>466</v>
      </c>
      <c r="F48" s="1347" t="s">
        <v>466</v>
      </c>
      <c r="G48" s="1348" t="s">
        <v>71</v>
      </c>
      <c r="H48" s="1349" t="s">
        <v>466</v>
      </c>
      <c r="I48" s="1335" t="s">
        <v>71</v>
      </c>
      <c r="J48" s="1335" t="s">
        <v>71</v>
      </c>
      <c r="K48" s="1335">
        <v>0.16903866077757784</v>
      </c>
      <c r="L48" s="1336" t="s">
        <v>71</v>
      </c>
    </row>
    <row r="49" spans="1:12" ht="15.75" thickBot="1">
      <c r="A49" s="1350"/>
      <c r="B49" s="1351"/>
      <c r="C49" s="1352"/>
      <c r="D49" s="1352"/>
      <c r="E49" s="1352"/>
      <c r="F49" s="1352"/>
      <c r="G49" s="1353"/>
      <c r="H49" s="1354"/>
      <c r="I49" s="1354"/>
      <c r="J49" s="1354"/>
      <c r="K49" s="1354"/>
      <c r="L49" s="1355"/>
    </row>
    <row r="50" spans="1:12">
      <c r="A50" s="1324" t="s">
        <v>20</v>
      </c>
      <c r="B50" s="1325" t="s">
        <v>24</v>
      </c>
      <c r="C50" s="1326">
        <v>19273.231357757584</v>
      </c>
      <c r="D50" s="1326">
        <v>18995.056021560264</v>
      </c>
      <c r="E50" s="1327">
        <v>19658.695984912738</v>
      </c>
      <c r="F50" s="1327">
        <v>19374.957141991468</v>
      </c>
      <c r="G50" s="1328">
        <v>1.4644617835376816</v>
      </c>
      <c r="H50" s="1329">
        <v>352.25975609756097</v>
      </c>
      <c r="I50" s="1329">
        <v>1.0462206884609575</v>
      </c>
      <c r="J50" s="1330">
        <v>2.5</v>
      </c>
      <c r="K50" s="1330">
        <v>4.4713452205681881</v>
      </c>
      <c r="L50" s="1331">
        <v>-0.2398025328032265</v>
      </c>
    </row>
    <row r="51" spans="1:12">
      <c r="A51" s="1302" t="s">
        <v>20</v>
      </c>
      <c r="B51" s="1332" t="s">
        <v>25</v>
      </c>
      <c r="C51" s="1311">
        <v>18626.901905253173</v>
      </c>
      <c r="D51" s="1311">
        <v>18649.587878752835</v>
      </c>
      <c r="E51" s="1333">
        <v>18999.439943358237</v>
      </c>
      <c r="F51" s="1333">
        <v>19022.579636327893</v>
      </c>
      <c r="G51" s="1313">
        <v>-0.12164329660876362</v>
      </c>
      <c r="H51" s="1334">
        <v>330.53007518796989</v>
      </c>
      <c r="I51" s="1314">
        <v>2.3363216868591632</v>
      </c>
      <c r="J51" s="1335">
        <v>40.74074074074074</v>
      </c>
      <c r="K51" s="1335">
        <v>1.4504607666721194</v>
      </c>
      <c r="L51" s="1336">
        <v>0.33745210993812269</v>
      </c>
    </row>
    <row r="52" spans="1:12">
      <c r="A52" s="1302" t="s">
        <v>20</v>
      </c>
      <c r="B52" s="1332" t="s">
        <v>26</v>
      </c>
      <c r="C52" s="1311">
        <v>19293.407842115052</v>
      </c>
      <c r="D52" s="1311">
        <v>18794.414601396085</v>
      </c>
      <c r="E52" s="1333">
        <v>19679.275998957353</v>
      </c>
      <c r="F52" s="1333">
        <v>19170.302893424006</v>
      </c>
      <c r="G52" s="1313">
        <v>2.6550081569547865</v>
      </c>
      <c r="H52" s="1334">
        <v>349.26589595375719</v>
      </c>
      <c r="I52" s="1314">
        <v>1.0242681511448153</v>
      </c>
      <c r="J52" s="1335">
        <v>-12.626262626262626</v>
      </c>
      <c r="K52" s="1335">
        <v>1.8866895686787719</v>
      </c>
      <c r="L52" s="1336">
        <v>-0.4453285692400788</v>
      </c>
    </row>
    <row r="53" spans="1:12">
      <c r="A53" s="1302" t="s">
        <v>20</v>
      </c>
      <c r="B53" s="1332" t="s">
        <v>31</v>
      </c>
      <c r="C53" s="1311">
        <v>19952.347362614601</v>
      </c>
      <c r="D53" s="1311">
        <v>19594.988961427989</v>
      </c>
      <c r="E53" s="1333">
        <v>20351.394309866893</v>
      </c>
      <c r="F53" s="1333">
        <v>19986.888740656548</v>
      </c>
      <c r="G53" s="1313">
        <v>1.8237234115827248</v>
      </c>
      <c r="H53" s="1334">
        <v>385.02884615384613</v>
      </c>
      <c r="I53" s="1314">
        <v>2.2760374146912103</v>
      </c>
      <c r="J53" s="1335">
        <v>-3.2558139534883721</v>
      </c>
      <c r="K53" s="1335">
        <v>1.1341948852172965</v>
      </c>
      <c r="L53" s="1336">
        <v>-0.13192607350127128</v>
      </c>
    </row>
    <row r="54" spans="1:12">
      <c r="A54" s="1324" t="s">
        <v>20</v>
      </c>
      <c r="B54" s="1337" t="s">
        <v>27</v>
      </c>
      <c r="C54" s="1338">
        <v>18639.362878023534</v>
      </c>
      <c r="D54" s="1338">
        <v>18616.454978264417</v>
      </c>
      <c r="E54" s="1339">
        <v>19012.150135584005</v>
      </c>
      <c r="F54" s="1339">
        <v>18988.784077829707</v>
      </c>
      <c r="G54" s="1340">
        <v>0.12305189030812544</v>
      </c>
      <c r="H54" s="1341">
        <v>307.52575718353609</v>
      </c>
      <c r="I54" s="1341">
        <v>1.268479956189013</v>
      </c>
      <c r="J54" s="1342">
        <v>20.155520995334371</v>
      </c>
      <c r="K54" s="1342">
        <v>21.064398276896231</v>
      </c>
      <c r="L54" s="1343">
        <v>2.1314732430348542</v>
      </c>
    </row>
    <row r="55" spans="1:12">
      <c r="A55" s="1302" t="s">
        <v>20</v>
      </c>
      <c r="B55" s="1332" t="s">
        <v>28</v>
      </c>
      <c r="C55" s="1311">
        <v>18221.662924796085</v>
      </c>
      <c r="D55" s="1311">
        <v>18081.233214081916</v>
      </c>
      <c r="E55" s="1333">
        <v>18586.096183292007</v>
      </c>
      <c r="F55" s="1333">
        <v>18442.857878363557</v>
      </c>
      <c r="G55" s="1313">
        <v>0.77666002673312584</v>
      </c>
      <c r="H55" s="1334">
        <v>278.85546875000006</v>
      </c>
      <c r="I55" s="1314">
        <v>2.0119869092995217</v>
      </c>
      <c r="J55" s="1335">
        <v>19.254658385093169</v>
      </c>
      <c r="K55" s="1335">
        <v>8.3755929985277291</v>
      </c>
      <c r="L55" s="1336">
        <v>0.7906451155997507</v>
      </c>
    </row>
    <row r="56" spans="1:12">
      <c r="A56" s="1302" t="s">
        <v>20</v>
      </c>
      <c r="B56" s="1332" t="s">
        <v>29</v>
      </c>
      <c r="C56" s="1311">
        <v>18798.661709303138</v>
      </c>
      <c r="D56" s="1311">
        <v>18786.977156722442</v>
      </c>
      <c r="E56" s="1333">
        <v>19174.6349434892</v>
      </c>
      <c r="F56" s="1333">
        <v>19162.71669985689</v>
      </c>
      <c r="G56" s="1313">
        <v>6.2194958152248327E-2</v>
      </c>
      <c r="H56" s="1334">
        <v>318.27252124645889</v>
      </c>
      <c r="I56" s="1314">
        <v>0.66671622687088195</v>
      </c>
      <c r="J56" s="1335">
        <v>21.556473829201103</v>
      </c>
      <c r="K56" s="1335">
        <v>9.6242979442717704</v>
      </c>
      <c r="L56" s="1336">
        <v>1.0735647719026531</v>
      </c>
    </row>
    <row r="57" spans="1:12">
      <c r="A57" s="1302" t="s">
        <v>20</v>
      </c>
      <c r="B57" s="1332" t="s">
        <v>32</v>
      </c>
      <c r="C57" s="1311">
        <v>19091.228736851215</v>
      </c>
      <c r="D57" s="1311">
        <v>19283.453623137822</v>
      </c>
      <c r="E57" s="1333">
        <v>19473.053311588239</v>
      </c>
      <c r="F57" s="1333">
        <v>19669.122695600578</v>
      </c>
      <c r="G57" s="1313">
        <v>-0.99683848154647847</v>
      </c>
      <c r="H57" s="1334">
        <v>352.13345195729534</v>
      </c>
      <c r="I57" s="1314">
        <v>1.2747730535095434</v>
      </c>
      <c r="J57" s="1335">
        <v>18.315789473684209</v>
      </c>
      <c r="K57" s="1335">
        <v>3.0645073340967337</v>
      </c>
      <c r="L57" s="1336">
        <v>0.26726335553245573</v>
      </c>
    </row>
    <row r="58" spans="1:12">
      <c r="A58" s="1324" t="s">
        <v>20</v>
      </c>
      <c r="B58" s="1337" t="s">
        <v>33</v>
      </c>
      <c r="C58" s="1338">
        <v>16263.195980491029</v>
      </c>
      <c r="D58" s="1338">
        <v>16044.591989886574</v>
      </c>
      <c r="E58" s="1339">
        <v>16588.45990010085</v>
      </c>
      <c r="F58" s="1339">
        <v>16365.483829684306</v>
      </c>
      <c r="G58" s="1340">
        <v>1.3624777167424875</v>
      </c>
      <c r="H58" s="1341">
        <v>237.69035532994923</v>
      </c>
      <c r="I58" s="1341">
        <v>3.2279177222188808</v>
      </c>
      <c r="J58" s="1342">
        <v>10.95118898623279</v>
      </c>
      <c r="K58" s="1342">
        <v>9.6679208244724357</v>
      </c>
      <c r="L58" s="1343">
        <v>0.25740318711303445</v>
      </c>
    </row>
    <row r="59" spans="1:12">
      <c r="A59" s="1302" t="s">
        <v>20</v>
      </c>
      <c r="B59" s="1332" t="s">
        <v>72</v>
      </c>
      <c r="C59" s="1365">
        <v>15828.953353106235</v>
      </c>
      <c r="D59" s="1365">
        <v>15362.128697018359</v>
      </c>
      <c r="E59" s="1333">
        <v>16145.53242016836</v>
      </c>
      <c r="F59" s="1333">
        <v>15669.371270958727</v>
      </c>
      <c r="G59" s="1366">
        <v>3.0388018828307386</v>
      </c>
      <c r="H59" s="1334">
        <v>224.35542747358306</v>
      </c>
      <c r="I59" s="1334">
        <v>2.684887717649163</v>
      </c>
      <c r="J59" s="1349">
        <v>1.8590998043052838</v>
      </c>
      <c r="K59" s="1349">
        <v>5.6764272861115659</v>
      </c>
      <c r="L59" s="1367">
        <v>-0.34206396882041634</v>
      </c>
    </row>
    <row r="60" spans="1:12">
      <c r="A60" s="1302" t="s">
        <v>20</v>
      </c>
      <c r="B60" s="1332" t="s">
        <v>34</v>
      </c>
      <c r="C60" s="1311">
        <v>16783.11047541201</v>
      </c>
      <c r="D60" s="1311">
        <v>16925.484191742275</v>
      </c>
      <c r="E60" s="1333">
        <v>17118.772684920252</v>
      </c>
      <c r="F60" s="1333">
        <v>17263.993875577122</v>
      </c>
      <c r="G60" s="1313">
        <v>-0.84117957700570245</v>
      </c>
      <c r="H60" s="1334">
        <v>250.48397976391234</v>
      </c>
      <c r="I60" s="1314">
        <v>2.2625430994306592</v>
      </c>
      <c r="J60" s="1335">
        <v>27.253218884120173</v>
      </c>
      <c r="K60" s="1335">
        <v>3.2335459948743117</v>
      </c>
      <c r="L60" s="1336">
        <v>0.48930242853546213</v>
      </c>
    </row>
    <row r="61" spans="1:12" ht="15.75" thickBot="1">
      <c r="A61" s="1302" t="s">
        <v>20</v>
      </c>
      <c r="B61" s="1332" t="s">
        <v>35</v>
      </c>
      <c r="C61" s="1311">
        <v>16878.250723567002</v>
      </c>
      <c r="D61" s="1311">
        <v>17743.659431563407</v>
      </c>
      <c r="E61" s="1333">
        <v>17215.815738038342</v>
      </c>
      <c r="F61" s="1333">
        <v>18098.532620194674</v>
      </c>
      <c r="G61" s="1313">
        <v>-4.8772842565776866</v>
      </c>
      <c r="H61" s="1334">
        <v>282.97841726618702</v>
      </c>
      <c r="I61" s="1314">
        <v>2.0143083252403047</v>
      </c>
      <c r="J61" s="1335">
        <v>26.36363636363636</v>
      </c>
      <c r="K61" s="1335">
        <v>0.75794754348655868</v>
      </c>
      <c r="L61" s="1336">
        <v>0.1101647273979891</v>
      </c>
    </row>
    <row r="62" spans="1:12" ht="15.75" thickBot="1">
      <c r="A62" s="1350"/>
      <c r="B62" s="1351"/>
      <c r="C62" s="1352"/>
      <c r="D62" s="1352"/>
      <c r="E62" s="1352"/>
      <c r="F62" s="1352"/>
      <c r="G62" s="1353"/>
      <c r="H62" s="1354"/>
      <c r="I62" s="1354"/>
      <c r="J62" s="1354"/>
      <c r="K62" s="1354"/>
      <c r="L62" s="1355"/>
    </row>
    <row r="63" spans="1:12">
      <c r="A63" s="1324" t="s">
        <v>87</v>
      </c>
      <c r="B63" s="1337" t="s">
        <v>21</v>
      </c>
      <c r="C63" s="1338">
        <v>22014.640990341417</v>
      </c>
      <c r="D63" s="1338">
        <v>21939.988292627546</v>
      </c>
      <c r="E63" s="1339">
        <v>22454.933810148246</v>
      </c>
      <c r="F63" s="1339">
        <v>22378.788058480099</v>
      </c>
      <c r="G63" s="1340">
        <v>0.34025860323250751</v>
      </c>
      <c r="H63" s="1341">
        <v>339.14321608040194</v>
      </c>
      <c r="I63" s="1341">
        <v>-3.5851796143122123</v>
      </c>
      <c r="J63" s="1342">
        <v>12.429378531073446</v>
      </c>
      <c r="K63" s="1342">
        <v>2.1702382899830961</v>
      </c>
      <c r="L63" s="1343">
        <v>8.5555409116244707E-2</v>
      </c>
    </row>
    <row r="64" spans="1:12">
      <c r="A64" s="1302" t="s">
        <v>87</v>
      </c>
      <c r="B64" s="1332" t="s">
        <v>22</v>
      </c>
      <c r="C64" s="1311">
        <v>21809.62293950497</v>
      </c>
      <c r="D64" s="1311">
        <v>21931.752669141883</v>
      </c>
      <c r="E64" s="1333">
        <v>22245.815398295072</v>
      </c>
      <c r="F64" s="1333">
        <v>22370.38772252472</v>
      </c>
      <c r="G64" s="1313">
        <v>-0.55686260683008337</v>
      </c>
      <c r="H64" s="1334">
        <v>310.34177215189862</v>
      </c>
      <c r="I64" s="1314">
        <v>3.4587528009440995</v>
      </c>
      <c r="J64" s="1335">
        <v>31.666666666666664</v>
      </c>
      <c r="K64" s="1335">
        <v>0.43077594198156932</v>
      </c>
      <c r="L64" s="1336">
        <v>7.7439860478713207E-2</v>
      </c>
    </row>
    <row r="65" spans="1:12">
      <c r="A65" s="1302" t="s">
        <v>87</v>
      </c>
      <c r="B65" s="1332" t="s">
        <v>23</v>
      </c>
      <c r="C65" s="1311">
        <v>22078.447558051459</v>
      </c>
      <c r="D65" s="1311">
        <v>21766.266848590491</v>
      </c>
      <c r="E65" s="1333">
        <v>22520.016509212488</v>
      </c>
      <c r="F65" s="1333">
        <v>22201.592185562302</v>
      </c>
      <c r="G65" s="1313">
        <v>1.4342409363651742</v>
      </c>
      <c r="H65" s="1334">
        <v>341.18932038834947</v>
      </c>
      <c r="I65" s="1314">
        <v>-1.4579503479899287</v>
      </c>
      <c r="J65" s="1335">
        <v>16.38418079096045</v>
      </c>
      <c r="K65" s="1335">
        <v>1.1232891651671302</v>
      </c>
      <c r="L65" s="1336">
        <v>8.0947724733704485E-2</v>
      </c>
    </row>
    <row r="66" spans="1:12">
      <c r="A66" s="1302" t="s">
        <v>87</v>
      </c>
      <c r="B66" s="1332" t="s">
        <v>30</v>
      </c>
      <c r="C66" s="1311">
        <v>22028.125893167831</v>
      </c>
      <c r="D66" s="1311">
        <v>22178.600324897528</v>
      </c>
      <c r="E66" s="1333">
        <v>22468.688411031188</v>
      </c>
      <c r="F66" s="1333">
        <v>22622.172331395479</v>
      </c>
      <c r="G66" s="1313">
        <v>-0.6784667631201956</v>
      </c>
      <c r="H66" s="1334">
        <v>355.54867256637175</v>
      </c>
      <c r="I66" s="1314">
        <v>-8.0457245070282202</v>
      </c>
      <c r="J66" s="1335">
        <v>-3.4188034188034191</v>
      </c>
      <c r="K66" s="1335">
        <v>0.61617318283439659</v>
      </c>
      <c r="L66" s="1336">
        <v>-7.2832176096172874E-2</v>
      </c>
    </row>
    <row r="67" spans="1:12">
      <c r="A67" s="1324" t="s">
        <v>87</v>
      </c>
      <c r="B67" s="1337" t="s">
        <v>24</v>
      </c>
      <c r="C67" s="1338">
        <v>21982.359407816723</v>
      </c>
      <c r="D67" s="1338">
        <v>21610.720822450588</v>
      </c>
      <c r="E67" s="1339">
        <v>22422.006595973056</v>
      </c>
      <c r="F67" s="1339">
        <v>22042.935238899601</v>
      </c>
      <c r="G67" s="1340">
        <v>1.7196954623561225</v>
      </c>
      <c r="H67" s="1341">
        <v>312.72762148337597</v>
      </c>
      <c r="I67" s="1341">
        <v>1.0716532867555646</v>
      </c>
      <c r="J67" s="1342">
        <v>-6.7938021454112043</v>
      </c>
      <c r="K67" s="1342">
        <v>8.5282730792300558</v>
      </c>
      <c r="L67" s="1343">
        <v>-1.3533593334664875</v>
      </c>
    </row>
    <row r="68" spans="1:12">
      <c r="A68" s="1302" t="s">
        <v>87</v>
      </c>
      <c r="B68" s="1332" t="s">
        <v>25</v>
      </c>
      <c r="C68" s="1311">
        <v>21365.140961174729</v>
      </c>
      <c r="D68" s="1311">
        <v>21199.29378517656</v>
      </c>
      <c r="E68" s="1333">
        <v>21792.443780398225</v>
      </c>
      <c r="F68" s="1333">
        <v>21623.279660880093</v>
      </c>
      <c r="G68" s="1313">
        <v>0.78232406078610384</v>
      </c>
      <c r="H68" s="1334">
        <v>285.80534351145036</v>
      </c>
      <c r="I68" s="1314">
        <v>4.6694694790766187</v>
      </c>
      <c r="J68" s="1335">
        <v>3.1496062992125982</v>
      </c>
      <c r="K68" s="1335">
        <v>1.4286493265717868</v>
      </c>
      <c r="L68" s="1336">
        <v>-6.714008512363745E-2</v>
      </c>
    </row>
    <row r="69" spans="1:12">
      <c r="A69" s="1302" t="s">
        <v>87</v>
      </c>
      <c r="B69" s="1332" t="s">
        <v>26</v>
      </c>
      <c r="C69" s="1311">
        <v>22036.315320896054</v>
      </c>
      <c r="D69" s="1311">
        <v>21639.641356272154</v>
      </c>
      <c r="E69" s="1333">
        <v>22477.041627313974</v>
      </c>
      <c r="F69" s="1333">
        <v>22072.434183397596</v>
      </c>
      <c r="G69" s="1313">
        <v>1.8330893663767969</v>
      </c>
      <c r="H69" s="1334">
        <v>311.6097826086957</v>
      </c>
      <c r="I69" s="1314">
        <v>0.58209298889271766</v>
      </c>
      <c r="J69" s="1335">
        <v>-13.125590179414543</v>
      </c>
      <c r="K69" s="1335">
        <v>5.0166312230765033</v>
      </c>
      <c r="L69" s="1336">
        <v>-1.2197506154489073</v>
      </c>
    </row>
    <row r="70" spans="1:12">
      <c r="A70" s="1302" t="s">
        <v>87</v>
      </c>
      <c r="B70" s="1332" t="s">
        <v>31</v>
      </c>
      <c r="C70" s="1311">
        <v>22223.451104686057</v>
      </c>
      <c r="D70" s="1311">
        <v>21767.158008355782</v>
      </c>
      <c r="E70" s="1333">
        <v>22667.92012677978</v>
      </c>
      <c r="F70" s="1333">
        <v>22202.501168522896</v>
      </c>
      <c r="G70" s="1313">
        <v>2.0962456199156549</v>
      </c>
      <c r="H70" s="1334">
        <v>333.88481675392666</v>
      </c>
      <c r="I70" s="1314">
        <v>9.5241240540798994E-2</v>
      </c>
      <c r="J70" s="1335">
        <v>4.6575342465753424</v>
      </c>
      <c r="K70" s="1335">
        <v>2.082992529581766</v>
      </c>
      <c r="L70" s="1336">
        <v>-6.6468632893942559E-2</v>
      </c>
    </row>
    <row r="71" spans="1:12">
      <c r="A71" s="1324" t="s">
        <v>87</v>
      </c>
      <c r="B71" s="1337" t="s">
        <v>27</v>
      </c>
      <c r="C71" s="1338">
        <v>20381.390406792052</v>
      </c>
      <c r="D71" s="1338">
        <v>20280.159563738463</v>
      </c>
      <c r="E71" s="1339">
        <v>20789.018214927895</v>
      </c>
      <c r="F71" s="1339">
        <v>20685.762755013235</v>
      </c>
      <c r="G71" s="1340">
        <v>0.49916196534564061</v>
      </c>
      <c r="H71" s="1341">
        <v>277.47545881348697</v>
      </c>
      <c r="I71" s="1341">
        <v>0.65609281515609075</v>
      </c>
      <c r="J71" s="1342">
        <v>13.793103448275861</v>
      </c>
      <c r="K71" s="1342">
        <v>12.776051038769834</v>
      </c>
      <c r="L71" s="1343">
        <v>0.6507345085301548</v>
      </c>
    </row>
    <row r="72" spans="1:12">
      <c r="A72" s="1302" t="s">
        <v>87</v>
      </c>
      <c r="B72" s="1332" t="s">
        <v>28</v>
      </c>
      <c r="C72" s="1311">
        <v>19686.101721725001</v>
      </c>
      <c r="D72" s="1311">
        <v>19289.376058560632</v>
      </c>
      <c r="E72" s="1333">
        <v>20079.823756159501</v>
      </c>
      <c r="F72" s="1333">
        <v>19675.163579731845</v>
      </c>
      <c r="G72" s="1313">
        <v>2.0567055251551389</v>
      </c>
      <c r="H72" s="1334">
        <v>245.26571428571427</v>
      </c>
      <c r="I72" s="1314">
        <v>3.4407121154207432</v>
      </c>
      <c r="J72" s="1335">
        <v>25.448028673835125</v>
      </c>
      <c r="K72" s="1335">
        <v>3.8170020175582091</v>
      </c>
      <c r="L72" s="1336">
        <v>0.53097645958164685</v>
      </c>
    </row>
    <row r="73" spans="1:12">
      <c r="A73" s="1302" t="s">
        <v>87</v>
      </c>
      <c r="B73" s="1332" t="s">
        <v>29</v>
      </c>
      <c r="C73" s="1311">
        <v>20637.387481005793</v>
      </c>
      <c r="D73" s="1311">
        <v>20585.268008915129</v>
      </c>
      <c r="E73" s="1333">
        <v>21050.13523062591</v>
      </c>
      <c r="F73" s="1333">
        <v>20996.973369093434</v>
      </c>
      <c r="G73" s="1313">
        <v>0.25318821240554928</v>
      </c>
      <c r="H73" s="1334">
        <v>283.99919093851133</v>
      </c>
      <c r="I73" s="1314">
        <v>0.48170663915286288</v>
      </c>
      <c r="J73" s="1314">
        <v>7.3848827106863597</v>
      </c>
      <c r="K73" s="1314">
        <v>6.7397349910027815</v>
      </c>
      <c r="L73" s="1315">
        <v>-3.8428839160342676E-2</v>
      </c>
    </row>
    <row r="74" spans="1:12" ht="15.75" thickBot="1">
      <c r="A74" s="1368" t="s">
        <v>87</v>
      </c>
      <c r="B74" s="1369" t="s">
        <v>32</v>
      </c>
      <c r="C74" s="1318">
        <v>20612.997679055294</v>
      </c>
      <c r="D74" s="1318">
        <v>20569.585833878908</v>
      </c>
      <c r="E74" s="1370">
        <v>21025.2576326364</v>
      </c>
      <c r="F74" s="1370">
        <v>20980.977550556487</v>
      </c>
      <c r="G74" s="1320">
        <v>0.21104870816059051</v>
      </c>
      <c r="H74" s="1371">
        <v>313.06142506142504</v>
      </c>
      <c r="I74" s="1321">
        <v>-0.36780863870409192</v>
      </c>
      <c r="J74" s="1321">
        <v>16.285714285714288</v>
      </c>
      <c r="K74" s="1321">
        <v>2.2193140302088445</v>
      </c>
      <c r="L74" s="1322">
        <v>0.15818688810885062</v>
      </c>
    </row>
    <row r="75" spans="1:12">
      <c r="A75" s="1372"/>
      <c r="B75" s="1372"/>
      <c r="C75" s="1373"/>
      <c r="D75" s="1373"/>
      <c r="E75" s="1373"/>
      <c r="F75" s="1373"/>
      <c r="G75" s="1374"/>
      <c r="H75" s="1374"/>
      <c r="I75" s="1374"/>
      <c r="J75" s="1374"/>
      <c r="K75" s="1374"/>
      <c r="L75" s="1375"/>
    </row>
    <row r="76" spans="1:12" ht="15.75" thickBot="1">
      <c r="G76" s="1375"/>
      <c r="H76" s="1375"/>
      <c r="I76" s="1375"/>
      <c r="J76" s="1375"/>
      <c r="K76" s="1375"/>
      <c r="L76" s="1376"/>
    </row>
    <row r="77" spans="1:12" ht="21" thickBot="1">
      <c r="A77" s="1246" t="s">
        <v>230</v>
      </c>
      <c r="B77" s="1247"/>
      <c r="C77" s="1247"/>
      <c r="D77" s="1247"/>
      <c r="E77" s="1247"/>
      <c r="F77" s="1247"/>
      <c r="G77" s="1377"/>
      <c r="H77" s="1377"/>
      <c r="I77" s="1377"/>
      <c r="J77" s="1377"/>
      <c r="K77" s="1377"/>
      <c r="L77" s="1378"/>
    </row>
    <row r="78" spans="1:12">
      <c r="A78" s="1249"/>
      <c r="B78" s="1250"/>
      <c r="C78" s="1251" t="s">
        <v>5</v>
      </c>
      <c r="D78" s="1251" t="s">
        <v>5</v>
      </c>
      <c r="E78" s="1251"/>
      <c r="F78" s="1251"/>
      <c r="G78" s="1252"/>
      <c r="H78" s="1253" t="s">
        <v>6</v>
      </c>
      <c r="I78" s="1254"/>
      <c r="J78" s="1255" t="s">
        <v>7</v>
      </c>
      <c r="K78" s="1256" t="s">
        <v>8</v>
      </c>
      <c r="L78" s="1257"/>
    </row>
    <row r="79" spans="1:12" ht="31.5">
      <c r="A79" s="1258" t="s">
        <v>9</v>
      </c>
      <c r="B79" s="1259" t="s">
        <v>10</v>
      </c>
      <c r="C79" s="1260" t="s">
        <v>36</v>
      </c>
      <c r="D79" s="1260" t="s">
        <v>36</v>
      </c>
      <c r="E79" s="1261" t="s">
        <v>37</v>
      </c>
      <c r="F79" s="1262"/>
      <c r="G79" s="1263"/>
      <c r="H79" s="1264" t="s">
        <v>11</v>
      </c>
      <c r="I79" s="1265"/>
      <c r="J79" s="1266" t="s">
        <v>12</v>
      </c>
      <c r="K79" s="1267" t="s">
        <v>13</v>
      </c>
      <c r="L79" s="1268"/>
    </row>
    <row r="80" spans="1:12" ht="26.25" thickBot="1">
      <c r="A80" s="1269" t="s">
        <v>14</v>
      </c>
      <c r="B80" s="1270" t="s">
        <v>15</v>
      </c>
      <c r="C80" s="1271" t="s">
        <v>534</v>
      </c>
      <c r="D80" s="1272" t="s">
        <v>526</v>
      </c>
      <c r="E80" s="1273" t="s">
        <v>534</v>
      </c>
      <c r="F80" s="1274" t="s">
        <v>526</v>
      </c>
      <c r="G80" s="1275" t="s">
        <v>16</v>
      </c>
      <c r="H80" s="1276" t="s">
        <v>534</v>
      </c>
      <c r="I80" s="1277" t="s">
        <v>16</v>
      </c>
      <c r="J80" s="1278" t="s">
        <v>16</v>
      </c>
      <c r="K80" s="1279" t="s">
        <v>534</v>
      </c>
      <c r="L80" s="1280" t="s">
        <v>17</v>
      </c>
    </row>
    <row r="81" spans="1:12" ht="15.75" thickBot="1">
      <c r="A81" s="1281" t="s">
        <v>18</v>
      </c>
      <c r="B81" s="1282" t="s">
        <v>19</v>
      </c>
      <c r="C81" s="1283">
        <v>20960.476497827811</v>
      </c>
      <c r="D81" s="1283">
        <v>21075.027197223648</v>
      </c>
      <c r="E81" s="1284">
        <v>21379.686027784366</v>
      </c>
      <c r="F81" s="1285">
        <v>21496.52774116812</v>
      </c>
      <c r="G81" s="1286">
        <v>-0.5435376112393705</v>
      </c>
      <c r="H81" s="1287">
        <v>328.53251978007239</v>
      </c>
      <c r="I81" s="1287">
        <v>-0.21353310068744411</v>
      </c>
      <c r="J81" s="1288">
        <v>6.7115054378935319</v>
      </c>
      <c r="K81" s="1287">
        <v>40.661977207045098</v>
      </c>
      <c r="L81" s="1289" t="s">
        <v>19</v>
      </c>
    </row>
    <row r="82" spans="1:12" ht="15.75" thickBot="1">
      <c r="A82" s="1290"/>
      <c r="B82" s="1291"/>
      <c r="C82" s="1292"/>
      <c r="D82" s="1292"/>
      <c r="E82" s="1292"/>
      <c r="F82" s="1292"/>
      <c r="G82" s="1293"/>
      <c r="H82" s="1288"/>
      <c r="I82" s="1288"/>
      <c r="J82" s="1288"/>
      <c r="K82" s="1288"/>
      <c r="L82" s="1294"/>
    </row>
    <row r="83" spans="1:12">
      <c r="A83" s="1295" t="s">
        <v>78</v>
      </c>
      <c r="B83" s="1296" t="s">
        <v>19</v>
      </c>
      <c r="C83" s="1297" t="s">
        <v>466</v>
      </c>
      <c r="D83" s="1297" t="s">
        <v>466</v>
      </c>
      <c r="E83" s="1298" t="s">
        <v>466</v>
      </c>
      <c r="F83" s="1298" t="s">
        <v>466</v>
      </c>
      <c r="G83" s="1380" t="s">
        <v>71</v>
      </c>
      <c r="H83" s="1300" t="s">
        <v>466</v>
      </c>
      <c r="I83" s="1300" t="s">
        <v>71</v>
      </c>
      <c r="J83" s="1300" t="s">
        <v>71</v>
      </c>
      <c r="K83" s="1300">
        <v>1.0905720050166313E-2</v>
      </c>
      <c r="L83" s="1301" t="s">
        <v>71</v>
      </c>
    </row>
    <row r="84" spans="1:12">
      <c r="A84" s="1302" t="s">
        <v>79</v>
      </c>
      <c r="B84" s="1303" t="s">
        <v>19</v>
      </c>
      <c r="C84" s="1304">
        <v>22265.885806023562</v>
      </c>
      <c r="D84" s="1304">
        <v>22220.906980370899</v>
      </c>
      <c r="E84" s="1305">
        <v>22711.203522144035</v>
      </c>
      <c r="F84" s="1305">
        <v>22665.325119978323</v>
      </c>
      <c r="G84" s="1306">
        <v>0.20241669564789333</v>
      </c>
      <c r="H84" s="1307">
        <v>356.18935946797342</v>
      </c>
      <c r="I84" s="1307">
        <v>0.10408520578632113</v>
      </c>
      <c r="J84" s="1307">
        <v>-0.55690915419422216</v>
      </c>
      <c r="K84" s="1307">
        <v>15.578821091662576</v>
      </c>
      <c r="L84" s="1308">
        <v>-1.3400882776325176</v>
      </c>
    </row>
    <row r="85" spans="1:12">
      <c r="A85" s="1309" t="s">
        <v>80</v>
      </c>
      <c r="B85" s="1310" t="s">
        <v>19</v>
      </c>
      <c r="C85" s="1311">
        <v>21943.297918209915</v>
      </c>
      <c r="D85" s="1311">
        <v>22165.924745136934</v>
      </c>
      <c r="E85" s="1312">
        <v>22382.163876574115</v>
      </c>
      <c r="F85" s="1312">
        <v>22609.243240039672</v>
      </c>
      <c r="G85" s="1313">
        <v>-1.0043651662936335</v>
      </c>
      <c r="H85" s="1314">
        <v>394.03641881638845</v>
      </c>
      <c r="I85" s="1314">
        <v>-0.50277246739976045</v>
      </c>
      <c r="J85" s="1314">
        <v>-4.4927536231884062</v>
      </c>
      <c r="K85" s="1314">
        <v>3.5934347565297999</v>
      </c>
      <c r="L85" s="1315">
        <v>-0.46993018075304605</v>
      </c>
    </row>
    <row r="86" spans="1:12">
      <c r="A86" s="1309" t="s">
        <v>81</v>
      </c>
      <c r="B86" s="1310" t="s">
        <v>19</v>
      </c>
      <c r="C86" s="1311" t="s">
        <v>466</v>
      </c>
      <c r="D86" s="1311" t="s">
        <v>466</v>
      </c>
      <c r="E86" s="1312" t="s">
        <v>466</v>
      </c>
      <c r="F86" s="1312" t="s">
        <v>466</v>
      </c>
      <c r="G86" s="1313" t="s">
        <v>71</v>
      </c>
      <c r="H86" s="1314">
        <v>365</v>
      </c>
      <c r="I86" s="1314" t="s">
        <v>71</v>
      </c>
      <c r="J86" s="1314" t="s">
        <v>71</v>
      </c>
      <c r="K86" s="1314">
        <v>3.2717160150498942E-2</v>
      </c>
      <c r="L86" s="1315" t="s">
        <v>71</v>
      </c>
    </row>
    <row r="87" spans="1:12">
      <c r="A87" s="1309" t="s">
        <v>70</v>
      </c>
      <c r="B87" s="1310" t="s">
        <v>19</v>
      </c>
      <c r="C87" s="1311">
        <v>18212.734422377096</v>
      </c>
      <c r="D87" s="1311">
        <v>18156.210602528594</v>
      </c>
      <c r="E87" s="1312">
        <v>18576.989110824637</v>
      </c>
      <c r="F87" s="1312">
        <v>18519.334814579168</v>
      </c>
      <c r="G87" s="1313">
        <v>0.31131947676696148</v>
      </c>
      <c r="H87" s="1314">
        <v>293.09145496535797</v>
      </c>
      <c r="I87" s="1314">
        <v>3.1424881826431892</v>
      </c>
      <c r="J87" s="1314">
        <v>21.560920830993823</v>
      </c>
      <c r="K87" s="1314">
        <v>11.805441954305033</v>
      </c>
      <c r="L87" s="1315">
        <v>1.3172492683619215</v>
      </c>
    </row>
    <row r="88" spans="1:12" ht="15.75" thickBot="1">
      <c r="A88" s="1316" t="s">
        <v>82</v>
      </c>
      <c r="B88" s="1317" t="s">
        <v>19</v>
      </c>
      <c r="C88" s="1318">
        <v>21254.635964884332</v>
      </c>
      <c r="D88" s="1318">
        <v>21078.173286212481</v>
      </c>
      <c r="E88" s="1319">
        <v>21679.728684182021</v>
      </c>
      <c r="F88" s="1319">
        <v>21499.736751936729</v>
      </c>
      <c r="G88" s="1320">
        <v>0.83718202842217404</v>
      </c>
      <c r="H88" s="1321">
        <v>302.81561085972851</v>
      </c>
      <c r="I88" s="1321">
        <v>-0.10067733728085942</v>
      </c>
      <c r="J88" s="1321">
        <v>8.399754751686082</v>
      </c>
      <c r="K88" s="1321">
        <v>9.6406565243470208</v>
      </c>
      <c r="L88" s="1322">
        <v>3.5804042161048599E-2</v>
      </c>
    </row>
    <row r="89" spans="1:12" ht="15.75" thickBot="1">
      <c r="A89" s="1290"/>
      <c r="B89" s="1323"/>
      <c r="C89" s="1292"/>
      <c r="D89" s="1292"/>
      <c r="E89" s="1292"/>
      <c r="F89" s="1292"/>
      <c r="G89" s="1293"/>
      <c r="H89" s="1288"/>
      <c r="I89" s="1288"/>
      <c r="J89" s="1288"/>
      <c r="K89" s="1288"/>
      <c r="L89" s="1294"/>
    </row>
    <row r="90" spans="1:12">
      <c r="A90" s="1324" t="s">
        <v>83</v>
      </c>
      <c r="B90" s="1325" t="s">
        <v>21</v>
      </c>
      <c r="C90" s="1326" t="s">
        <v>71</v>
      </c>
      <c r="D90" s="1326" t="s">
        <v>71</v>
      </c>
      <c r="E90" s="1327" t="s">
        <v>71</v>
      </c>
      <c r="F90" s="1327" t="s">
        <v>71</v>
      </c>
      <c r="G90" s="1328" t="s">
        <v>71</v>
      </c>
      <c r="H90" s="1329" t="s">
        <v>71</v>
      </c>
      <c r="I90" s="1329" t="s">
        <v>71</v>
      </c>
      <c r="J90" s="1330" t="s">
        <v>71</v>
      </c>
      <c r="K90" s="1330" t="s">
        <v>71</v>
      </c>
      <c r="L90" s="1331" t="s">
        <v>71</v>
      </c>
    </row>
    <row r="91" spans="1:12">
      <c r="A91" s="1302" t="s">
        <v>83</v>
      </c>
      <c r="B91" s="1332" t="s">
        <v>22</v>
      </c>
      <c r="C91" s="1311" t="s">
        <v>71</v>
      </c>
      <c r="D91" s="1311" t="s">
        <v>71</v>
      </c>
      <c r="E91" s="1333" t="s">
        <v>71</v>
      </c>
      <c r="F91" s="1333" t="s">
        <v>71</v>
      </c>
      <c r="G91" s="1313" t="s">
        <v>71</v>
      </c>
      <c r="H91" s="1334" t="s">
        <v>71</v>
      </c>
      <c r="I91" s="1314" t="s">
        <v>71</v>
      </c>
      <c r="J91" s="1335" t="s">
        <v>71</v>
      </c>
      <c r="K91" s="1335" t="s">
        <v>71</v>
      </c>
      <c r="L91" s="1336" t="s">
        <v>71</v>
      </c>
    </row>
    <row r="92" spans="1:12">
      <c r="A92" s="1302" t="s">
        <v>83</v>
      </c>
      <c r="B92" s="1332" t="s">
        <v>23</v>
      </c>
      <c r="C92" s="1311" t="s">
        <v>71</v>
      </c>
      <c r="D92" s="1311" t="s">
        <v>71</v>
      </c>
      <c r="E92" s="1333" t="s">
        <v>71</v>
      </c>
      <c r="F92" s="1333" t="s">
        <v>71</v>
      </c>
      <c r="G92" s="1313" t="s">
        <v>71</v>
      </c>
      <c r="H92" s="1334" t="s">
        <v>71</v>
      </c>
      <c r="I92" s="1314" t="s">
        <v>71</v>
      </c>
      <c r="J92" s="1335" t="s">
        <v>71</v>
      </c>
      <c r="K92" s="1335" t="s">
        <v>71</v>
      </c>
      <c r="L92" s="1336" t="s">
        <v>71</v>
      </c>
    </row>
    <row r="93" spans="1:12">
      <c r="A93" s="1324" t="s">
        <v>83</v>
      </c>
      <c r="B93" s="1337" t="s">
        <v>24</v>
      </c>
      <c r="C93" s="1338" t="s">
        <v>466</v>
      </c>
      <c r="D93" s="1338" t="s">
        <v>466</v>
      </c>
      <c r="E93" s="1339" t="s">
        <v>466</v>
      </c>
      <c r="F93" s="1339" t="s">
        <v>466</v>
      </c>
      <c r="G93" s="1340" t="s">
        <v>71</v>
      </c>
      <c r="H93" s="1341" t="s">
        <v>466</v>
      </c>
      <c r="I93" s="1341" t="s">
        <v>71</v>
      </c>
      <c r="J93" s="1342" t="s">
        <v>71</v>
      </c>
      <c r="K93" s="1342">
        <v>1.0905720050166313E-2</v>
      </c>
      <c r="L93" s="1343" t="s">
        <v>71</v>
      </c>
    </row>
    <row r="94" spans="1:12">
      <c r="A94" s="1302" t="s">
        <v>83</v>
      </c>
      <c r="B94" s="1332" t="s">
        <v>25</v>
      </c>
      <c r="C94" s="1311" t="s">
        <v>466</v>
      </c>
      <c r="D94" s="1311" t="s">
        <v>71</v>
      </c>
      <c r="E94" s="1333" t="s">
        <v>466</v>
      </c>
      <c r="F94" s="1333" t="s">
        <v>71</v>
      </c>
      <c r="G94" s="1313" t="s">
        <v>71</v>
      </c>
      <c r="H94" s="1334" t="s">
        <v>466</v>
      </c>
      <c r="I94" s="1314" t="s">
        <v>71</v>
      </c>
      <c r="J94" s="1335" t="s">
        <v>71</v>
      </c>
      <c r="K94" s="1335">
        <v>1.0905720050166313E-2</v>
      </c>
      <c r="L94" s="1336" t="s">
        <v>71</v>
      </c>
    </row>
    <row r="95" spans="1:12">
      <c r="A95" s="1302" t="s">
        <v>83</v>
      </c>
      <c r="B95" s="1332" t="s">
        <v>26</v>
      </c>
      <c r="C95" s="1311" t="s">
        <v>71</v>
      </c>
      <c r="D95" s="1311" t="s">
        <v>466</v>
      </c>
      <c r="E95" s="1333" t="s">
        <v>71</v>
      </c>
      <c r="F95" s="1333" t="s">
        <v>466</v>
      </c>
      <c r="G95" s="1313" t="s">
        <v>71</v>
      </c>
      <c r="H95" s="1334" t="s">
        <v>71</v>
      </c>
      <c r="I95" s="1314" t="s">
        <v>71</v>
      </c>
      <c r="J95" s="1335" t="s">
        <v>71</v>
      </c>
      <c r="K95" s="1335" t="s">
        <v>71</v>
      </c>
      <c r="L95" s="1336" t="s">
        <v>71</v>
      </c>
    </row>
    <row r="96" spans="1:12">
      <c r="A96" s="1324" t="s">
        <v>83</v>
      </c>
      <c r="B96" s="1337" t="s">
        <v>27</v>
      </c>
      <c r="C96" s="1338" t="s">
        <v>71</v>
      </c>
      <c r="D96" s="1338" t="s">
        <v>466</v>
      </c>
      <c r="E96" s="1339" t="s">
        <v>71</v>
      </c>
      <c r="F96" s="1339" t="s">
        <v>466</v>
      </c>
      <c r="G96" s="1340" t="s">
        <v>71</v>
      </c>
      <c r="H96" s="1341" t="s">
        <v>71</v>
      </c>
      <c r="I96" s="1341" t="s">
        <v>71</v>
      </c>
      <c r="J96" s="1342" t="s">
        <v>71</v>
      </c>
      <c r="K96" s="1342" t="s">
        <v>71</v>
      </c>
      <c r="L96" s="1343" t="s">
        <v>71</v>
      </c>
    </row>
    <row r="97" spans="1:12">
      <c r="A97" s="1302" t="s">
        <v>83</v>
      </c>
      <c r="B97" s="1332" t="s">
        <v>28</v>
      </c>
      <c r="C97" s="1311" t="s">
        <v>71</v>
      </c>
      <c r="D97" s="1311" t="s">
        <v>71</v>
      </c>
      <c r="E97" s="1333" t="s">
        <v>71</v>
      </c>
      <c r="F97" s="1333" t="s">
        <v>71</v>
      </c>
      <c r="G97" s="1313" t="s">
        <v>71</v>
      </c>
      <c r="H97" s="1334" t="s">
        <v>71</v>
      </c>
      <c r="I97" s="1314" t="s">
        <v>71</v>
      </c>
      <c r="J97" s="1335" t="s">
        <v>71</v>
      </c>
      <c r="K97" s="1335" t="s">
        <v>71</v>
      </c>
      <c r="L97" s="1336" t="s">
        <v>71</v>
      </c>
    </row>
    <row r="98" spans="1:12" ht="15.75" thickBot="1">
      <c r="A98" s="1344" t="s">
        <v>83</v>
      </c>
      <c r="B98" s="1345" t="s">
        <v>29</v>
      </c>
      <c r="C98" s="1346" t="s">
        <v>71</v>
      </c>
      <c r="D98" s="1346" t="s">
        <v>466</v>
      </c>
      <c r="E98" s="1347" t="s">
        <v>71</v>
      </c>
      <c r="F98" s="1347" t="s">
        <v>466</v>
      </c>
      <c r="G98" s="1348" t="s">
        <v>71</v>
      </c>
      <c r="H98" s="1349" t="s">
        <v>71</v>
      </c>
      <c r="I98" s="1335" t="s">
        <v>71</v>
      </c>
      <c r="J98" s="1335" t="s">
        <v>71</v>
      </c>
      <c r="K98" s="1335" t="s">
        <v>71</v>
      </c>
      <c r="L98" s="1336" t="s">
        <v>71</v>
      </c>
    </row>
    <row r="99" spans="1:12" ht="15.75" thickBot="1">
      <c r="A99" s="1290"/>
      <c r="B99" s="1323"/>
      <c r="C99" s="1292"/>
      <c r="D99" s="1292"/>
      <c r="E99" s="1292"/>
      <c r="F99" s="1292"/>
      <c r="G99" s="1293"/>
      <c r="H99" s="1288"/>
      <c r="I99" s="1288"/>
      <c r="J99" s="1288"/>
      <c r="K99" s="1288"/>
      <c r="L99" s="1294"/>
    </row>
    <row r="100" spans="1:12">
      <c r="A100" s="1324" t="s">
        <v>84</v>
      </c>
      <c r="B100" s="1325" t="s">
        <v>21</v>
      </c>
      <c r="C100" s="1326">
        <v>22432.825445214134</v>
      </c>
      <c r="D100" s="1326">
        <v>22496.623180465893</v>
      </c>
      <c r="E100" s="1327">
        <v>22881.481954118415</v>
      </c>
      <c r="F100" s="1327">
        <v>22946.555644075215</v>
      </c>
      <c r="G100" s="1328">
        <v>-0.28358805114876601</v>
      </c>
      <c r="H100" s="1329">
        <v>401.52145214521448</v>
      </c>
      <c r="I100" s="1329">
        <v>-2.7711602222613485</v>
      </c>
      <c r="J100" s="1330">
        <v>16.538461538461537</v>
      </c>
      <c r="K100" s="1330">
        <v>1.6522165876001964</v>
      </c>
      <c r="L100" s="1331">
        <v>0.12109356775448665</v>
      </c>
    </row>
    <row r="101" spans="1:12">
      <c r="A101" s="1302" t="s">
        <v>84</v>
      </c>
      <c r="B101" s="1332" t="s">
        <v>22</v>
      </c>
      <c r="C101" s="1311">
        <v>22389.214997296887</v>
      </c>
      <c r="D101" s="1311">
        <v>22298.371586274581</v>
      </c>
      <c r="E101" s="1333">
        <v>22836.999297242826</v>
      </c>
      <c r="F101" s="1333">
        <v>22744.339018000072</v>
      </c>
      <c r="G101" s="1313">
        <v>0.40739930568842914</v>
      </c>
      <c r="H101" s="1334">
        <v>399.71527777777771</v>
      </c>
      <c r="I101" s="1314">
        <v>-1.8876803860884923</v>
      </c>
      <c r="J101" s="1335">
        <v>4.3478260869565215</v>
      </c>
      <c r="K101" s="1335">
        <v>0.78521184361197449</v>
      </c>
      <c r="L101" s="1336">
        <v>-2.7461143844594638E-2</v>
      </c>
    </row>
    <row r="102" spans="1:12">
      <c r="A102" s="1302" t="s">
        <v>84</v>
      </c>
      <c r="B102" s="1332" t="s">
        <v>23</v>
      </c>
      <c r="C102" s="1311">
        <v>22471.984500651844</v>
      </c>
      <c r="D102" s="1311">
        <v>22714.537531257192</v>
      </c>
      <c r="E102" s="1333">
        <v>22921.424190664882</v>
      </c>
      <c r="F102" s="1333">
        <v>23168.828281882346</v>
      </c>
      <c r="G102" s="1313">
        <v>-1.0678316926839593</v>
      </c>
      <c r="H102" s="1334">
        <v>403.15723270440247</v>
      </c>
      <c r="I102" s="1314">
        <v>-3.8394056776533252</v>
      </c>
      <c r="J102" s="1335">
        <v>30.327868852459016</v>
      </c>
      <c r="K102" s="1335">
        <v>0.8670047439882218</v>
      </c>
      <c r="L102" s="1336">
        <v>0.14855471159908096</v>
      </c>
    </row>
    <row r="103" spans="1:12">
      <c r="A103" s="1324" t="s">
        <v>84</v>
      </c>
      <c r="B103" s="1337" t="s">
        <v>24</v>
      </c>
      <c r="C103" s="1338">
        <v>23024.777228469658</v>
      </c>
      <c r="D103" s="1338">
        <v>22635.688586843869</v>
      </c>
      <c r="E103" s="1339">
        <v>23485.272773039051</v>
      </c>
      <c r="F103" s="1339">
        <v>23088.402358580755</v>
      </c>
      <c r="G103" s="1340">
        <v>-1.9065106814742721</v>
      </c>
      <c r="H103" s="1341">
        <v>369.4906333630687</v>
      </c>
      <c r="I103" s="1341">
        <v>-1.5053923381837218</v>
      </c>
      <c r="J103" s="1342">
        <v>-3.3620689655172411</v>
      </c>
      <c r="K103" s="1342">
        <v>6.1126560881182179</v>
      </c>
      <c r="L103" s="1343">
        <v>-0.71850815427033332</v>
      </c>
    </row>
    <row r="104" spans="1:12">
      <c r="A104" s="1302" t="s">
        <v>84</v>
      </c>
      <c r="B104" s="1332" t="s">
        <v>25</v>
      </c>
      <c r="C104" s="1311">
        <v>23310.909857970979</v>
      </c>
      <c r="D104" s="1311">
        <v>22752.033441914446</v>
      </c>
      <c r="E104" s="1333">
        <v>23777.128055130397</v>
      </c>
      <c r="F104" s="1333">
        <v>23207.074110752739</v>
      </c>
      <c r="G104" s="1313">
        <v>2.4563800747011437</v>
      </c>
      <c r="H104" s="1334">
        <v>359.42612137203156</v>
      </c>
      <c r="I104" s="1314">
        <v>-1.6243864413532909</v>
      </c>
      <c r="J104" s="1335">
        <v>4.8409405255878291</v>
      </c>
      <c r="K104" s="1335">
        <v>4.133267899013032</v>
      </c>
      <c r="L104" s="1336">
        <v>-0.12443188309638398</v>
      </c>
    </row>
    <row r="105" spans="1:12">
      <c r="A105" s="1302" t="s">
        <v>84</v>
      </c>
      <c r="B105" s="1332" t="s">
        <v>26</v>
      </c>
      <c r="C105" s="1311">
        <v>22474.842805141296</v>
      </c>
      <c r="D105" s="1311">
        <v>22455.96652457619</v>
      </c>
      <c r="E105" s="1333">
        <v>22924.339661244121</v>
      </c>
      <c r="F105" s="1333">
        <v>22905.085855067722</v>
      </c>
      <c r="G105" s="1313">
        <v>8.405908756783402E-2</v>
      </c>
      <c r="H105" s="1334">
        <v>390.50688705234165</v>
      </c>
      <c r="I105" s="1314">
        <v>-0.20612989060295617</v>
      </c>
      <c r="J105" s="1335">
        <v>-16.933638443935926</v>
      </c>
      <c r="K105" s="1335">
        <v>1.9793881891051857</v>
      </c>
      <c r="L105" s="1336">
        <v>-0.59407627117395001</v>
      </c>
    </row>
    <row r="106" spans="1:12">
      <c r="A106" s="1324" t="s">
        <v>84</v>
      </c>
      <c r="B106" s="1337" t="s">
        <v>27</v>
      </c>
      <c r="C106" s="1338">
        <v>21571.28043849712</v>
      </c>
      <c r="D106" s="1338">
        <v>21782.958087554263</v>
      </c>
      <c r="E106" s="1339">
        <v>22002.706047267064</v>
      </c>
      <c r="F106" s="1339">
        <v>22218.617249305349</v>
      </c>
      <c r="G106" s="1340">
        <v>-0.97175805143785776</v>
      </c>
      <c r="H106" s="1341">
        <v>336.19888346127016</v>
      </c>
      <c r="I106" s="1341">
        <v>1.8259958413100303</v>
      </c>
      <c r="J106" s="1342">
        <v>-1.3764624913971095</v>
      </c>
      <c r="K106" s="1342">
        <v>7.8139484159441626</v>
      </c>
      <c r="L106" s="1343">
        <v>-0.74267369111666959</v>
      </c>
    </row>
    <row r="107" spans="1:12">
      <c r="A107" s="1302" t="s">
        <v>84</v>
      </c>
      <c r="B107" s="1332" t="s">
        <v>28</v>
      </c>
      <c r="C107" s="1311">
        <v>21443.360104547613</v>
      </c>
      <c r="D107" s="1311">
        <v>21733.793032954298</v>
      </c>
      <c r="E107" s="1333">
        <v>21872.227306638568</v>
      </c>
      <c r="F107" s="1333">
        <v>22168.468893613383</v>
      </c>
      <c r="G107" s="1313">
        <v>-1.3363195644971237</v>
      </c>
      <c r="H107" s="1334">
        <v>322.73894736842112</v>
      </c>
      <c r="I107" s="1314">
        <v>1.5952305665217617</v>
      </c>
      <c r="J107" s="1335">
        <v>-4.5226130653266337</v>
      </c>
      <c r="K107" s="1335">
        <v>5.1802170238289991</v>
      </c>
      <c r="L107" s="1336">
        <v>-0.67927299442669842</v>
      </c>
    </row>
    <row r="108" spans="1:12" ht="15.75" thickBot="1">
      <c r="A108" s="1344" t="s">
        <v>84</v>
      </c>
      <c r="B108" s="1345" t="s">
        <v>29</v>
      </c>
      <c r="C108" s="1346">
        <v>21795.179544111568</v>
      </c>
      <c r="D108" s="1346">
        <v>21877.915974028903</v>
      </c>
      <c r="E108" s="1347">
        <v>22231.083134993802</v>
      </c>
      <c r="F108" s="1347">
        <v>22315.47429350948</v>
      </c>
      <c r="G108" s="1348">
        <v>-0.37817326849388905</v>
      </c>
      <c r="H108" s="1349">
        <v>362.67287784679093</v>
      </c>
      <c r="I108" s="1335">
        <v>1.4971696712761389</v>
      </c>
      <c r="J108" s="1335">
        <v>5.4585152838427948</v>
      </c>
      <c r="K108" s="1335">
        <v>2.6337313921151644</v>
      </c>
      <c r="L108" s="1336">
        <v>-6.3400696689970726E-2</v>
      </c>
    </row>
    <row r="109" spans="1:12" ht="15.75" thickBot="1">
      <c r="A109" s="1350"/>
      <c r="B109" s="1351"/>
      <c r="C109" s="1352"/>
      <c r="D109" s="1352"/>
      <c r="E109" s="1352"/>
      <c r="F109" s="1352"/>
      <c r="G109" s="1353"/>
      <c r="H109" s="1354"/>
      <c r="I109" s="1354"/>
      <c r="J109" s="1354"/>
      <c r="K109" s="1354"/>
      <c r="L109" s="1355"/>
    </row>
    <row r="110" spans="1:12">
      <c r="A110" s="1302" t="s">
        <v>85</v>
      </c>
      <c r="B110" s="1356" t="s">
        <v>26</v>
      </c>
      <c r="C110" s="1357">
        <v>22438.23133722326</v>
      </c>
      <c r="D110" s="1357">
        <v>22481.868413631873</v>
      </c>
      <c r="E110" s="1358">
        <v>22886.995963967725</v>
      </c>
      <c r="F110" s="1358">
        <v>22931.505781904507</v>
      </c>
      <c r="G110" s="1359">
        <v>-0.19409897614270338</v>
      </c>
      <c r="H110" s="1360">
        <v>411.27142857142849</v>
      </c>
      <c r="I110" s="1361">
        <v>-1.0333452551677786</v>
      </c>
      <c r="J110" s="1361">
        <v>-29.292929292929294</v>
      </c>
      <c r="K110" s="1361">
        <v>1.1451006052674628</v>
      </c>
      <c r="L110" s="1362">
        <v>-0.6039129981716751</v>
      </c>
    </row>
    <row r="111" spans="1:12" ht="15.75" thickBot="1">
      <c r="A111" s="1344" t="s">
        <v>85</v>
      </c>
      <c r="B111" s="1345" t="s">
        <v>29</v>
      </c>
      <c r="C111" s="1346">
        <v>21696.643707954321</v>
      </c>
      <c r="D111" s="1346">
        <v>21905.675436581903</v>
      </c>
      <c r="E111" s="1347">
        <v>22130.576582113408</v>
      </c>
      <c r="F111" s="1347">
        <v>22343.788945313547</v>
      </c>
      <c r="G111" s="1348">
        <v>-0.95423548674746284</v>
      </c>
      <c r="H111" s="1349">
        <v>385.97550111358578</v>
      </c>
      <c r="I111" s="1335">
        <v>1.2362662762214898</v>
      </c>
      <c r="J111" s="1335">
        <v>14.249363867684478</v>
      </c>
      <c r="K111" s="1335">
        <v>2.4483341512623369</v>
      </c>
      <c r="L111" s="1336">
        <v>0.13398281741862927</v>
      </c>
    </row>
    <row r="112" spans="1:12" ht="15.75" thickBot="1">
      <c r="A112" s="1350"/>
      <c r="B112" s="1351"/>
      <c r="C112" s="1352"/>
      <c r="D112" s="1352"/>
      <c r="E112" s="1352"/>
      <c r="F112" s="1352"/>
      <c r="G112" s="1353"/>
      <c r="H112" s="1354"/>
      <c r="I112" s="1354"/>
      <c r="J112" s="1354"/>
      <c r="K112" s="1354"/>
      <c r="L112" s="1355"/>
    </row>
    <row r="113" spans="1:12">
      <c r="A113" s="1324" t="s">
        <v>86</v>
      </c>
      <c r="B113" s="1325" t="s">
        <v>21</v>
      </c>
      <c r="C113" s="1326" t="s">
        <v>71</v>
      </c>
      <c r="D113" s="1326" t="s">
        <v>466</v>
      </c>
      <c r="E113" s="1327" t="s">
        <v>71</v>
      </c>
      <c r="F113" s="1327" t="s">
        <v>466</v>
      </c>
      <c r="G113" s="1328" t="s">
        <v>71</v>
      </c>
      <c r="H113" s="1329" t="s">
        <v>71</v>
      </c>
      <c r="I113" s="1329" t="s">
        <v>71</v>
      </c>
      <c r="J113" s="1330" t="s">
        <v>71</v>
      </c>
      <c r="K113" s="1330" t="s">
        <v>71</v>
      </c>
      <c r="L113" s="1331" t="s">
        <v>71</v>
      </c>
    </row>
    <row r="114" spans="1:12">
      <c r="A114" s="1309" t="s">
        <v>86</v>
      </c>
      <c r="B114" s="1332" t="s">
        <v>22</v>
      </c>
      <c r="C114" s="1311" t="s">
        <v>71</v>
      </c>
      <c r="D114" s="1311" t="s">
        <v>71</v>
      </c>
      <c r="E114" s="1333" t="s">
        <v>71</v>
      </c>
      <c r="F114" s="1333" t="s">
        <v>71</v>
      </c>
      <c r="G114" s="1313" t="s">
        <v>71</v>
      </c>
      <c r="H114" s="1334" t="s">
        <v>71</v>
      </c>
      <c r="I114" s="1314" t="s">
        <v>71</v>
      </c>
      <c r="J114" s="1335" t="s">
        <v>71</v>
      </c>
      <c r="K114" s="1335" t="s">
        <v>71</v>
      </c>
      <c r="L114" s="1336" t="s">
        <v>71</v>
      </c>
    </row>
    <row r="115" spans="1:12">
      <c r="A115" s="1309" t="s">
        <v>86</v>
      </c>
      <c r="B115" s="1332" t="s">
        <v>23</v>
      </c>
      <c r="C115" s="1311" t="s">
        <v>71</v>
      </c>
      <c r="D115" s="1311" t="s">
        <v>466</v>
      </c>
      <c r="E115" s="1333" t="s">
        <v>71</v>
      </c>
      <c r="F115" s="1333" t="s">
        <v>466</v>
      </c>
      <c r="G115" s="1313" t="s">
        <v>71</v>
      </c>
      <c r="H115" s="1334" t="s">
        <v>71</v>
      </c>
      <c r="I115" s="1314" t="s">
        <v>71</v>
      </c>
      <c r="J115" s="1335" t="s">
        <v>71</v>
      </c>
      <c r="K115" s="1335" t="s">
        <v>71</v>
      </c>
      <c r="L115" s="1336" t="s">
        <v>71</v>
      </c>
    </row>
    <row r="116" spans="1:12">
      <c r="A116" s="1309" t="s">
        <v>86</v>
      </c>
      <c r="B116" s="1332" t="s">
        <v>30</v>
      </c>
      <c r="C116" s="1311" t="s">
        <v>71</v>
      </c>
      <c r="D116" s="1311" t="s">
        <v>71</v>
      </c>
      <c r="E116" s="1333" t="s">
        <v>71</v>
      </c>
      <c r="F116" s="1333" t="s">
        <v>71</v>
      </c>
      <c r="G116" s="1313" t="s">
        <v>71</v>
      </c>
      <c r="H116" s="1334" t="s">
        <v>71</v>
      </c>
      <c r="I116" s="1314" t="s">
        <v>71</v>
      </c>
      <c r="J116" s="1335" t="s">
        <v>71</v>
      </c>
      <c r="K116" s="1335" t="s">
        <v>71</v>
      </c>
      <c r="L116" s="1336" t="s">
        <v>71</v>
      </c>
    </row>
    <row r="117" spans="1:12">
      <c r="A117" s="1363" t="s">
        <v>86</v>
      </c>
      <c r="B117" s="1337" t="s">
        <v>24</v>
      </c>
      <c r="C117" s="1338" t="s">
        <v>466</v>
      </c>
      <c r="D117" s="1338" t="s">
        <v>466</v>
      </c>
      <c r="E117" s="1339" t="s">
        <v>466</v>
      </c>
      <c r="F117" s="1339" t="s">
        <v>466</v>
      </c>
      <c r="G117" s="1340" t="s">
        <v>71</v>
      </c>
      <c r="H117" s="1341" t="s">
        <v>466</v>
      </c>
      <c r="I117" s="1341" t="s">
        <v>71</v>
      </c>
      <c r="J117" s="1342" t="s">
        <v>71</v>
      </c>
      <c r="K117" s="1342">
        <v>1.6358580075249471E-2</v>
      </c>
      <c r="L117" s="1343" t="s">
        <v>71</v>
      </c>
    </row>
    <row r="118" spans="1:12">
      <c r="A118" s="1309" t="s">
        <v>86</v>
      </c>
      <c r="B118" s="1332" t="s">
        <v>26</v>
      </c>
      <c r="C118" s="1311" t="s">
        <v>466</v>
      </c>
      <c r="D118" s="1311" t="s">
        <v>466</v>
      </c>
      <c r="E118" s="1333" t="s">
        <v>466</v>
      </c>
      <c r="F118" s="1333" t="s">
        <v>466</v>
      </c>
      <c r="G118" s="1313" t="s">
        <v>71</v>
      </c>
      <c r="H118" s="1334" t="s">
        <v>466</v>
      </c>
      <c r="I118" s="1314" t="s">
        <v>71</v>
      </c>
      <c r="J118" s="1335" t="s">
        <v>71</v>
      </c>
      <c r="K118" s="1335">
        <v>1.0905720050166313E-2</v>
      </c>
      <c r="L118" s="1336" t="s">
        <v>71</v>
      </c>
    </row>
    <row r="119" spans="1:12">
      <c r="A119" s="1309" t="s">
        <v>86</v>
      </c>
      <c r="B119" s="1332" t="s">
        <v>31</v>
      </c>
      <c r="C119" s="1311" t="s">
        <v>466</v>
      </c>
      <c r="D119" s="1311" t="s">
        <v>466</v>
      </c>
      <c r="E119" s="1333" t="s">
        <v>466</v>
      </c>
      <c r="F119" s="1333" t="s">
        <v>466</v>
      </c>
      <c r="G119" s="1313" t="s">
        <v>71</v>
      </c>
      <c r="H119" s="1334" t="s">
        <v>466</v>
      </c>
      <c r="I119" s="1314" t="s">
        <v>71</v>
      </c>
      <c r="J119" s="1335" t="s">
        <v>71</v>
      </c>
      <c r="K119" s="1335">
        <v>5.4528600250831564E-3</v>
      </c>
      <c r="L119" s="1336" t="s">
        <v>71</v>
      </c>
    </row>
    <row r="120" spans="1:12">
      <c r="A120" s="1363" t="s">
        <v>86</v>
      </c>
      <c r="B120" s="1337" t="s">
        <v>27</v>
      </c>
      <c r="C120" s="1338" t="s">
        <v>466</v>
      </c>
      <c r="D120" s="1338" t="s">
        <v>466</v>
      </c>
      <c r="E120" s="1339" t="s">
        <v>466</v>
      </c>
      <c r="F120" s="1339" t="s">
        <v>466</v>
      </c>
      <c r="G120" s="1340" t="s">
        <v>71</v>
      </c>
      <c r="H120" s="1341" t="s">
        <v>466</v>
      </c>
      <c r="I120" s="1341" t="s">
        <v>71</v>
      </c>
      <c r="J120" s="1342" t="s">
        <v>71</v>
      </c>
      <c r="K120" s="1342">
        <v>1.6358580075249471E-2</v>
      </c>
      <c r="L120" s="1343" t="s">
        <v>71</v>
      </c>
    </row>
    <row r="121" spans="1:12">
      <c r="A121" s="1309" t="s">
        <v>86</v>
      </c>
      <c r="B121" s="1332" t="s">
        <v>29</v>
      </c>
      <c r="C121" s="1311" t="s">
        <v>466</v>
      </c>
      <c r="D121" s="1311" t="s">
        <v>466</v>
      </c>
      <c r="E121" s="1333" t="s">
        <v>466</v>
      </c>
      <c r="F121" s="1333" t="s">
        <v>466</v>
      </c>
      <c r="G121" s="1313" t="s">
        <v>71</v>
      </c>
      <c r="H121" s="1334" t="s">
        <v>466</v>
      </c>
      <c r="I121" s="1314" t="s">
        <v>71</v>
      </c>
      <c r="J121" s="1335" t="s">
        <v>71</v>
      </c>
      <c r="K121" s="1335">
        <v>1.0905720050166313E-2</v>
      </c>
      <c r="L121" s="1336" t="s">
        <v>71</v>
      </c>
    </row>
    <row r="122" spans="1:12" ht="15.75" thickBot="1">
      <c r="A122" s="1364" t="s">
        <v>86</v>
      </c>
      <c r="B122" s="1332" t="s">
        <v>32</v>
      </c>
      <c r="C122" s="1346" t="s">
        <v>466</v>
      </c>
      <c r="D122" s="1346" t="s">
        <v>466</v>
      </c>
      <c r="E122" s="1347" t="s">
        <v>466</v>
      </c>
      <c r="F122" s="1347" t="s">
        <v>466</v>
      </c>
      <c r="G122" s="1348" t="s">
        <v>71</v>
      </c>
      <c r="H122" s="1349" t="s">
        <v>466</v>
      </c>
      <c r="I122" s="1335" t="s">
        <v>71</v>
      </c>
      <c r="J122" s="1335" t="s">
        <v>71</v>
      </c>
      <c r="K122" s="1335">
        <v>5.4528600250831564E-3</v>
      </c>
      <c r="L122" s="1336" t="s">
        <v>71</v>
      </c>
    </row>
    <row r="123" spans="1:12" ht="15.75" thickBot="1">
      <c r="A123" s="1350"/>
      <c r="B123" s="1351"/>
      <c r="C123" s="1352"/>
      <c r="D123" s="1352"/>
      <c r="E123" s="1352"/>
      <c r="F123" s="1352"/>
      <c r="G123" s="1353"/>
      <c r="H123" s="1354"/>
      <c r="I123" s="1354"/>
      <c r="J123" s="1354"/>
      <c r="K123" s="1354"/>
      <c r="L123" s="1355"/>
    </row>
    <row r="124" spans="1:12">
      <c r="A124" s="1324" t="s">
        <v>20</v>
      </c>
      <c r="B124" s="1325" t="s">
        <v>24</v>
      </c>
      <c r="C124" s="1326">
        <v>19592.704497821884</v>
      </c>
      <c r="D124" s="1326">
        <v>19234.230175842433</v>
      </c>
      <c r="E124" s="1327">
        <v>19984.558587778323</v>
      </c>
      <c r="F124" s="1327">
        <v>19618.914779359282</v>
      </c>
      <c r="G124" s="1328">
        <v>1.8637310602099599</v>
      </c>
      <c r="H124" s="1329">
        <v>347.50950570342206</v>
      </c>
      <c r="I124" s="1329">
        <v>3.9595762747987671</v>
      </c>
      <c r="J124" s="1330">
        <v>-7.7192982456140351</v>
      </c>
      <c r="K124" s="1330">
        <v>1.4341021865968699</v>
      </c>
      <c r="L124" s="1331">
        <v>-0.24424420054169671</v>
      </c>
    </row>
    <row r="125" spans="1:12">
      <c r="A125" s="1302" t="s">
        <v>20</v>
      </c>
      <c r="B125" s="1332" t="s">
        <v>25</v>
      </c>
      <c r="C125" s="1311">
        <v>19377.400180607292</v>
      </c>
      <c r="D125" s="1311">
        <v>19061.818985459355</v>
      </c>
      <c r="E125" s="1333">
        <v>19764.948184219436</v>
      </c>
      <c r="F125" s="1333">
        <v>19443.05536516854</v>
      </c>
      <c r="G125" s="1313">
        <v>1.6555670546901498</v>
      </c>
      <c r="H125" s="1334">
        <v>339.4252873563218</v>
      </c>
      <c r="I125" s="1314">
        <v>12.369928599103325</v>
      </c>
      <c r="J125" s="1335">
        <v>31.818181818181817</v>
      </c>
      <c r="K125" s="1335">
        <v>0.47439882218223456</v>
      </c>
      <c r="L125" s="1336">
        <v>8.5729132529092811E-2</v>
      </c>
    </row>
    <row r="126" spans="1:12">
      <c r="A126" s="1302" t="s">
        <v>20</v>
      </c>
      <c r="B126" s="1332" t="s">
        <v>26</v>
      </c>
      <c r="C126" s="1311">
        <v>19527.140547406812</v>
      </c>
      <c r="D126" s="1311">
        <v>19070.413016652557</v>
      </c>
      <c r="E126" s="1333">
        <v>19917.683358354949</v>
      </c>
      <c r="F126" s="1333">
        <v>19451.821276985607</v>
      </c>
      <c r="G126" s="1313">
        <v>2.3949535353819309</v>
      </c>
      <c r="H126" s="1334">
        <v>345.77941176470591</v>
      </c>
      <c r="I126" s="1314">
        <v>0.79856919446885177</v>
      </c>
      <c r="J126" s="1335">
        <v>-22.285714285714285</v>
      </c>
      <c r="K126" s="1335">
        <v>0.7415889634113092</v>
      </c>
      <c r="L126" s="1336">
        <v>-0.28897460763868776</v>
      </c>
    </row>
    <row r="127" spans="1:12">
      <c r="A127" s="1302" t="s">
        <v>20</v>
      </c>
      <c r="B127" s="1332" t="s">
        <v>31</v>
      </c>
      <c r="C127" s="1311">
        <v>20228.943248382315</v>
      </c>
      <c r="D127" s="1311">
        <v>20101.645940023067</v>
      </c>
      <c r="E127" s="1333">
        <v>20633.522113349962</v>
      </c>
      <c r="F127" s="1333">
        <v>20503.678858823532</v>
      </c>
      <c r="G127" s="1313">
        <v>0.6332680853053495</v>
      </c>
      <c r="H127" s="1334">
        <v>370.97500000000002</v>
      </c>
      <c r="I127" s="1314">
        <v>6.6856209150326968</v>
      </c>
      <c r="J127" s="1335">
        <v>-9.0909090909090917</v>
      </c>
      <c r="K127" s="1335">
        <v>0.21811440100332624</v>
      </c>
      <c r="L127" s="1336">
        <v>-4.099872543210159E-2</v>
      </c>
    </row>
    <row r="128" spans="1:12">
      <c r="A128" s="1324" t="s">
        <v>20</v>
      </c>
      <c r="B128" s="1337" t="s">
        <v>27</v>
      </c>
      <c r="C128" s="1338">
        <v>18466.313758992776</v>
      </c>
      <c r="D128" s="1338">
        <v>18507.443991954431</v>
      </c>
      <c r="E128" s="1339">
        <v>18835.640034172633</v>
      </c>
      <c r="F128" s="1339">
        <v>18877.592871793524</v>
      </c>
      <c r="G128" s="1340">
        <v>-0.22223616064723975</v>
      </c>
      <c r="H128" s="1341">
        <v>303.99209202012941</v>
      </c>
      <c r="I128" s="1341">
        <v>1.7515773486106507</v>
      </c>
      <c r="J128" s="1342">
        <v>36.774827925270401</v>
      </c>
      <c r="K128" s="1342">
        <v>7.5849282948906707</v>
      </c>
      <c r="L128" s="1343">
        <v>1.5958817134172589</v>
      </c>
    </row>
    <row r="129" spans="1:12">
      <c r="A129" s="1302" t="s">
        <v>20</v>
      </c>
      <c r="B129" s="1332" t="s">
        <v>28</v>
      </c>
      <c r="C129" s="1311">
        <v>18033.751323287906</v>
      </c>
      <c r="D129" s="1311">
        <v>17971.417477479863</v>
      </c>
      <c r="E129" s="1333">
        <v>18394.426349753663</v>
      </c>
      <c r="F129" s="1333">
        <v>18330.845827029461</v>
      </c>
      <c r="G129" s="1313">
        <v>0.34684991256895559</v>
      </c>
      <c r="H129" s="1334">
        <v>275.98225806451615</v>
      </c>
      <c r="I129" s="1314">
        <v>2.7759841999122914</v>
      </c>
      <c r="J129" s="1335">
        <v>38.702460850111855</v>
      </c>
      <c r="K129" s="1335">
        <v>3.3807732155515566</v>
      </c>
      <c r="L129" s="1336">
        <v>0.7484194083552782</v>
      </c>
    </row>
    <row r="130" spans="1:12">
      <c r="A130" s="1302" t="s">
        <v>20</v>
      </c>
      <c r="B130" s="1332" t="s">
        <v>29</v>
      </c>
      <c r="C130" s="1311">
        <v>18736.995205247495</v>
      </c>
      <c r="D130" s="1311">
        <v>18808.236513695112</v>
      </c>
      <c r="E130" s="1333">
        <v>19111.735109352445</v>
      </c>
      <c r="F130" s="1333">
        <v>19184.401243969023</v>
      </c>
      <c r="G130" s="1313">
        <v>-0.37877718304824504</v>
      </c>
      <c r="H130" s="1334">
        <v>323.91002949852509</v>
      </c>
      <c r="I130" s="1314">
        <v>1.7873696049834595</v>
      </c>
      <c r="J130" s="1335">
        <v>36.969696969696969</v>
      </c>
      <c r="K130" s="1335">
        <v>3.69703909700638</v>
      </c>
      <c r="L130" s="1336">
        <v>0.78201642460781695</v>
      </c>
    </row>
    <row r="131" spans="1:12">
      <c r="A131" s="1302" t="s">
        <v>20</v>
      </c>
      <c r="B131" s="1332" t="s">
        <v>32</v>
      </c>
      <c r="C131" s="1311">
        <v>18919.763568147828</v>
      </c>
      <c r="D131" s="1311">
        <v>19152.635217733139</v>
      </c>
      <c r="E131" s="1333">
        <v>19298.158839510783</v>
      </c>
      <c r="F131" s="1333">
        <v>19535.6879220878</v>
      </c>
      <c r="G131" s="1313">
        <v>-1.2158726302566372</v>
      </c>
      <c r="H131" s="1334">
        <v>345.51612903225805</v>
      </c>
      <c r="I131" s="1314">
        <v>-1.4163064847471949</v>
      </c>
      <c r="J131" s="1335">
        <v>24</v>
      </c>
      <c r="K131" s="1335">
        <v>0.50711598233273358</v>
      </c>
      <c r="L131" s="1336">
        <v>6.5445880454163441E-2</v>
      </c>
    </row>
    <row r="132" spans="1:12">
      <c r="A132" s="1324" t="s">
        <v>20</v>
      </c>
      <c r="B132" s="1337" t="s">
        <v>33</v>
      </c>
      <c r="C132" s="1338">
        <v>16272.926880324427</v>
      </c>
      <c r="D132" s="1338">
        <v>16198.769261728583</v>
      </c>
      <c r="E132" s="1339">
        <v>16598.385417930916</v>
      </c>
      <c r="F132" s="1339">
        <v>16522.744646963158</v>
      </c>
      <c r="G132" s="1340">
        <v>0.45779785734122158</v>
      </c>
      <c r="H132" s="1341">
        <v>235.41095890410958</v>
      </c>
      <c r="I132" s="1341">
        <v>5.3986963855724079</v>
      </c>
      <c r="J132" s="1342">
        <v>6.6805845511482245</v>
      </c>
      <c r="K132" s="1342">
        <v>2.7864114728174929</v>
      </c>
      <c r="L132" s="1343">
        <v>-3.4388244513641641E-2</v>
      </c>
    </row>
    <row r="133" spans="1:12">
      <c r="A133" s="1302" t="s">
        <v>20</v>
      </c>
      <c r="B133" s="1332" t="s">
        <v>72</v>
      </c>
      <c r="C133" s="1365">
        <v>15664.044370716505</v>
      </c>
      <c r="D133" s="1365">
        <v>15518.591713580638</v>
      </c>
      <c r="E133" s="1333">
        <v>15977.325258130835</v>
      </c>
      <c r="F133" s="1333">
        <v>15828.963547852252</v>
      </c>
      <c r="G133" s="1366">
        <v>0.93728000465774852</v>
      </c>
      <c r="H133" s="1334">
        <v>217.50352112676057</v>
      </c>
      <c r="I133" s="1334">
        <v>3.1787712674153785</v>
      </c>
      <c r="J133" s="1349">
        <v>-8.090614886731391</v>
      </c>
      <c r="K133" s="1349">
        <v>1.5486122471236163</v>
      </c>
      <c r="L133" s="1367">
        <v>-0.27106857261609263</v>
      </c>
    </row>
    <row r="134" spans="1:12">
      <c r="A134" s="1302" t="s">
        <v>20</v>
      </c>
      <c r="B134" s="1332" t="s">
        <v>34</v>
      </c>
      <c r="C134" s="1311">
        <v>16935.264029612132</v>
      </c>
      <c r="D134" s="1311">
        <v>16780.931902728556</v>
      </c>
      <c r="E134" s="1333">
        <v>17273.969310204375</v>
      </c>
      <c r="F134" s="1333">
        <v>17116.55054078313</v>
      </c>
      <c r="G134" s="1313">
        <v>0.91968746299768611</v>
      </c>
      <c r="H134" s="1334">
        <v>249.92215568862278</v>
      </c>
      <c r="I134" s="1314">
        <v>7.4873701491889131</v>
      </c>
      <c r="J134" s="1335">
        <v>45.217391304347828</v>
      </c>
      <c r="K134" s="1335">
        <v>0.91062762418888699</v>
      </c>
      <c r="L134" s="1336">
        <v>0.23340013464174614</v>
      </c>
    </row>
    <row r="135" spans="1:12" ht="15.75" thickBot="1">
      <c r="A135" s="1302" t="s">
        <v>20</v>
      </c>
      <c r="B135" s="1332" t="s">
        <v>35</v>
      </c>
      <c r="C135" s="1311">
        <v>16866.678944491363</v>
      </c>
      <c r="D135" s="1311">
        <v>18100.877824410592</v>
      </c>
      <c r="E135" s="1333">
        <v>17204.012523381189</v>
      </c>
      <c r="F135" s="1333">
        <v>18462.895380898804</v>
      </c>
      <c r="G135" s="1313">
        <v>-6.8184476570236141</v>
      </c>
      <c r="H135" s="1334">
        <v>279.78333333333336</v>
      </c>
      <c r="I135" s="1314">
        <v>1.8471330553533383</v>
      </c>
      <c r="J135" s="1335">
        <v>9.0909090909090917</v>
      </c>
      <c r="K135" s="1335">
        <v>0.32717160150498936</v>
      </c>
      <c r="L135" s="1336">
        <v>3.2801934607045724E-3</v>
      </c>
    </row>
    <row r="136" spans="1:12" ht="15.75" thickBot="1">
      <c r="A136" s="1350"/>
      <c r="B136" s="1351"/>
      <c r="C136" s="1352"/>
      <c r="D136" s="1352"/>
      <c r="E136" s="1352"/>
      <c r="F136" s="1352"/>
      <c r="G136" s="1353"/>
      <c r="H136" s="1354"/>
      <c r="I136" s="1354"/>
      <c r="J136" s="1354"/>
      <c r="K136" s="1354"/>
      <c r="L136" s="1355"/>
    </row>
    <row r="137" spans="1:12">
      <c r="A137" s="1324" t="s">
        <v>87</v>
      </c>
      <c r="B137" s="1337" t="s">
        <v>21</v>
      </c>
      <c r="C137" s="1338">
        <v>21730.368066895091</v>
      </c>
      <c r="D137" s="1338">
        <v>21778.304773905606</v>
      </c>
      <c r="E137" s="1339">
        <v>22164.975428232992</v>
      </c>
      <c r="F137" s="1339">
        <v>22213.870869383718</v>
      </c>
      <c r="G137" s="1340">
        <v>-0.22011220573950416</v>
      </c>
      <c r="H137" s="1341">
        <v>334.77586206896552</v>
      </c>
      <c r="I137" s="1341">
        <v>-7.3488986821719475</v>
      </c>
      <c r="J137" s="1342">
        <v>-2.7932960893854748</v>
      </c>
      <c r="K137" s="1342">
        <v>0.94879764436446912</v>
      </c>
      <c r="L137" s="1343">
        <v>-0.10532166545238508</v>
      </c>
    </row>
    <row r="138" spans="1:12">
      <c r="A138" s="1302" t="s">
        <v>87</v>
      </c>
      <c r="B138" s="1332" t="s">
        <v>22</v>
      </c>
      <c r="C138" s="1311">
        <v>21621.505100540271</v>
      </c>
      <c r="D138" s="1311">
        <v>21383.174494021448</v>
      </c>
      <c r="E138" s="1333">
        <v>22053.935202551078</v>
      </c>
      <c r="F138" s="1333">
        <v>21810.837983901878</v>
      </c>
      <c r="G138" s="1313">
        <v>1.1145707415213706</v>
      </c>
      <c r="H138" s="1334">
        <v>291.9655172413793</v>
      </c>
      <c r="I138" s="1314">
        <v>-4.878999748879874</v>
      </c>
      <c r="J138" s="1335">
        <v>70.588235294117652</v>
      </c>
      <c r="K138" s="1335">
        <v>0.15813294072741152</v>
      </c>
      <c r="L138" s="1336">
        <v>5.8021050968268942E-2</v>
      </c>
    </row>
    <row r="139" spans="1:12">
      <c r="A139" s="1302" t="s">
        <v>87</v>
      </c>
      <c r="B139" s="1332" t="s">
        <v>23</v>
      </c>
      <c r="C139" s="1311">
        <v>21725.416020749788</v>
      </c>
      <c r="D139" s="1311">
        <v>21517.397816385466</v>
      </c>
      <c r="E139" s="1333">
        <v>22159.924341164784</v>
      </c>
      <c r="F139" s="1333">
        <v>21947.74577271318</v>
      </c>
      <c r="G139" s="1313">
        <v>0.96674424174986229</v>
      </c>
      <c r="H139" s="1334">
        <v>335.47311827956986</v>
      </c>
      <c r="I139" s="1314">
        <v>-3.25891472868219</v>
      </c>
      <c r="J139" s="1335">
        <v>0</v>
      </c>
      <c r="K139" s="1335">
        <v>0.50711598233273358</v>
      </c>
      <c r="L139" s="1336">
        <v>-4.0554943996693349E-2</v>
      </c>
    </row>
    <row r="140" spans="1:12">
      <c r="A140" s="1302" t="s">
        <v>87</v>
      </c>
      <c r="B140" s="1332" t="s">
        <v>30</v>
      </c>
      <c r="C140" s="1311">
        <v>21788.277220718795</v>
      </c>
      <c r="D140" s="1311">
        <v>22163.311726513464</v>
      </c>
      <c r="E140" s="1333">
        <v>22224.04276513317</v>
      </c>
      <c r="F140" s="1333">
        <v>22606.577961043735</v>
      </c>
      <c r="G140" s="1313">
        <v>-1.6921410952589093</v>
      </c>
      <c r="H140" s="1334">
        <v>357.40384615384619</v>
      </c>
      <c r="I140" s="1314">
        <v>-9.3683741836994177</v>
      </c>
      <c r="J140" s="1335">
        <v>-24.637681159420293</v>
      </c>
      <c r="K140" s="1335">
        <v>0.28354872130432413</v>
      </c>
      <c r="L140" s="1336">
        <v>-0.12278777242396044</v>
      </c>
    </row>
    <row r="141" spans="1:12">
      <c r="A141" s="1324" t="s">
        <v>87</v>
      </c>
      <c r="B141" s="1337" t="s">
        <v>24</v>
      </c>
      <c r="C141" s="1338">
        <v>22121.135440495909</v>
      </c>
      <c r="D141" s="1338">
        <v>21527.088619124941</v>
      </c>
      <c r="E141" s="1339">
        <v>22563.558149305827</v>
      </c>
      <c r="F141" s="1339">
        <v>21957.630391507439</v>
      </c>
      <c r="G141" s="1340">
        <v>2.7595316388636517</v>
      </c>
      <c r="H141" s="1341">
        <v>317.42912873862161</v>
      </c>
      <c r="I141" s="1341">
        <v>1.7765345553667802</v>
      </c>
      <c r="J141" s="1342">
        <v>-2.4111675126903553</v>
      </c>
      <c r="K141" s="1342">
        <v>4.1932493592889468</v>
      </c>
      <c r="L141" s="1343">
        <v>-0.44723117778189714</v>
      </c>
    </row>
    <row r="142" spans="1:12">
      <c r="A142" s="1302" t="s">
        <v>87</v>
      </c>
      <c r="B142" s="1332" t="s">
        <v>25</v>
      </c>
      <c r="C142" s="1311">
        <v>21375.666814003584</v>
      </c>
      <c r="D142" s="1311">
        <v>21540.006943217977</v>
      </c>
      <c r="E142" s="1333">
        <v>21803.180150283657</v>
      </c>
      <c r="F142" s="1333">
        <v>21970.807082082334</v>
      </c>
      <c r="G142" s="1313">
        <v>-0.76295300018987677</v>
      </c>
      <c r="H142" s="1334">
        <v>299.89583333333343</v>
      </c>
      <c r="I142" s="1314">
        <v>6.8276847658304298</v>
      </c>
      <c r="J142" s="1335">
        <v>2.8571428571428572</v>
      </c>
      <c r="K142" s="1335">
        <v>0.78521184361197449</v>
      </c>
      <c r="L142" s="1336">
        <v>-3.9239013228023034E-2</v>
      </c>
    </row>
    <row r="143" spans="1:12">
      <c r="A143" s="1302" t="s">
        <v>87</v>
      </c>
      <c r="B143" s="1332" t="s">
        <v>26</v>
      </c>
      <c r="C143" s="1311">
        <v>22133.876140904227</v>
      </c>
      <c r="D143" s="1311">
        <v>21491.792396792749</v>
      </c>
      <c r="E143" s="1333">
        <v>22576.553663722312</v>
      </c>
      <c r="F143" s="1333">
        <v>21921.628244728607</v>
      </c>
      <c r="G143" s="1313">
        <v>2.9875765234327085</v>
      </c>
      <c r="H143" s="1334">
        <v>318.20164609053495</v>
      </c>
      <c r="I143" s="1314">
        <v>0.53214844142977769</v>
      </c>
      <c r="J143" s="1335">
        <v>-11.475409836065573</v>
      </c>
      <c r="K143" s="1335">
        <v>2.6500899721904139</v>
      </c>
      <c r="L143" s="1336">
        <v>-0.58293517356072</v>
      </c>
    </row>
    <row r="144" spans="1:12">
      <c r="A144" s="1302" t="s">
        <v>87</v>
      </c>
      <c r="B144" s="1332" t="s">
        <v>31</v>
      </c>
      <c r="C144" s="1311">
        <v>22774.289924411154</v>
      </c>
      <c r="D144" s="1311">
        <v>21699.137000943876</v>
      </c>
      <c r="E144" s="1333">
        <v>23229.775722899376</v>
      </c>
      <c r="F144" s="1333">
        <v>22133.119740962753</v>
      </c>
      <c r="G144" s="1313">
        <v>4.954818818004191</v>
      </c>
      <c r="H144" s="1334">
        <v>332.89208633093529</v>
      </c>
      <c r="I144" s="1314">
        <v>0.79000717708297885</v>
      </c>
      <c r="J144" s="1335">
        <v>40.404040404040401</v>
      </c>
      <c r="K144" s="1335">
        <v>0.75794754348655868</v>
      </c>
      <c r="L144" s="1336">
        <v>0.17494300900684601</v>
      </c>
    </row>
    <row r="145" spans="1:12">
      <c r="A145" s="1324" t="s">
        <v>87</v>
      </c>
      <c r="B145" s="1337" t="s">
        <v>27</v>
      </c>
      <c r="C145" s="1338">
        <v>20228.016422822388</v>
      </c>
      <c r="D145" s="1338">
        <v>20232.197728976342</v>
      </c>
      <c r="E145" s="1339">
        <v>20632.576751278837</v>
      </c>
      <c r="F145" s="1339">
        <v>20636.841683555864</v>
      </c>
      <c r="G145" s="1340">
        <v>-2.0666593960572546E-2</v>
      </c>
      <c r="H145" s="1341">
        <v>282.45333333333332</v>
      </c>
      <c r="I145" s="1341">
        <v>1.9598428507226744</v>
      </c>
      <c r="J145" s="1342">
        <v>24.246987951807228</v>
      </c>
      <c r="K145" s="1342">
        <v>4.4986095206936039</v>
      </c>
      <c r="L145" s="1343">
        <v>0.58835688539532915</v>
      </c>
    </row>
    <row r="146" spans="1:12">
      <c r="A146" s="1302" t="s">
        <v>87</v>
      </c>
      <c r="B146" s="1332" t="s">
        <v>28</v>
      </c>
      <c r="C146" s="1311">
        <v>19730.269246671447</v>
      </c>
      <c r="D146" s="1311">
        <v>19352.444863408698</v>
      </c>
      <c r="E146" s="1333">
        <v>20124.874631604875</v>
      </c>
      <c r="F146" s="1333">
        <v>19739.493760676873</v>
      </c>
      <c r="G146" s="1313">
        <v>1.9523341155573137</v>
      </c>
      <c r="H146" s="1334">
        <v>254.51410658307211</v>
      </c>
      <c r="I146" s="1314">
        <v>7.1584373002862076</v>
      </c>
      <c r="J146" s="1335">
        <v>52.631578947368418</v>
      </c>
      <c r="K146" s="1335">
        <v>1.7394623480015268</v>
      </c>
      <c r="L146" s="1336">
        <v>0.50867499743324451</v>
      </c>
    </row>
    <row r="147" spans="1:12">
      <c r="A147" s="1302" t="s">
        <v>87</v>
      </c>
      <c r="B147" s="1332" t="s">
        <v>29</v>
      </c>
      <c r="C147" s="1311">
        <v>20497.446971652047</v>
      </c>
      <c r="D147" s="1311">
        <v>20568.817030890823</v>
      </c>
      <c r="E147" s="1333">
        <v>20907.395911085088</v>
      </c>
      <c r="F147" s="1333">
        <v>20980.193371508631</v>
      </c>
      <c r="G147" s="1313">
        <v>-0.34698183727134868</v>
      </c>
      <c r="H147" s="1334">
        <v>295.04136253041361</v>
      </c>
      <c r="I147" s="1314">
        <v>1.8763450118575331</v>
      </c>
      <c r="J147" s="1314">
        <v>7.5916230366492146</v>
      </c>
      <c r="K147" s="1314">
        <v>2.2411254703091772</v>
      </c>
      <c r="L147" s="1315">
        <v>-8.4475819256732976E-3</v>
      </c>
    </row>
    <row r="148" spans="1:12" ht="15.75" thickBot="1">
      <c r="A148" s="1368" t="s">
        <v>87</v>
      </c>
      <c r="B148" s="1369" t="s">
        <v>32</v>
      </c>
      <c r="C148" s="1318">
        <v>20481.202541477141</v>
      </c>
      <c r="D148" s="1318">
        <v>20503.834920662528</v>
      </c>
      <c r="E148" s="1370">
        <v>20890.826592306687</v>
      </c>
      <c r="F148" s="1370">
        <v>20913.911619075781</v>
      </c>
      <c r="G148" s="1320">
        <v>-0.11038120075079001</v>
      </c>
      <c r="H148" s="1371">
        <v>321.8105263157895</v>
      </c>
      <c r="I148" s="1321">
        <v>-0.76806445445368632</v>
      </c>
      <c r="J148" s="1321">
        <v>30.136986301369863</v>
      </c>
      <c r="K148" s="1321">
        <v>0.51802170238289991</v>
      </c>
      <c r="L148" s="1322">
        <v>8.8129469887758272E-2</v>
      </c>
    </row>
    <row r="149" spans="1:12">
      <c r="A149" s="1372"/>
      <c r="B149" s="1372"/>
      <c r="C149" s="1373"/>
      <c r="D149" s="1373"/>
      <c r="E149" s="1373"/>
      <c r="F149" s="1373"/>
      <c r="G149" s="1374"/>
      <c r="H149" s="1374"/>
      <c r="I149" s="1374"/>
      <c r="J149" s="1374"/>
      <c r="K149" s="1374"/>
      <c r="L149" s="1375"/>
    </row>
    <row r="150" spans="1:12" ht="15.75" thickBot="1">
      <c r="G150" s="1375"/>
      <c r="H150" s="1375"/>
      <c r="I150" s="1375"/>
      <c r="J150" s="1375"/>
      <c r="K150" s="1375"/>
      <c r="L150" s="1376"/>
    </row>
    <row r="151" spans="1:12" ht="21" thickBot="1">
      <c r="A151" s="1246" t="s">
        <v>231</v>
      </c>
      <c r="B151" s="1247"/>
      <c r="C151" s="1247"/>
      <c r="D151" s="1247"/>
      <c r="E151" s="1247"/>
      <c r="F151" s="1247"/>
      <c r="G151" s="1377"/>
      <c r="H151" s="1377"/>
      <c r="I151" s="1377"/>
      <c r="J151" s="1377"/>
      <c r="K151" s="1377"/>
      <c r="L151" s="1378"/>
    </row>
    <row r="152" spans="1:12">
      <c r="A152" s="1249"/>
      <c r="B152" s="1250"/>
      <c r="C152" s="1251" t="s">
        <v>5</v>
      </c>
      <c r="D152" s="1251" t="s">
        <v>5</v>
      </c>
      <c r="E152" s="1251"/>
      <c r="F152" s="1251"/>
      <c r="G152" s="1252"/>
      <c r="H152" s="1253" t="s">
        <v>6</v>
      </c>
      <c r="I152" s="1254"/>
      <c r="J152" s="1255" t="s">
        <v>7</v>
      </c>
      <c r="K152" s="1256" t="s">
        <v>8</v>
      </c>
      <c r="L152" s="1257"/>
    </row>
    <row r="153" spans="1:12" ht="31.5">
      <c r="A153" s="1258" t="s">
        <v>9</v>
      </c>
      <c r="B153" s="1259" t="s">
        <v>10</v>
      </c>
      <c r="C153" s="1260" t="s">
        <v>36</v>
      </c>
      <c r="D153" s="1260" t="s">
        <v>36</v>
      </c>
      <c r="E153" s="1261" t="s">
        <v>37</v>
      </c>
      <c r="F153" s="1262"/>
      <c r="G153" s="1263"/>
      <c r="H153" s="1264" t="s">
        <v>11</v>
      </c>
      <c r="I153" s="1265"/>
      <c r="J153" s="1266" t="s">
        <v>12</v>
      </c>
      <c r="K153" s="1267" t="s">
        <v>13</v>
      </c>
      <c r="L153" s="1268"/>
    </row>
    <row r="154" spans="1:12" ht="26.25" thickBot="1">
      <c r="A154" s="1269" t="s">
        <v>14</v>
      </c>
      <c r="B154" s="1270" t="s">
        <v>15</v>
      </c>
      <c r="C154" s="1271" t="s">
        <v>534</v>
      </c>
      <c r="D154" s="1272" t="s">
        <v>526</v>
      </c>
      <c r="E154" s="1273" t="s">
        <v>534</v>
      </c>
      <c r="F154" s="1274" t="s">
        <v>526</v>
      </c>
      <c r="G154" s="1275" t="s">
        <v>16</v>
      </c>
      <c r="H154" s="1276" t="s">
        <v>534</v>
      </c>
      <c r="I154" s="1277" t="s">
        <v>16</v>
      </c>
      <c r="J154" s="1278" t="s">
        <v>16</v>
      </c>
      <c r="K154" s="1279" t="s">
        <v>534</v>
      </c>
      <c r="L154" s="1280" t="s">
        <v>17</v>
      </c>
    </row>
    <row r="155" spans="1:12" ht="15.75" thickBot="1">
      <c r="A155" s="1281" t="s">
        <v>18</v>
      </c>
      <c r="B155" s="1282" t="s">
        <v>19</v>
      </c>
      <c r="C155" s="1283">
        <v>20430.536891327265</v>
      </c>
      <c r="D155" s="1283">
        <v>20344.271595347294</v>
      </c>
      <c r="E155" s="1284">
        <v>20839.147629153809</v>
      </c>
      <c r="F155" s="1285">
        <v>20751.157027254241</v>
      </c>
      <c r="G155" s="1286">
        <v>0.42402744957306487</v>
      </c>
      <c r="H155" s="1287">
        <v>319.11977542108548</v>
      </c>
      <c r="I155" s="1287">
        <v>1.2946441530087198</v>
      </c>
      <c r="J155" s="1288">
        <v>6.2997347480106107</v>
      </c>
      <c r="K155" s="1287">
        <v>43.7046731010415</v>
      </c>
      <c r="L155" s="1289" t="s">
        <v>19</v>
      </c>
    </row>
    <row r="156" spans="1:12" ht="15.75" thickBot="1">
      <c r="A156" s="1290"/>
      <c r="B156" s="1291"/>
      <c r="C156" s="1292"/>
      <c r="D156" s="1292"/>
      <c r="E156" s="1292"/>
      <c r="F156" s="1292"/>
      <c r="G156" s="1293"/>
      <c r="H156" s="1288"/>
      <c r="I156" s="1288"/>
      <c r="J156" s="1288"/>
      <c r="K156" s="1288"/>
      <c r="L156" s="1294"/>
    </row>
    <row r="157" spans="1:12">
      <c r="A157" s="1295" t="s">
        <v>78</v>
      </c>
      <c r="B157" s="1296" t="s">
        <v>19</v>
      </c>
      <c r="C157" s="1297">
        <v>20704.254602604396</v>
      </c>
      <c r="D157" s="1297">
        <v>18856.577943103846</v>
      </c>
      <c r="E157" s="1298">
        <v>21118.339694656486</v>
      </c>
      <c r="F157" s="1298">
        <v>19233.709501965925</v>
      </c>
      <c r="G157" s="1299">
        <v>9.7985788570734567</v>
      </c>
      <c r="H157" s="1300">
        <v>262</v>
      </c>
      <c r="I157" s="1300">
        <v>37.352555701179554</v>
      </c>
      <c r="J157" s="1300">
        <v>12.5</v>
      </c>
      <c r="K157" s="1300">
        <v>4.9075740225748406E-2</v>
      </c>
      <c r="L157" s="1301">
        <v>1.9642626920342576E-3</v>
      </c>
    </row>
    <row r="158" spans="1:12">
      <c r="A158" s="1302" t="s">
        <v>79</v>
      </c>
      <c r="B158" s="1303" t="s">
        <v>19</v>
      </c>
      <c r="C158" s="1304">
        <v>21927.380910280808</v>
      </c>
      <c r="D158" s="1304">
        <v>21850.074332819848</v>
      </c>
      <c r="E158" s="1305">
        <v>22365.928528486424</v>
      </c>
      <c r="F158" s="1305">
        <v>22287.075819476246</v>
      </c>
      <c r="G158" s="1306">
        <v>0.35380464287410052</v>
      </c>
      <c r="H158" s="1307">
        <v>353.49196261682238</v>
      </c>
      <c r="I158" s="1307">
        <v>1.8389167109336881</v>
      </c>
      <c r="J158" s="1307">
        <v>5.5643251775848457</v>
      </c>
      <c r="K158" s="1307">
        <v>14.586400567097444</v>
      </c>
      <c r="L158" s="1308">
        <v>-0.33615994170651398</v>
      </c>
    </row>
    <row r="159" spans="1:12">
      <c r="A159" s="1309" t="s">
        <v>80</v>
      </c>
      <c r="B159" s="1310" t="s">
        <v>19</v>
      </c>
      <c r="C159" s="1311">
        <v>21837.076482429264</v>
      </c>
      <c r="D159" s="1311">
        <v>22001.719685169483</v>
      </c>
      <c r="E159" s="1312">
        <v>22273.818012077849</v>
      </c>
      <c r="F159" s="1312">
        <v>22441.754078872869</v>
      </c>
      <c r="G159" s="1313">
        <v>-0.74831969998779613</v>
      </c>
      <c r="H159" s="1314">
        <v>410.38107416879797</v>
      </c>
      <c r="I159" s="1314">
        <v>0.48966306462171438</v>
      </c>
      <c r="J159" s="1314">
        <v>17.417417417417415</v>
      </c>
      <c r="K159" s="1314">
        <v>2.132068269807514</v>
      </c>
      <c r="L159" s="1315">
        <v>0.17105301746666224</v>
      </c>
    </row>
    <row r="160" spans="1:12">
      <c r="A160" s="1309" t="s">
        <v>81</v>
      </c>
      <c r="B160" s="1310" t="s">
        <v>19</v>
      </c>
      <c r="C160" s="1311" t="s">
        <v>466</v>
      </c>
      <c r="D160" s="1311" t="s">
        <v>466</v>
      </c>
      <c r="E160" s="1312" t="s">
        <v>466</v>
      </c>
      <c r="F160" s="1312" t="s">
        <v>466</v>
      </c>
      <c r="G160" s="1313" t="s">
        <v>71</v>
      </c>
      <c r="H160" s="1314" t="s">
        <v>466</v>
      </c>
      <c r="I160" s="1314" t="s">
        <v>71</v>
      </c>
      <c r="J160" s="1314" t="s">
        <v>71</v>
      </c>
      <c r="K160" s="1314">
        <v>0.31081302142973988</v>
      </c>
      <c r="L160" s="1315" t="s">
        <v>71</v>
      </c>
    </row>
    <row r="161" spans="1:12">
      <c r="A161" s="1309" t="s">
        <v>70</v>
      </c>
      <c r="B161" s="1310" t="s">
        <v>19</v>
      </c>
      <c r="C161" s="1311">
        <v>18115.104904382326</v>
      </c>
      <c r="D161" s="1311">
        <v>17861.360402088387</v>
      </c>
      <c r="E161" s="1312">
        <v>18477.407002469972</v>
      </c>
      <c r="F161" s="1312">
        <v>18218.587610130155</v>
      </c>
      <c r="G161" s="1313">
        <v>1.4206336840069052</v>
      </c>
      <c r="H161" s="1314">
        <v>296.63349184782606</v>
      </c>
      <c r="I161" s="1314">
        <v>1.7279100597869164</v>
      </c>
      <c r="J161" s="1314">
        <v>8.3946980854197335</v>
      </c>
      <c r="K161" s="1314">
        <v>16.053219913844814</v>
      </c>
      <c r="L161" s="1315">
        <v>5.8873291148859863E-2</v>
      </c>
    </row>
    <row r="162" spans="1:12" ht="15.75" thickBot="1">
      <c r="A162" s="1316" t="s">
        <v>82</v>
      </c>
      <c r="B162" s="1317" t="s">
        <v>19</v>
      </c>
      <c r="C162" s="1318">
        <v>21079.706390598549</v>
      </c>
      <c r="D162" s="1318">
        <v>21063.987128867022</v>
      </c>
      <c r="E162" s="1319">
        <v>21501.30051841052</v>
      </c>
      <c r="F162" s="1319">
        <v>21485.266871444364</v>
      </c>
      <c r="G162" s="1320">
        <v>7.462624067968214E-2</v>
      </c>
      <c r="H162" s="1321">
        <v>286.87880350696236</v>
      </c>
      <c r="I162" s="1321">
        <v>-0.59329700255778672</v>
      </c>
      <c r="J162" s="1321">
        <v>2.5925925925925926</v>
      </c>
      <c r="K162" s="1321">
        <v>10.573095588636241</v>
      </c>
      <c r="L162" s="1322">
        <v>-0.55699097870372682</v>
      </c>
    </row>
    <row r="163" spans="1:12" ht="15.75" thickBot="1">
      <c r="A163" s="1290"/>
      <c r="B163" s="1323"/>
      <c r="C163" s="1292"/>
      <c r="D163" s="1292"/>
      <c r="E163" s="1292"/>
      <c r="F163" s="1292"/>
      <c r="G163" s="1293"/>
      <c r="H163" s="1288"/>
      <c r="I163" s="1288"/>
      <c r="J163" s="1288"/>
      <c r="K163" s="1288"/>
      <c r="L163" s="1294"/>
    </row>
    <row r="164" spans="1:12">
      <c r="A164" s="1324" t="s">
        <v>83</v>
      </c>
      <c r="B164" s="1325" t="s">
        <v>21</v>
      </c>
      <c r="C164" s="1326" t="s">
        <v>71</v>
      </c>
      <c r="D164" s="1326" t="s">
        <v>71</v>
      </c>
      <c r="E164" s="1327" t="s">
        <v>71</v>
      </c>
      <c r="F164" s="1327" t="s">
        <v>71</v>
      </c>
      <c r="G164" s="1328" t="s">
        <v>71</v>
      </c>
      <c r="H164" s="1329" t="s">
        <v>71</v>
      </c>
      <c r="I164" s="1329" t="s">
        <v>71</v>
      </c>
      <c r="J164" s="1330" t="s">
        <v>71</v>
      </c>
      <c r="K164" s="1330" t="s">
        <v>71</v>
      </c>
      <c r="L164" s="1331" t="s">
        <v>71</v>
      </c>
    </row>
    <row r="165" spans="1:12">
      <c r="A165" s="1302" t="s">
        <v>83</v>
      </c>
      <c r="B165" s="1332" t="s">
        <v>22</v>
      </c>
      <c r="C165" s="1311" t="s">
        <v>71</v>
      </c>
      <c r="D165" s="1311" t="s">
        <v>71</v>
      </c>
      <c r="E165" s="1333" t="s">
        <v>71</v>
      </c>
      <c r="F165" s="1333" t="s">
        <v>71</v>
      </c>
      <c r="G165" s="1313" t="s">
        <v>71</v>
      </c>
      <c r="H165" s="1334" t="s">
        <v>71</v>
      </c>
      <c r="I165" s="1314" t="s">
        <v>71</v>
      </c>
      <c r="J165" s="1335" t="s">
        <v>71</v>
      </c>
      <c r="K165" s="1335" t="s">
        <v>71</v>
      </c>
      <c r="L165" s="1336" t="s">
        <v>71</v>
      </c>
    </row>
    <row r="166" spans="1:12">
      <c r="A166" s="1302" t="s">
        <v>83</v>
      </c>
      <c r="B166" s="1332" t="s">
        <v>23</v>
      </c>
      <c r="C166" s="1311" t="s">
        <v>71</v>
      </c>
      <c r="D166" s="1311" t="s">
        <v>71</v>
      </c>
      <c r="E166" s="1333" t="s">
        <v>71</v>
      </c>
      <c r="F166" s="1333" t="s">
        <v>71</v>
      </c>
      <c r="G166" s="1313" t="s">
        <v>71</v>
      </c>
      <c r="H166" s="1334" t="s">
        <v>71</v>
      </c>
      <c r="I166" s="1314" t="s">
        <v>71</v>
      </c>
      <c r="J166" s="1335" t="s">
        <v>71</v>
      </c>
      <c r="K166" s="1335" t="s">
        <v>71</v>
      </c>
      <c r="L166" s="1336" t="s">
        <v>71</v>
      </c>
    </row>
    <row r="167" spans="1:12">
      <c r="A167" s="1324" t="s">
        <v>83</v>
      </c>
      <c r="B167" s="1337" t="s">
        <v>24</v>
      </c>
      <c r="C167" s="1338" t="s">
        <v>466</v>
      </c>
      <c r="D167" s="1338" t="s">
        <v>466</v>
      </c>
      <c r="E167" s="1339" t="s">
        <v>466</v>
      </c>
      <c r="F167" s="1339" t="s">
        <v>466</v>
      </c>
      <c r="G167" s="1340" t="s">
        <v>71</v>
      </c>
      <c r="H167" s="1341" t="s">
        <v>466</v>
      </c>
      <c r="I167" s="1341">
        <v>-14.107142857142858</v>
      </c>
      <c r="J167" s="1342">
        <v>0</v>
      </c>
      <c r="K167" s="1342">
        <v>1.0905720050166313E-2</v>
      </c>
      <c r="L167" s="1343">
        <v>-8.7214933326222426E-4</v>
      </c>
    </row>
    <row r="168" spans="1:12">
      <c r="A168" s="1302" t="s">
        <v>83</v>
      </c>
      <c r="B168" s="1332" t="s">
        <v>25</v>
      </c>
      <c r="C168" s="1311" t="s">
        <v>71</v>
      </c>
      <c r="D168" s="1311" t="s">
        <v>466</v>
      </c>
      <c r="E168" s="1333" t="s">
        <v>71</v>
      </c>
      <c r="F168" s="1333" t="s">
        <v>466</v>
      </c>
      <c r="G168" s="1313" t="s">
        <v>71</v>
      </c>
      <c r="H168" s="1334" t="s">
        <v>71</v>
      </c>
      <c r="I168" s="1314" t="s">
        <v>71</v>
      </c>
      <c r="J168" s="1335" t="s">
        <v>71</v>
      </c>
      <c r="K168" s="1335" t="s">
        <v>71</v>
      </c>
      <c r="L168" s="1336" t="s">
        <v>71</v>
      </c>
    </row>
    <row r="169" spans="1:12">
      <c r="A169" s="1302" t="s">
        <v>83</v>
      </c>
      <c r="B169" s="1332" t="s">
        <v>26</v>
      </c>
      <c r="C169" s="1311" t="s">
        <v>466</v>
      </c>
      <c r="D169" s="1311" t="s">
        <v>71</v>
      </c>
      <c r="E169" s="1333" t="s">
        <v>466</v>
      </c>
      <c r="F169" s="1333" t="s">
        <v>71</v>
      </c>
      <c r="G169" s="1313" t="s">
        <v>71</v>
      </c>
      <c r="H169" s="1334" t="s">
        <v>466</v>
      </c>
      <c r="I169" s="1314" t="s">
        <v>71</v>
      </c>
      <c r="J169" s="1335" t="s">
        <v>71</v>
      </c>
      <c r="K169" s="1335">
        <v>1.0905720050166313E-2</v>
      </c>
      <c r="L169" s="1336" t="s">
        <v>71</v>
      </c>
    </row>
    <row r="170" spans="1:12">
      <c r="A170" s="1324" t="s">
        <v>83</v>
      </c>
      <c r="B170" s="1337" t="s">
        <v>27</v>
      </c>
      <c r="C170" s="1338">
        <v>20711.749558640713</v>
      </c>
      <c r="D170" s="1338">
        <v>18065.267628790647</v>
      </c>
      <c r="E170" s="1339">
        <v>21125.984549813529</v>
      </c>
      <c r="F170" s="1339">
        <v>18426.572981366462</v>
      </c>
      <c r="G170" s="1340">
        <v>14.649558391442611</v>
      </c>
      <c r="H170" s="1341">
        <v>268.14285714285717</v>
      </c>
      <c r="I170" s="1341">
        <v>66.548358473824337</v>
      </c>
      <c r="J170" s="1342">
        <v>16.666666666666664</v>
      </c>
      <c r="K170" s="1342">
        <v>3.8170020175582096E-2</v>
      </c>
      <c r="L170" s="1343">
        <v>2.8364120252964836E-3</v>
      </c>
    </row>
    <row r="171" spans="1:12">
      <c r="A171" s="1302" t="s">
        <v>83</v>
      </c>
      <c r="B171" s="1332" t="s">
        <v>28</v>
      </c>
      <c r="C171" s="1311">
        <v>20865.907710989675</v>
      </c>
      <c r="D171" s="1311">
        <v>18065.267628790647</v>
      </c>
      <c r="E171" s="1333">
        <v>21283.225865209468</v>
      </c>
      <c r="F171" s="1333">
        <v>18426.572981366462</v>
      </c>
      <c r="G171" s="1313">
        <v>15.502898377966126</v>
      </c>
      <c r="H171" s="1334">
        <v>274.5</v>
      </c>
      <c r="I171" s="1314">
        <v>70.496894409937894</v>
      </c>
      <c r="J171" s="1335">
        <v>0</v>
      </c>
      <c r="K171" s="1335">
        <v>3.2717160150498942E-2</v>
      </c>
      <c r="L171" s="1336">
        <v>-2.616447999786671E-3</v>
      </c>
    </row>
    <row r="172" spans="1:12" ht="15.75" thickBot="1">
      <c r="A172" s="1344" t="s">
        <v>83</v>
      </c>
      <c r="B172" s="1345" t="s">
        <v>29</v>
      </c>
      <c r="C172" s="1346" t="s">
        <v>466</v>
      </c>
      <c r="D172" s="1346" t="s">
        <v>71</v>
      </c>
      <c r="E172" s="1347" t="s">
        <v>466</v>
      </c>
      <c r="F172" s="1347" t="s">
        <v>71</v>
      </c>
      <c r="G172" s="1348" t="s">
        <v>71</v>
      </c>
      <c r="H172" s="1349" t="s">
        <v>466</v>
      </c>
      <c r="I172" s="1335" t="s">
        <v>71</v>
      </c>
      <c r="J172" s="1335" t="s">
        <v>71</v>
      </c>
      <c r="K172" s="1335">
        <v>5.4528600250831564E-3</v>
      </c>
      <c r="L172" s="1336" t="s">
        <v>71</v>
      </c>
    </row>
    <row r="173" spans="1:12" ht="15.75" thickBot="1">
      <c r="A173" s="1290"/>
      <c r="B173" s="1323"/>
      <c r="C173" s="1292"/>
      <c r="D173" s="1292"/>
      <c r="E173" s="1292"/>
      <c r="F173" s="1292"/>
      <c r="G173" s="1293"/>
      <c r="H173" s="1288"/>
      <c r="I173" s="1288"/>
      <c r="J173" s="1288"/>
      <c r="K173" s="1288"/>
      <c r="L173" s="1294"/>
    </row>
    <row r="174" spans="1:12">
      <c r="A174" s="1324" t="s">
        <v>84</v>
      </c>
      <c r="B174" s="1325" t="s">
        <v>21</v>
      </c>
      <c r="C174" s="1326">
        <v>22647.143967237716</v>
      </c>
      <c r="D174" s="1326">
        <v>22518.888777360717</v>
      </c>
      <c r="E174" s="1327">
        <v>23100.086846582471</v>
      </c>
      <c r="F174" s="1327">
        <v>22969.266552907931</v>
      </c>
      <c r="G174" s="1328">
        <v>0.56954493245661852</v>
      </c>
      <c r="H174" s="1329">
        <v>420.88690476190476</v>
      </c>
      <c r="I174" s="1329">
        <v>0.46897562112019142</v>
      </c>
      <c r="J174" s="1330">
        <v>18.727915194346288</v>
      </c>
      <c r="K174" s="1330">
        <v>1.8321609684279403</v>
      </c>
      <c r="L174" s="1331">
        <v>0.16559245067280237</v>
      </c>
    </row>
    <row r="175" spans="1:12">
      <c r="A175" s="1302" t="s">
        <v>84</v>
      </c>
      <c r="B175" s="1332" t="s">
        <v>22</v>
      </c>
      <c r="C175" s="1311">
        <v>22777.919157717119</v>
      </c>
      <c r="D175" s="1311">
        <v>22696.122616505098</v>
      </c>
      <c r="E175" s="1333">
        <v>23233.477540871463</v>
      </c>
      <c r="F175" s="1333">
        <v>23150.045068835199</v>
      </c>
      <c r="G175" s="1313">
        <v>0.36039874561013852</v>
      </c>
      <c r="H175" s="1334">
        <v>418.52697095435684</v>
      </c>
      <c r="I175" s="1314">
        <v>1.1153027410310161</v>
      </c>
      <c r="J175" s="1335">
        <v>34.63687150837989</v>
      </c>
      <c r="K175" s="1335">
        <v>1.3141392660450406</v>
      </c>
      <c r="L175" s="1336">
        <v>0.26001995622818641</v>
      </c>
    </row>
    <row r="176" spans="1:12">
      <c r="A176" s="1302" t="s">
        <v>84</v>
      </c>
      <c r="B176" s="1332" t="s">
        <v>23</v>
      </c>
      <c r="C176" s="1311">
        <v>22321.874823457856</v>
      </c>
      <c r="D176" s="1311">
        <v>22223.572120614808</v>
      </c>
      <c r="E176" s="1333">
        <v>22768.312319927012</v>
      </c>
      <c r="F176" s="1333">
        <v>22668.043563027102</v>
      </c>
      <c r="G176" s="1313">
        <v>0.44233529294717838</v>
      </c>
      <c r="H176" s="1334">
        <v>426.87368421052628</v>
      </c>
      <c r="I176" s="1314">
        <v>-0.15773494232603433</v>
      </c>
      <c r="J176" s="1335">
        <v>-8.6538461538461533</v>
      </c>
      <c r="K176" s="1335">
        <v>0.51802170238289991</v>
      </c>
      <c r="L176" s="1336">
        <v>-9.4427505555384039E-2</v>
      </c>
    </row>
    <row r="177" spans="1:12">
      <c r="A177" s="1324" t="s">
        <v>84</v>
      </c>
      <c r="B177" s="1337" t="s">
        <v>24</v>
      </c>
      <c r="C177" s="1338">
        <v>22285.0830060236</v>
      </c>
      <c r="D177" s="1338">
        <v>22245.328272232706</v>
      </c>
      <c r="E177" s="1339">
        <v>22730.784666144074</v>
      </c>
      <c r="F177" s="1339">
        <v>22690.234837677363</v>
      </c>
      <c r="G177" s="1340">
        <v>-1.9065106814742721</v>
      </c>
      <c r="H177" s="1341">
        <v>378.90012970168613</v>
      </c>
      <c r="I177" s="1341">
        <v>1.7149220170610813</v>
      </c>
      <c r="J177" s="1342">
        <v>1.4473684210526316</v>
      </c>
      <c r="K177" s="1342">
        <v>4.2041550793391131</v>
      </c>
      <c r="L177" s="1343">
        <v>-0.27143528636373127</v>
      </c>
    </row>
    <row r="178" spans="1:12">
      <c r="A178" s="1302" t="s">
        <v>84</v>
      </c>
      <c r="B178" s="1332" t="s">
        <v>25</v>
      </c>
      <c r="C178" s="1311">
        <v>22262.04074740021</v>
      </c>
      <c r="D178" s="1311">
        <v>22160.696916112018</v>
      </c>
      <c r="E178" s="1333">
        <v>22707.281562348213</v>
      </c>
      <c r="F178" s="1333">
        <v>22603.910854434256</v>
      </c>
      <c r="G178" s="1313">
        <v>0.45731337634291847</v>
      </c>
      <c r="H178" s="1334">
        <v>368.24390243902445</v>
      </c>
      <c r="I178" s="1314">
        <v>0.50436808355075013</v>
      </c>
      <c r="J178" s="1335">
        <v>0.40816326530612246</v>
      </c>
      <c r="K178" s="1335">
        <v>2.6828071323409128</v>
      </c>
      <c r="L178" s="1336">
        <v>-0.20277086659907884</v>
      </c>
    </row>
    <row r="179" spans="1:12">
      <c r="A179" s="1302" t="s">
        <v>84</v>
      </c>
      <c r="B179" s="1332" t="s">
        <v>26</v>
      </c>
      <c r="C179" s="1311">
        <v>22322.707868566871</v>
      </c>
      <c r="D179" s="1311">
        <v>22392.025891250538</v>
      </c>
      <c r="E179" s="1333">
        <v>22769.162025938211</v>
      </c>
      <c r="F179" s="1333">
        <v>22839.866409075548</v>
      </c>
      <c r="G179" s="1313">
        <v>-0.30956565975903777</v>
      </c>
      <c r="H179" s="1334">
        <v>397.69175627240139</v>
      </c>
      <c r="I179" s="1314">
        <v>3.6705519609446133</v>
      </c>
      <c r="J179" s="1335">
        <v>3.3333333333333335</v>
      </c>
      <c r="K179" s="1335">
        <v>1.5213479469982005</v>
      </c>
      <c r="L179" s="1336">
        <v>-6.8664419764652207E-2</v>
      </c>
    </row>
    <row r="180" spans="1:12">
      <c r="A180" s="1324" t="s">
        <v>84</v>
      </c>
      <c r="B180" s="1337" t="s">
        <v>27</v>
      </c>
      <c r="C180" s="1338">
        <v>21524.515357283548</v>
      </c>
      <c r="D180" s="1338">
        <v>21450.017326258414</v>
      </c>
      <c r="E180" s="1339">
        <v>21955.00566442922</v>
      </c>
      <c r="F180" s="1339">
        <v>21879.017672783582</v>
      </c>
      <c r="G180" s="1340">
        <v>0.34730988740944629</v>
      </c>
      <c r="H180" s="1341">
        <v>326.55676020408157</v>
      </c>
      <c r="I180" s="1341">
        <v>1.8802974334677369</v>
      </c>
      <c r="J180" s="1342">
        <v>5.164319248826291</v>
      </c>
      <c r="K180" s="1342">
        <v>8.5500845193303885</v>
      </c>
      <c r="L180" s="1343">
        <v>-0.23031710601558686</v>
      </c>
    </row>
    <row r="181" spans="1:12">
      <c r="A181" s="1302" t="s">
        <v>84</v>
      </c>
      <c r="B181" s="1332" t="s">
        <v>28</v>
      </c>
      <c r="C181" s="1311">
        <v>21513.755208717412</v>
      </c>
      <c r="D181" s="1311">
        <v>21364.26696085251</v>
      </c>
      <c r="E181" s="1333">
        <v>21944.030312891762</v>
      </c>
      <c r="F181" s="1333">
        <v>21791.552300069558</v>
      </c>
      <c r="G181" s="1313">
        <v>0.69971157044061483</v>
      </c>
      <c r="H181" s="1334">
        <v>314.0919642857142</v>
      </c>
      <c r="I181" s="1314">
        <v>1.0087052257704336</v>
      </c>
      <c r="J181" s="1335">
        <v>-1.9264448336252189</v>
      </c>
      <c r="K181" s="1335">
        <v>6.1072032280931348</v>
      </c>
      <c r="L181" s="1336">
        <v>-0.61796018984455969</v>
      </c>
    </row>
    <row r="182" spans="1:12" ht="15.75" thickBot="1">
      <c r="A182" s="1344" t="s">
        <v>84</v>
      </c>
      <c r="B182" s="1345" t="s">
        <v>29</v>
      </c>
      <c r="C182" s="1346">
        <v>21548.135003997224</v>
      </c>
      <c r="D182" s="1346">
        <v>21697.990827749923</v>
      </c>
      <c r="E182" s="1347">
        <v>21979.097704077169</v>
      </c>
      <c r="F182" s="1347">
        <v>22131.950644304925</v>
      </c>
      <c r="G182" s="1348">
        <v>-0.69064377869055582</v>
      </c>
      <c r="H182" s="1349">
        <v>357.71875000000011</v>
      </c>
      <c r="I182" s="1335">
        <v>1.66519576706654</v>
      </c>
      <c r="J182" s="1335">
        <v>28.366762177650429</v>
      </c>
      <c r="K182" s="1335">
        <v>2.4428812912372542</v>
      </c>
      <c r="L182" s="1336">
        <v>0.38764308382897417</v>
      </c>
    </row>
    <row r="183" spans="1:12" ht="15.75" thickBot="1">
      <c r="A183" s="1350"/>
      <c r="B183" s="1351"/>
      <c r="C183" s="1352"/>
      <c r="D183" s="1352"/>
      <c r="E183" s="1352"/>
      <c r="F183" s="1352"/>
      <c r="G183" s="1353"/>
      <c r="H183" s="1354"/>
      <c r="I183" s="1354"/>
      <c r="J183" s="1354"/>
      <c r="K183" s="1354"/>
      <c r="L183" s="1355"/>
    </row>
    <row r="184" spans="1:12">
      <c r="A184" s="1302" t="s">
        <v>85</v>
      </c>
      <c r="B184" s="1356" t="s">
        <v>26</v>
      </c>
      <c r="C184" s="1357">
        <v>22237.547851052896</v>
      </c>
      <c r="D184" s="1357">
        <v>22353.853117864051</v>
      </c>
      <c r="E184" s="1358">
        <v>22682.298808073952</v>
      </c>
      <c r="F184" s="1358">
        <v>22800.930180221334</v>
      </c>
      <c r="G184" s="1359">
        <v>-0.52029180919245299</v>
      </c>
      <c r="H184" s="1360">
        <v>434.76282051282055</v>
      </c>
      <c r="I184" s="1361">
        <v>1.8660032441880574</v>
      </c>
      <c r="J184" s="1361">
        <v>-1.8867924528301887</v>
      </c>
      <c r="K184" s="1361">
        <v>0.85064616391297232</v>
      </c>
      <c r="L184" s="1362">
        <v>-8.5694452069596361E-2</v>
      </c>
    </row>
    <row r="185" spans="1:12" ht="15.75" thickBot="1">
      <c r="A185" s="1344" t="s">
        <v>85</v>
      </c>
      <c r="B185" s="1345" t="s">
        <v>29</v>
      </c>
      <c r="C185" s="1346">
        <v>21543.87330403036</v>
      </c>
      <c r="D185" s="1346">
        <v>21650.976592903418</v>
      </c>
      <c r="E185" s="1347">
        <v>21974.750770110968</v>
      </c>
      <c r="F185" s="1347">
        <v>22083.996124761485</v>
      </c>
      <c r="G185" s="1348">
        <v>-0.49468109862610549</v>
      </c>
      <c r="H185" s="1349">
        <v>394.19574468085113</v>
      </c>
      <c r="I185" s="1335">
        <v>0.6752672456599228</v>
      </c>
      <c r="J185" s="1335">
        <v>35.05747126436782</v>
      </c>
      <c r="K185" s="1335">
        <v>1.2814221058945416</v>
      </c>
      <c r="L185" s="1336">
        <v>0.25674746953625882</v>
      </c>
    </row>
    <row r="186" spans="1:12" ht="15.75" thickBot="1">
      <c r="A186" s="1350"/>
      <c r="B186" s="1351"/>
      <c r="C186" s="1352"/>
      <c r="D186" s="1352"/>
      <c r="E186" s="1352"/>
      <c r="F186" s="1352"/>
      <c r="G186" s="1353"/>
      <c r="H186" s="1354"/>
      <c r="I186" s="1354"/>
      <c r="J186" s="1354"/>
      <c r="K186" s="1354"/>
      <c r="L186" s="1355"/>
    </row>
    <row r="187" spans="1:12">
      <c r="A187" s="1324" t="s">
        <v>86</v>
      </c>
      <c r="B187" s="1325" t="s">
        <v>21</v>
      </c>
      <c r="C187" s="1326" t="s">
        <v>71</v>
      </c>
      <c r="D187" s="1326" t="s">
        <v>71</v>
      </c>
      <c r="E187" s="1327" t="s">
        <v>71</v>
      </c>
      <c r="F187" s="1327" t="s">
        <v>71</v>
      </c>
      <c r="G187" s="1328" t="s">
        <v>71</v>
      </c>
      <c r="H187" s="1329" t="s">
        <v>71</v>
      </c>
      <c r="I187" s="1329" t="s">
        <v>71</v>
      </c>
      <c r="J187" s="1330" t="s">
        <v>71</v>
      </c>
      <c r="K187" s="1330" t="s">
        <v>71</v>
      </c>
      <c r="L187" s="1331" t="s">
        <v>71</v>
      </c>
    </row>
    <row r="188" spans="1:12">
      <c r="A188" s="1309" t="s">
        <v>86</v>
      </c>
      <c r="B188" s="1332" t="s">
        <v>22</v>
      </c>
      <c r="C188" s="1311" t="s">
        <v>71</v>
      </c>
      <c r="D188" s="1311" t="s">
        <v>71</v>
      </c>
      <c r="E188" s="1333" t="s">
        <v>71</v>
      </c>
      <c r="F188" s="1333" t="s">
        <v>71</v>
      </c>
      <c r="G188" s="1313" t="s">
        <v>71</v>
      </c>
      <c r="H188" s="1334" t="s">
        <v>71</v>
      </c>
      <c r="I188" s="1314" t="s">
        <v>71</v>
      </c>
      <c r="J188" s="1335" t="s">
        <v>71</v>
      </c>
      <c r="K188" s="1335" t="s">
        <v>71</v>
      </c>
      <c r="L188" s="1336" t="s">
        <v>71</v>
      </c>
    </row>
    <row r="189" spans="1:12">
      <c r="A189" s="1309" t="s">
        <v>86</v>
      </c>
      <c r="B189" s="1332" t="s">
        <v>23</v>
      </c>
      <c r="C189" s="1311" t="s">
        <v>71</v>
      </c>
      <c r="D189" s="1311" t="s">
        <v>71</v>
      </c>
      <c r="E189" s="1333" t="s">
        <v>71</v>
      </c>
      <c r="F189" s="1333" t="s">
        <v>71</v>
      </c>
      <c r="G189" s="1313" t="s">
        <v>71</v>
      </c>
      <c r="H189" s="1334" t="s">
        <v>71</v>
      </c>
      <c r="I189" s="1314" t="s">
        <v>71</v>
      </c>
      <c r="J189" s="1335" t="s">
        <v>71</v>
      </c>
      <c r="K189" s="1335" t="s">
        <v>71</v>
      </c>
      <c r="L189" s="1336" t="s">
        <v>71</v>
      </c>
    </row>
    <row r="190" spans="1:12">
      <c r="A190" s="1309" t="s">
        <v>86</v>
      </c>
      <c r="B190" s="1332" t="s">
        <v>30</v>
      </c>
      <c r="C190" s="1311" t="s">
        <v>71</v>
      </c>
      <c r="D190" s="1311" t="s">
        <v>71</v>
      </c>
      <c r="E190" s="1333" t="s">
        <v>71</v>
      </c>
      <c r="F190" s="1333" t="s">
        <v>71</v>
      </c>
      <c r="G190" s="1313" t="s">
        <v>71</v>
      </c>
      <c r="H190" s="1334" t="s">
        <v>71</v>
      </c>
      <c r="I190" s="1314" t="s">
        <v>71</v>
      </c>
      <c r="J190" s="1335" t="s">
        <v>71</v>
      </c>
      <c r="K190" s="1335" t="s">
        <v>71</v>
      </c>
      <c r="L190" s="1336" t="s">
        <v>71</v>
      </c>
    </row>
    <row r="191" spans="1:12">
      <c r="A191" s="1363" t="s">
        <v>86</v>
      </c>
      <c r="B191" s="1337" t="s">
        <v>24</v>
      </c>
      <c r="C191" s="1338" t="s">
        <v>466</v>
      </c>
      <c r="D191" s="1338" t="s">
        <v>466</v>
      </c>
      <c r="E191" s="1339" t="s">
        <v>466</v>
      </c>
      <c r="F191" s="1339" t="s">
        <v>466</v>
      </c>
      <c r="G191" s="1340" t="s">
        <v>71</v>
      </c>
      <c r="H191" s="1341" t="s">
        <v>466</v>
      </c>
      <c r="I191" s="1341" t="s">
        <v>71</v>
      </c>
      <c r="J191" s="1342" t="s">
        <v>71</v>
      </c>
      <c r="K191" s="1342">
        <v>1.6358580075249471E-2</v>
      </c>
      <c r="L191" s="1343" t="s">
        <v>71</v>
      </c>
    </row>
    <row r="192" spans="1:12">
      <c r="A192" s="1309" t="s">
        <v>86</v>
      </c>
      <c r="B192" s="1332" t="s">
        <v>26</v>
      </c>
      <c r="C192" s="1311" t="s">
        <v>466</v>
      </c>
      <c r="D192" s="1311" t="s">
        <v>466</v>
      </c>
      <c r="E192" s="1333" t="s">
        <v>466</v>
      </c>
      <c r="F192" s="1333" t="s">
        <v>466</v>
      </c>
      <c r="G192" s="1313" t="s">
        <v>71</v>
      </c>
      <c r="H192" s="1334" t="s">
        <v>466</v>
      </c>
      <c r="I192" s="1314" t="s">
        <v>71</v>
      </c>
      <c r="J192" s="1335" t="s">
        <v>71</v>
      </c>
      <c r="K192" s="1335">
        <v>5.4528600250831564E-3</v>
      </c>
      <c r="L192" s="1336" t="s">
        <v>71</v>
      </c>
    </row>
    <row r="193" spans="1:12">
      <c r="A193" s="1309" t="s">
        <v>86</v>
      </c>
      <c r="B193" s="1332" t="s">
        <v>31</v>
      </c>
      <c r="C193" s="1311" t="s">
        <v>466</v>
      </c>
      <c r="D193" s="1311" t="s">
        <v>466</v>
      </c>
      <c r="E193" s="1333" t="s">
        <v>466</v>
      </c>
      <c r="F193" s="1333" t="s">
        <v>466</v>
      </c>
      <c r="G193" s="1313" t="s">
        <v>71</v>
      </c>
      <c r="H193" s="1334" t="s">
        <v>466</v>
      </c>
      <c r="I193" s="1314" t="s">
        <v>71</v>
      </c>
      <c r="J193" s="1335" t="s">
        <v>71</v>
      </c>
      <c r="K193" s="1335">
        <v>1.0905720050166313E-2</v>
      </c>
      <c r="L193" s="1336" t="s">
        <v>71</v>
      </c>
    </row>
    <row r="194" spans="1:12">
      <c r="A194" s="1363" t="s">
        <v>86</v>
      </c>
      <c r="B194" s="1337" t="s">
        <v>27</v>
      </c>
      <c r="C194" s="1338" t="s">
        <v>466</v>
      </c>
      <c r="D194" s="1338" t="s">
        <v>466</v>
      </c>
      <c r="E194" s="1339" t="s">
        <v>466</v>
      </c>
      <c r="F194" s="1339" t="s">
        <v>466</v>
      </c>
      <c r="G194" s="1340" t="s">
        <v>71</v>
      </c>
      <c r="H194" s="1341" t="s">
        <v>466</v>
      </c>
      <c r="I194" s="1341" t="s">
        <v>71</v>
      </c>
      <c r="J194" s="1342" t="s">
        <v>71</v>
      </c>
      <c r="K194" s="1342">
        <v>0.29445444135449045</v>
      </c>
      <c r="L194" s="1343" t="s">
        <v>71</v>
      </c>
    </row>
    <row r="195" spans="1:12">
      <c r="A195" s="1309" t="s">
        <v>86</v>
      </c>
      <c r="B195" s="1332" t="s">
        <v>29</v>
      </c>
      <c r="C195" s="1311" t="s">
        <v>466</v>
      </c>
      <c r="D195" s="1311" t="s">
        <v>466</v>
      </c>
      <c r="E195" s="1333" t="s">
        <v>466</v>
      </c>
      <c r="F195" s="1333" t="s">
        <v>466</v>
      </c>
      <c r="G195" s="1313" t="s">
        <v>71</v>
      </c>
      <c r="H195" s="1334" t="s">
        <v>466</v>
      </c>
      <c r="I195" s="1314" t="s">
        <v>71</v>
      </c>
      <c r="J195" s="1335" t="s">
        <v>71</v>
      </c>
      <c r="K195" s="1335">
        <v>0.13086864060199577</v>
      </c>
      <c r="L195" s="1336" t="s">
        <v>71</v>
      </c>
    </row>
    <row r="196" spans="1:12" ht="15.75" thickBot="1">
      <c r="A196" s="1364" t="s">
        <v>86</v>
      </c>
      <c r="B196" s="1332" t="s">
        <v>32</v>
      </c>
      <c r="C196" s="1346" t="s">
        <v>466</v>
      </c>
      <c r="D196" s="1346" t="s">
        <v>466</v>
      </c>
      <c r="E196" s="1347" t="s">
        <v>466</v>
      </c>
      <c r="F196" s="1347" t="s">
        <v>466</v>
      </c>
      <c r="G196" s="1348" t="s">
        <v>71</v>
      </c>
      <c r="H196" s="1349" t="s">
        <v>466</v>
      </c>
      <c r="I196" s="1335" t="s">
        <v>71</v>
      </c>
      <c r="J196" s="1335" t="s">
        <v>71</v>
      </c>
      <c r="K196" s="1335">
        <v>0.16358580075249468</v>
      </c>
      <c r="L196" s="1336" t="s">
        <v>71</v>
      </c>
    </row>
    <row r="197" spans="1:12" ht="15.75" thickBot="1">
      <c r="A197" s="1350"/>
      <c r="B197" s="1351"/>
      <c r="C197" s="1352"/>
      <c r="D197" s="1352"/>
      <c r="E197" s="1352"/>
      <c r="F197" s="1352"/>
      <c r="G197" s="1353"/>
      <c r="H197" s="1354"/>
      <c r="I197" s="1354"/>
      <c r="J197" s="1354"/>
      <c r="K197" s="1354"/>
      <c r="L197" s="1355"/>
    </row>
    <row r="198" spans="1:12">
      <c r="A198" s="1324" t="s">
        <v>20</v>
      </c>
      <c r="B198" s="1325" t="s">
        <v>24</v>
      </c>
      <c r="C198" s="1326">
        <v>19020.571072694573</v>
      </c>
      <c r="D198" s="1326">
        <v>18758.810546790533</v>
      </c>
      <c r="E198" s="1327">
        <v>19400.982494148466</v>
      </c>
      <c r="F198" s="1327">
        <v>19133.986757726343</v>
      </c>
      <c r="G198" s="1328">
        <v>1.3954004453060953</v>
      </c>
      <c r="H198" s="1329">
        <v>356.19630484988454</v>
      </c>
      <c r="I198" s="1329">
        <v>-0.82757747882725008</v>
      </c>
      <c r="J198" s="1330">
        <v>5.8679706601466997</v>
      </c>
      <c r="K198" s="1330">
        <v>2.3610883908610063</v>
      </c>
      <c r="L198" s="1331">
        <v>-4.7485898050129816E-2</v>
      </c>
    </row>
    <row r="199" spans="1:12">
      <c r="A199" s="1302" t="s">
        <v>20</v>
      </c>
      <c r="B199" s="1332" t="s">
        <v>25</v>
      </c>
      <c r="C199" s="1311">
        <v>18047.589015528403</v>
      </c>
      <c r="D199" s="1311">
        <v>18161.420851519568</v>
      </c>
      <c r="E199" s="1333">
        <v>18408.540795838973</v>
      </c>
      <c r="F199" s="1333">
        <v>18524.649268549954</v>
      </c>
      <c r="G199" s="1313">
        <v>-0.62677825111702945</v>
      </c>
      <c r="H199" s="1334">
        <v>333.07042253521126</v>
      </c>
      <c r="I199" s="1314">
        <v>-2.2867534507901182</v>
      </c>
      <c r="J199" s="1335">
        <v>59.550561797752813</v>
      </c>
      <c r="K199" s="1335">
        <v>0.77430612356180817</v>
      </c>
      <c r="L199" s="1336">
        <v>0.25019093599923825</v>
      </c>
    </row>
    <row r="200" spans="1:12">
      <c r="A200" s="1302" t="s">
        <v>20</v>
      </c>
      <c r="B200" s="1332" t="s">
        <v>26</v>
      </c>
      <c r="C200" s="1311">
        <v>18987.868561672836</v>
      </c>
      <c r="D200" s="1311">
        <v>18434.250390080339</v>
      </c>
      <c r="E200" s="1333">
        <v>19367.625932906292</v>
      </c>
      <c r="F200" s="1333">
        <v>18802.935397881945</v>
      </c>
      <c r="G200" s="1313">
        <v>3.0032041437953163</v>
      </c>
      <c r="H200" s="1334">
        <v>347.03378378378375</v>
      </c>
      <c r="I200" s="1314">
        <v>0.23218640591323525</v>
      </c>
      <c r="J200" s="1335">
        <v>-14.942528735632186</v>
      </c>
      <c r="K200" s="1335">
        <v>0.80702328371230703</v>
      </c>
      <c r="L200" s="1336">
        <v>-0.21765135264597579</v>
      </c>
    </row>
    <row r="201" spans="1:12">
      <c r="A201" s="1302" t="s">
        <v>20</v>
      </c>
      <c r="B201" s="1332" t="s">
        <v>31</v>
      </c>
      <c r="C201" s="1311">
        <v>19878.81551353808</v>
      </c>
      <c r="D201" s="1311">
        <v>19427.782177435329</v>
      </c>
      <c r="E201" s="1333">
        <v>20276.391823808841</v>
      </c>
      <c r="F201" s="1333">
        <v>19816.337820984038</v>
      </c>
      <c r="G201" s="1313">
        <v>2.3215894227319849</v>
      </c>
      <c r="H201" s="1334">
        <v>388.64335664335664</v>
      </c>
      <c r="I201" s="1314">
        <v>0.75095450901130845</v>
      </c>
      <c r="J201" s="1335">
        <v>-2.054794520547945</v>
      </c>
      <c r="K201" s="1335">
        <v>0.77975898358689133</v>
      </c>
      <c r="L201" s="1336">
        <v>-8.002548140339194E-2</v>
      </c>
    </row>
    <row r="202" spans="1:12">
      <c r="A202" s="1324" t="s">
        <v>20</v>
      </c>
      <c r="B202" s="1337" t="s">
        <v>27</v>
      </c>
      <c r="C202" s="1338">
        <v>18595.598543228229</v>
      </c>
      <c r="D202" s="1338">
        <v>18410.748314389777</v>
      </c>
      <c r="E202" s="1339">
        <v>18967.510514092795</v>
      </c>
      <c r="F202" s="1339">
        <v>18778.963280677573</v>
      </c>
      <c r="G202" s="1340">
        <v>1.0040343047543292</v>
      </c>
      <c r="H202" s="1341">
        <v>308.30782710280374</v>
      </c>
      <c r="I202" s="1341">
        <v>1.5351084310300067</v>
      </c>
      <c r="J202" s="1342">
        <v>11.241065627030538</v>
      </c>
      <c r="K202" s="1342">
        <v>9.3352963629423638</v>
      </c>
      <c r="L202" s="1343">
        <v>0.27222587239410423</v>
      </c>
    </row>
    <row r="203" spans="1:12">
      <c r="A203" s="1302" t="s">
        <v>20</v>
      </c>
      <c r="B203" s="1332" t="s">
        <v>28</v>
      </c>
      <c r="C203" s="1311">
        <v>18051.15605704625</v>
      </c>
      <c r="D203" s="1311">
        <v>17779.802335206579</v>
      </c>
      <c r="E203" s="1333">
        <v>18412.179178187176</v>
      </c>
      <c r="F203" s="1333">
        <v>18135.398381910716</v>
      </c>
      <c r="G203" s="1313">
        <v>1.5261908806620814</v>
      </c>
      <c r="H203" s="1334">
        <v>281.00667779632721</v>
      </c>
      <c r="I203" s="1314">
        <v>1.7659487728642769</v>
      </c>
      <c r="J203" s="1335">
        <v>6.9642857142857144</v>
      </c>
      <c r="K203" s="1335">
        <v>3.2662631550248107</v>
      </c>
      <c r="L203" s="1336">
        <v>-3.154027233517942E-2</v>
      </c>
    </row>
    <row r="204" spans="1:12">
      <c r="A204" s="1302" t="s">
        <v>20</v>
      </c>
      <c r="B204" s="1332" t="s">
        <v>29</v>
      </c>
      <c r="C204" s="1311">
        <v>18626.232180250558</v>
      </c>
      <c r="D204" s="1311">
        <v>18419.612469024145</v>
      </c>
      <c r="E204" s="1333">
        <v>18998.756823855569</v>
      </c>
      <c r="F204" s="1333">
        <v>18788.004718404627</v>
      </c>
      <c r="G204" s="1313">
        <v>1.1217375586694951</v>
      </c>
      <c r="H204" s="1334">
        <v>307.81145251396651</v>
      </c>
      <c r="I204" s="1314">
        <v>0.60086337794153533</v>
      </c>
      <c r="J204" s="1335">
        <v>13.831478537360889</v>
      </c>
      <c r="K204" s="1335">
        <v>3.9042477779595401</v>
      </c>
      <c r="L204" s="1336">
        <v>0.20010785687126509</v>
      </c>
    </row>
    <row r="205" spans="1:12">
      <c r="A205" s="1302" t="s">
        <v>20</v>
      </c>
      <c r="B205" s="1332" t="s">
        <v>32</v>
      </c>
      <c r="C205" s="1311">
        <v>19205.853623399227</v>
      </c>
      <c r="D205" s="1311">
        <v>19208.099057103831</v>
      </c>
      <c r="E205" s="1333">
        <v>19589.97069586721</v>
      </c>
      <c r="F205" s="1333">
        <v>19592.26103824591</v>
      </c>
      <c r="G205" s="1313">
        <v>-1.1690036051624253E-2</v>
      </c>
      <c r="H205" s="1334">
        <v>350.39546599496225</v>
      </c>
      <c r="I205" s="1314">
        <v>2.0099591574227578</v>
      </c>
      <c r="J205" s="1335">
        <v>13.428571428571429</v>
      </c>
      <c r="K205" s="1335">
        <v>2.1647854299580129</v>
      </c>
      <c r="L205" s="1336">
        <v>0.103658287858019</v>
      </c>
    </row>
    <row r="206" spans="1:12">
      <c r="A206" s="1324" t="s">
        <v>20</v>
      </c>
      <c r="B206" s="1337" t="s">
        <v>33</v>
      </c>
      <c r="C206" s="1338">
        <v>16058.616968336435</v>
      </c>
      <c r="D206" s="1338">
        <v>15675.429988440019</v>
      </c>
      <c r="E206" s="1339">
        <v>16379.789307703164</v>
      </c>
      <c r="F206" s="1339">
        <v>15988.938588208815</v>
      </c>
      <c r="G206" s="1340">
        <v>2.4445069779840476</v>
      </c>
      <c r="H206" s="1341">
        <v>239.34042553191489</v>
      </c>
      <c r="I206" s="1341">
        <v>3.4054043702242498</v>
      </c>
      <c r="J206" s="1342">
        <v>4.0364583333333339</v>
      </c>
      <c r="K206" s="1342">
        <v>4.3568351600414417</v>
      </c>
      <c r="L206" s="1343">
        <v>-0.16586668319511677</v>
      </c>
    </row>
    <row r="207" spans="1:12">
      <c r="A207" s="1302" t="s">
        <v>20</v>
      </c>
      <c r="B207" s="1332" t="s">
        <v>72</v>
      </c>
      <c r="C207" s="1365">
        <v>15771.465278260224</v>
      </c>
      <c r="D207" s="1365">
        <v>15051.245728024369</v>
      </c>
      <c r="E207" s="1333">
        <v>16086.894583825429</v>
      </c>
      <c r="F207" s="1333">
        <v>15352.270642584859</v>
      </c>
      <c r="G207" s="1366">
        <v>4.7851158850915212</v>
      </c>
      <c r="H207" s="1334">
        <v>228.20260223048331</v>
      </c>
      <c r="I207" s="1334">
        <v>2.6175499724528399</v>
      </c>
      <c r="J207" s="1349">
        <v>-1.2844036697247707</v>
      </c>
      <c r="K207" s="1349">
        <v>2.9336386934947378</v>
      </c>
      <c r="L207" s="1367">
        <v>-0.27583071348953858</v>
      </c>
    </row>
    <row r="208" spans="1:12">
      <c r="A208" s="1302" t="s">
        <v>20</v>
      </c>
      <c r="B208" s="1332" t="s">
        <v>34</v>
      </c>
      <c r="C208" s="1311">
        <v>16506.558887296451</v>
      </c>
      <c r="D208" s="1311">
        <v>17000.631480710475</v>
      </c>
      <c r="E208" s="1333">
        <v>16836.690065042381</v>
      </c>
      <c r="F208" s="1333">
        <v>17340.64411032468</v>
      </c>
      <c r="G208" s="1313">
        <v>-2.9062014194861563</v>
      </c>
      <c r="H208" s="1334">
        <v>258.12385321100919</v>
      </c>
      <c r="I208" s="1314">
        <v>3.0328536334632052</v>
      </c>
      <c r="J208" s="1335">
        <v>12.371134020618557</v>
      </c>
      <c r="K208" s="1335">
        <v>1.1887234854681281</v>
      </c>
      <c r="L208" s="1336">
        <v>4.6270155275559999E-2</v>
      </c>
    </row>
    <row r="209" spans="1:12" ht="15.75" thickBot="1">
      <c r="A209" s="1302" t="s">
        <v>20</v>
      </c>
      <c r="B209" s="1332" t="s">
        <v>35</v>
      </c>
      <c r="C209" s="1311">
        <v>16882.994253095447</v>
      </c>
      <c r="D209" s="1311">
        <v>17087.796956596707</v>
      </c>
      <c r="E209" s="1333">
        <v>17220.654138157355</v>
      </c>
      <c r="F209" s="1333">
        <v>17429.552895728644</v>
      </c>
      <c r="G209" s="1313">
        <v>-1.198531934932666</v>
      </c>
      <c r="H209" s="1334">
        <v>283.46511627906978</v>
      </c>
      <c r="I209" s="1314">
        <v>3.2724669860932614</v>
      </c>
      <c r="J209" s="1335">
        <v>48.275862068965516</v>
      </c>
      <c r="K209" s="1335">
        <v>0.2344729810785757</v>
      </c>
      <c r="L209" s="1336">
        <v>6.3693875018861895E-2</v>
      </c>
    </row>
    <row r="210" spans="1:12" ht="15.75" thickBot="1">
      <c r="A210" s="1350"/>
      <c r="B210" s="1351"/>
      <c r="C210" s="1352"/>
      <c r="D210" s="1352"/>
      <c r="E210" s="1352"/>
      <c r="F210" s="1352"/>
      <c r="G210" s="1353"/>
      <c r="H210" s="1354"/>
      <c r="I210" s="1354"/>
      <c r="J210" s="1354"/>
      <c r="K210" s="1354"/>
      <c r="L210" s="1355"/>
    </row>
    <row r="211" spans="1:12">
      <c r="A211" s="1324" t="s">
        <v>87</v>
      </c>
      <c r="B211" s="1337" t="s">
        <v>21</v>
      </c>
      <c r="C211" s="1338">
        <v>22029.369729646365</v>
      </c>
      <c r="D211" s="1338">
        <v>22205.053827155229</v>
      </c>
      <c r="E211" s="1339">
        <v>22469.957124239292</v>
      </c>
      <c r="F211" s="1339">
        <v>22649.154903698323</v>
      </c>
      <c r="G211" s="1340">
        <v>-0.79118969436590503</v>
      </c>
      <c r="H211" s="1341">
        <v>343.7763157894737</v>
      </c>
      <c r="I211" s="1341">
        <v>-1.6355775628000562</v>
      </c>
      <c r="J211" s="1342">
        <v>13.432835820895523</v>
      </c>
      <c r="K211" s="1342">
        <v>0.82883472381263967</v>
      </c>
      <c r="L211" s="1343">
        <v>3.971747512292767E-2</v>
      </c>
    </row>
    <row r="212" spans="1:12">
      <c r="A212" s="1302" t="s">
        <v>87</v>
      </c>
      <c r="B212" s="1332" t="s">
        <v>22</v>
      </c>
      <c r="C212" s="1311">
        <v>21736.508563334079</v>
      </c>
      <c r="D212" s="1311">
        <v>22748.087109658682</v>
      </c>
      <c r="E212" s="1333">
        <v>22171.23873460076</v>
      </c>
      <c r="F212" s="1333">
        <v>23203.048851851854</v>
      </c>
      <c r="G212" s="1313">
        <v>-4.4468730115557404</v>
      </c>
      <c r="H212" s="1334">
        <v>328.75</v>
      </c>
      <c r="I212" s="1314">
        <v>3.7208504801097386</v>
      </c>
      <c r="J212" s="1335">
        <v>73.91304347826086</v>
      </c>
      <c r="K212" s="1335">
        <v>0.21811440100332624</v>
      </c>
      <c r="L212" s="1336">
        <v>8.2668903093898044E-2</v>
      </c>
    </row>
    <row r="213" spans="1:12">
      <c r="A213" s="1302" t="s">
        <v>87</v>
      </c>
      <c r="B213" s="1332" t="s">
        <v>23</v>
      </c>
      <c r="C213" s="1311">
        <v>22132.550670310397</v>
      </c>
      <c r="D213" s="1311">
        <v>22102.141683458605</v>
      </c>
      <c r="E213" s="1333">
        <v>22575.201683716605</v>
      </c>
      <c r="F213" s="1333">
        <v>22544.184517127775</v>
      </c>
      <c r="G213" s="1313">
        <v>0.13758389249016789</v>
      </c>
      <c r="H213" s="1334">
        <v>342.84057971014494</v>
      </c>
      <c r="I213" s="1314">
        <v>-0.65747501750254145</v>
      </c>
      <c r="J213" s="1335">
        <v>-5.4794520547945202</v>
      </c>
      <c r="K213" s="1335">
        <v>0.37624734173073776</v>
      </c>
      <c r="L213" s="1336">
        <v>-5.3644890764403874E-2</v>
      </c>
    </row>
    <row r="214" spans="1:12">
      <c r="A214" s="1302" t="s">
        <v>87</v>
      </c>
      <c r="B214" s="1332" t="s">
        <v>30</v>
      </c>
      <c r="C214" s="1311">
        <v>22120.66154765894</v>
      </c>
      <c r="D214" s="1311">
        <v>22109.85228047592</v>
      </c>
      <c r="E214" s="1333">
        <v>22563.074778612117</v>
      </c>
      <c r="F214" s="1333">
        <v>22552.049326085438</v>
      </c>
      <c r="G214" s="1313">
        <v>4.8888916334207638E-2</v>
      </c>
      <c r="H214" s="1334">
        <v>359.25581395348837</v>
      </c>
      <c r="I214" s="1314">
        <v>-4.8594262301724305</v>
      </c>
      <c r="J214" s="1335">
        <v>13.157894736842104</v>
      </c>
      <c r="K214" s="1335">
        <v>0.2344729810785757</v>
      </c>
      <c r="L214" s="1336">
        <v>1.0693462793433473E-2</v>
      </c>
    </row>
    <row r="215" spans="1:12">
      <c r="A215" s="1324" t="s">
        <v>87</v>
      </c>
      <c r="B215" s="1337" t="s">
        <v>24</v>
      </c>
      <c r="C215" s="1338">
        <v>21839.20115438967</v>
      </c>
      <c r="D215" s="1338">
        <v>21791.570069826863</v>
      </c>
      <c r="E215" s="1339">
        <v>22275.985177477465</v>
      </c>
      <c r="F215" s="1339">
        <v>22227.401471223402</v>
      </c>
      <c r="G215" s="1340">
        <v>0.21857573552608842</v>
      </c>
      <c r="H215" s="1341">
        <v>306.16366612111295</v>
      </c>
      <c r="I215" s="1341">
        <v>0.23454417082754722</v>
      </c>
      <c r="J215" s="1342">
        <v>-14.064697609001406</v>
      </c>
      <c r="K215" s="1342">
        <v>3.3316974753258086</v>
      </c>
      <c r="L215" s="1343">
        <v>-0.8553350904830368</v>
      </c>
    </row>
    <row r="216" spans="1:12">
      <c r="A216" s="1302" t="s">
        <v>87</v>
      </c>
      <c r="B216" s="1332" t="s">
        <v>25</v>
      </c>
      <c r="C216" s="1311">
        <v>21132.766959691249</v>
      </c>
      <c r="D216" s="1311">
        <v>20915.317126272694</v>
      </c>
      <c r="E216" s="1333">
        <v>21555.422298885074</v>
      </c>
      <c r="F216" s="1333">
        <v>21333.623468798152</v>
      </c>
      <c r="G216" s="1313">
        <v>1.0396678764454503</v>
      </c>
      <c r="H216" s="1334">
        <v>265</v>
      </c>
      <c r="I216" s="1314">
        <v>0.80412172573190288</v>
      </c>
      <c r="J216" s="1335">
        <v>11.39240506329114</v>
      </c>
      <c r="K216" s="1335">
        <v>0.47985168220731772</v>
      </c>
      <c r="L216" s="1336">
        <v>1.4625841561890451E-2</v>
      </c>
    </row>
    <row r="217" spans="1:12">
      <c r="A217" s="1302" t="s">
        <v>87</v>
      </c>
      <c r="B217" s="1332" t="s">
        <v>26</v>
      </c>
      <c r="C217" s="1311">
        <v>21944.865341507651</v>
      </c>
      <c r="D217" s="1311">
        <v>21919.936043733527</v>
      </c>
      <c r="E217" s="1333">
        <v>22383.762648337804</v>
      </c>
      <c r="F217" s="1333">
        <v>22358.3347646082</v>
      </c>
      <c r="G217" s="1313">
        <v>0.11372888006782561</v>
      </c>
      <c r="H217" s="1334">
        <v>300.07317073170731</v>
      </c>
      <c r="I217" s="1314">
        <v>0.88927232703034709</v>
      </c>
      <c r="J217" s="1335">
        <v>-20.194647201946474</v>
      </c>
      <c r="K217" s="1335">
        <v>1.788538088227275</v>
      </c>
      <c r="L217" s="1336">
        <v>-0.6318140700672894</v>
      </c>
    </row>
    <row r="218" spans="1:12">
      <c r="A218" s="1302" t="s">
        <v>87</v>
      </c>
      <c r="B218" s="1332" t="s">
        <v>31</v>
      </c>
      <c r="C218" s="1311">
        <v>21932.189021685033</v>
      </c>
      <c r="D218" s="1311">
        <v>21825.363378845785</v>
      </c>
      <c r="E218" s="1333">
        <v>22370.832802118734</v>
      </c>
      <c r="F218" s="1333">
        <v>22261.870646422696</v>
      </c>
      <c r="G218" s="1313">
        <v>0.4894564227177679</v>
      </c>
      <c r="H218" s="1334">
        <v>334.98461538461538</v>
      </c>
      <c r="I218" s="1314">
        <v>-0.17583128826082955</v>
      </c>
      <c r="J218" s="1335">
        <v>-11.76470588235294</v>
      </c>
      <c r="K218" s="1335">
        <v>1.0633077048912154</v>
      </c>
      <c r="L218" s="1336">
        <v>-0.2381468619776379</v>
      </c>
    </row>
    <row r="219" spans="1:12">
      <c r="A219" s="1324" t="s">
        <v>87</v>
      </c>
      <c r="B219" s="1337" t="s">
        <v>27</v>
      </c>
      <c r="C219" s="1338">
        <v>20474.858263829417</v>
      </c>
      <c r="D219" s="1338">
        <v>20312.651795105034</v>
      </c>
      <c r="E219" s="1339">
        <v>20884.355429106006</v>
      </c>
      <c r="F219" s="1339">
        <v>20718.904831007134</v>
      </c>
      <c r="G219" s="1340">
        <v>0.79854895540262949</v>
      </c>
      <c r="H219" s="1341">
        <v>269.50510204081633</v>
      </c>
      <c r="I219" s="1341">
        <v>7.136062446809345E-2</v>
      </c>
      <c r="J219" s="1342">
        <v>12.535885167464114</v>
      </c>
      <c r="K219" s="1342">
        <v>6.4125633894977909</v>
      </c>
      <c r="L219" s="1343">
        <v>0.25862663665637964</v>
      </c>
    </row>
    <row r="220" spans="1:12">
      <c r="A220" s="1302" t="s">
        <v>87</v>
      </c>
      <c r="B220" s="1332" t="s">
        <v>28</v>
      </c>
      <c r="C220" s="1311">
        <v>19588.429506099645</v>
      </c>
      <c r="D220" s="1311">
        <v>19216.768885389763</v>
      </c>
      <c r="E220" s="1333">
        <v>19980.198096221637</v>
      </c>
      <c r="F220" s="1333">
        <v>19601.104263097561</v>
      </c>
      <c r="G220" s="1313">
        <v>1.934043245909288</v>
      </c>
      <c r="H220" s="1334">
        <v>235.02912621359221</v>
      </c>
      <c r="I220" s="1314">
        <v>0.12239320373308366</v>
      </c>
      <c r="J220" s="1335">
        <v>12.363636363636363</v>
      </c>
      <c r="K220" s="1335">
        <v>1.6849337477506954</v>
      </c>
      <c r="L220" s="1336">
        <v>6.5476707529271483E-2</v>
      </c>
    </row>
    <row r="221" spans="1:12">
      <c r="A221" s="1302" t="s">
        <v>87</v>
      </c>
      <c r="B221" s="1332" t="s">
        <v>29</v>
      </c>
      <c r="C221" s="1311">
        <v>20752.905324779509</v>
      </c>
      <c r="D221" s="1311">
        <v>20676.089011694366</v>
      </c>
      <c r="E221" s="1333">
        <v>21167.9634312751</v>
      </c>
      <c r="F221" s="1333">
        <v>21089.610791928255</v>
      </c>
      <c r="G221" s="1313">
        <v>0.37152245302143688</v>
      </c>
      <c r="H221" s="1334">
        <v>272.4887820512821</v>
      </c>
      <c r="I221" s="1314">
        <v>0.32176219806463452</v>
      </c>
      <c r="J221" s="1314">
        <v>12.839059674502712</v>
      </c>
      <c r="K221" s="1314">
        <v>3.4025846556518893</v>
      </c>
      <c r="L221" s="1315">
        <v>0.1460037711338984</v>
      </c>
    </row>
    <row r="222" spans="1:12" ht="15.75" thickBot="1">
      <c r="A222" s="1368" t="s">
        <v>87</v>
      </c>
      <c r="B222" s="1369" t="s">
        <v>32</v>
      </c>
      <c r="C222" s="1318">
        <v>20705.049378472999</v>
      </c>
      <c r="D222" s="1318">
        <v>20554.93548629951</v>
      </c>
      <c r="E222" s="1370">
        <v>21119.150366042461</v>
      </c>
      <c r="F222" s="1370">
        <v>20966.034196025495</v>
      </c>
      <c r="G222" s="1320">
        <v>0.7303058298263726</v>
      </c>
      <c r="H222" s="1371">
        <v>305.68312757201647</v>
      </c>
      <c r="I222" s="1321">
        <v>-0.51257790307075146</v>
      </c>
      <c r="J222" s="1321">
        <v>11.981566820276496</v>
      </c>
      <c r="K222" s="1321">
        <v>1.3250449860952069</v>
      </c>
      <c r="L222" s="1322">
        <v>4.7146157993210425E-2</v>
      </c>
    </row>
    <row r="223" spans="1:12">
      <c r="A223" s="1372"/>
      <c r="B223" s="1372"/>
      <c r="C223" s="1373"/>
      <c r="D223" s="1373"/>
      <c r="E223" s="1373"/>
      <c r="F223" s="1373"/>
      <c r="G223" s="1374"/>
      <c r="H223" s="1374"/>
      <c r="I223" s="1374"/>
      <c r="J223" s="1374"/>
      <c r="K223" s="1374"/>
      <c r="L223" s="1375"/>
    </row>
    <row r="224" spans="1:12">
      <c r="G224" s="1375"/>
      <c r="H224" s="1375"/>
      <c r="I224" s="1375"/>
      <c r="J224" s="1375"/>
      <c r="K224" s="1375"/>
      <c r="L224" s="1375"/>
    </row>
    <row r="225" spans="1:12" ht="15.75" thickBot="1">
      <c r="G225" s="1375"/>
      <c r="H225" s="1375"/>
      <c r="I225" s="1375"/>
      <c r="J225" s="1375"/>
      <c r="K225" s="1375"/>
      <c r="L225" s="1376"/>
    </row>
    <row r="226" spans="1:12" ht="21" thickBot="1">
      <c r="A226" s="1246" t="s">
        <v>222</v>
      </c>
      <c r="B226" s="1247"/>
      <c r="C226" s="1247"/>
      <c r="D226" s="1247"/>
      <c r="E226" s="1247"/>
      <c r="F226" s="1247"/>
      <c r="G226" s="1377"/>
      <c r="H226" s="1377"/>
      <c r="I226" s="1377"/>
      <c r="J226" s="1377"/>
      <c r="K226" s="1377"/>
      <c r="L226" s="1378"/>
    </row>
    <row r="227" spans="1:12">
      <c r="A227" s="1249"/>
      <c r="B227" s="1250"/>
      <c r="C227" s="1251" t="s">
        <v>5</v>
      </c>
      <c r="D227" s="1251" t="s">
        <v>5</v>
      </c>
      <c r="E227" s="1251"/>
      <c r="F227" s="1251"/>
      <c r="G227" s="1252"/>
      <c r="H227" s="1253" t="s">
        <v>6</v>
      </c>
      <c r="I227" s="1254"/>
      <c r="J227" s="1255" t="s">
        <v>7</v>
      </c>
      <c r="K227" s="1256" t="s">
        <v>8</v>
      </c>
      <c r="L227" s="1257"/>
    </row>
    <row r="228" spans="1:12" ht="31.5">
      <c r="A228" s="1258" t="s">
        <v>9</v>
      </c>
      <c r="B228" s="1259" t="s">
        <v>10</v>
      </c>
      <c r="C228" s="1260" t="s">
        <v>36</v>
      </c>
      <c r="D228" s="1260" t="s">
        <v>36</v>
      </c>
      <c r="E228" s="1261" t="s">
        <v>37</v>
      </c>
      <c r="F228" s="1262"/>
      <c r="G228" s="1263"/>
      <c r="H228" s="1264" t="s">
        <v>11</v>
      </c>
      <c r="I228" s="1265"/>
      <c r="J228" s="1266" t="s">
        <v>12</v>
      </c>
      <c r="K228" s="1267" t="s">
        <v>13</v>
      </c>
      <c r="L228" s="1268"/>
    </row>
    <row r="229" spans="1:12" ht="26.25" thickBot="1">
      <c r="A229" s="1269" t="s">
        <v>14</v>
      </c>
      <c r="B229" s="1270" t="s">
        <v>15</v>
      </c>
      <c r="C229" s="1271" t="s">
        <v>534</v>
      </c>
      <c r="D229" s="1272" t="s">
        <v>526</v>
      </c>
      <c r="E229" s="1273" t="s">
        <v>534</v>
      </c>
      <c r="F229" s="1274" t="s">
        <v>526</v>
      </c>
      <c r="G229" s="1275" t="s">
        <v>16</v>
      </c>
      <c r="H229" s="1276" t="s">
        <v>534</v>
      </c>
      <c r="I229" s="1277" t="s">
        <v>16</v>
      </c>
      <c r="J229" s="1278" t="s">
        <v>16</v>
      </c>
      <c r="K229" s="1279" t="s">
        <v>534</v>
      </c>
      <c r="L229" s="1280" t="s">
        <v>17</v>
      </c>
    </row>
    <row r="230" spans="1:12" ht="15.75" thickBot="1">
      <c r="A230" s="1281" t="s">
        <v>18</v>
      </c>
      <c r="B230" s="1282" t="s">
        <v>19</v>
      </c>
      <c r="C230" s="1283">
        <v>20309.63101849606</v>
      </c>
      <c r="D230" s="1283">
        <v>20390.864625436043</v>
      </c>
      <c r="E230" s="1284">
        <v>20715.823638865983</v>
      </c>
      <c r="F230" s="1285">
        <v>20798.681917944763</v>
      </c>
      <c r="G230" s="1286">
        <v>-0.39838235617850237</v>
      </c>
      <c r="H230" s="1287">
        <v>316.7907220090687</v>
      </c>
      <c r="I230" s="1287">
        <v>-0.44013551320773647</v>
      </c>
      <c r="J230" s="1288">
        <v>16.87729311047697</v>
      </c>
      <c r="K230" s="1287">
        <v>15.633349691913409</v>
      </c>
      <c r="L230" s="1289" t="s">
        <v>19</v>
      </c>
    </row>
    <row r="231" spans="1:12" ht="15.75" thickBot="1">
      <c r="A231" s="1290"/>
      <c r="B231" s="1291"/>
      <c r="C231" s="1292"/>
      <c r="D231" s="1292"/>
      <c r="E231" s="1292"/>
      <c r="F231" s="1292"/>
      <c r="G231" s="1293"/>
      <c r="H231" s="1288"/>
      <c r="I231" s="1288"/>
      <c r="J231" s="1288"/>
      <c r="K231" s="1288"/>
      <c r="L231" s="1294"/>
    </row>
    <row r="232" spans="1:12">
      <c r="A232" s="1295" t="s">
        <v>78</v>
      </c>
      <c r="B232" s="1296" t="s">
        <v>19</v>
      </c>
      <c r="C232" s="1297" t="s">
        <v>71</v>
      </c>
      <c r="D232" s="1297" t="s">
        <v>71</v>
      </c>
      <c r="E232" s="1298" t="s">
        <v>71</v>
      </c>
      <c r="F232" s="1298" t="s">
        <v>71</v>
      </c>
      <c r="G232" s="1299" t="s">
        <v>71</v>
      </c>
      <c r="H232" s="1300" t="s">
        <v>71</v>
      </c>
      <c r="I232" s="1300" t="s">
        <v>71</v>
      </c>
      <c r="J232" s="1300" t="s">
        <v>71</v>
      </c>
      <c r="K232" s="1300" t="s">
        <v>71</v>
      </c>
      <c r="L232" s="1301" t="s">
        <v>71</v>
      </c>
    </row>
    <row r="233" spans="1:12">
      <c r="A233" s="1302" t="s">
        <v>79</v>
      </c>
      <c r="B233" s="1303" t="s">
        <v>19</v>
      </c>
      <c r="C233" s="1304">
        <v>22164.553655331754</v>
      </c>
      <c r="D233" s="1304">
        <v>22345.064715774835</v>
      </c>
      <c r="E233" s="1305">
        <v>22607.844728438391</v>
      </c>
      <c r="F233" s="1305">
        <v>22791.966010090335</v>
      </c>
      <c r="G233" s="1306">
        <v>-0.80783413581097196</v>
      </c>
      <c r="H233" s="1307">
        <v>355.49934469200525</v>
      </c>
      <c r="I233" s="1307">
        <v>-2.5798534405155076</v>
      </c>
      <c r="J233" s="1307">
        <v>17.746913580246915</v>
      </c>
      <c r="K233" s="1307">
        <v>4.1605321991384479</v>
      </c>
      <c r="L233" s="1308">
        <v>0.34450251890760208</v>
      </c>
    </row>
    <row r="234" spans="1:12">
      <c r="A234" s="1309" t="s">
        <v>80</v>
      </c>
      <c r="B234" s="1310" t="s">
        <v>19</v>
      </c>
      <c r="C234" s="1311">
        <v>21529.326680863745</v>
      </c>
      <c r="D234" s="1311">
        <v>21824.551207089131</v>
      </c>
      <c r="E234" s="1312">
        <v>21959.913214481021</v>
      </c>
      <c r="F234" s="1312">
        <v>22261.042231230913</v>
      </c>
      <c r="G234" s="1313">
        <v>-1.352717512603367</v>
      </c>
      <c r="H234" s="1314">
        <v>402.52201257861634</v>
      </c>
      <c r="I234" s="1314">
        <v>0.87421184975328259</v>
      </c>
      <c r="J234" s="1314">
        <v>33.613445378151262</v>
      </c>
      <c r="K234" s="1314">
        <v>0.8670047439882218</v>
      </c>
      <c r="L234" s="1315">
        <v>0.16622151567422383</v>
      </c>
    </row>
    <row r="235" spans="1:12">
      <c r="A235" s="1309" t="s">
        <v>81</v>
      </c>
      <c r="B235" s="1310" t="s">
        <v>19</v>
      </c>
      <c r="C235" s="1311" t="s">
        <v>71</v>
      </c>
      <c r="D235" s="1311" t="s">
        <v>71</v>
      </c>
      <c r="E235" s="1312" t="s">
        <v>71</v>
      </c>
      <c r="F235" s="1312" t="s">
        <v>71</v>
      </c>
      <c r="G235" s="1313" t="s">
        <v>71</v>
      </c>
      <c r="H235" s="1314" t="s">
        <v>71</v>
      </c>
      <c r="I235" s="1314" t="s">
        <v>71</v>
      </c>
      <c r="J235" s="1314" t="s">
        <v>71</v>
      </c>
      <c r="K235" s="1314" t="s">
        <v>71</v>
      </c>
      <c r="L235" s="1315" t="s">
        <v>71</v>
      </c>
    </row>
    <row r="236" spans="1:12">
      <c r="A236" s="1309" t="s">
        <v>70</v>
      </c>
      <c r="B236" s="1310" t="s">
        <v>19</v>
      </c>
      <c r="C236" s="1311">
        <v>18409.510511735087</v>
      </c>
      <c r="D236" s="1311">
        <v>18586.326837827037</v>
      </c>
      <c r="E236" s="1312">
        <v>18777.700721969788</v>
      </c>
      <c r="F236" s="1312">
        <v>18958.053374583575</v>
      </c>
      <c r="G236" s="1313">
        <v>-0.9513247433704316</v>
      </c>
      <c r="H236" s="1314">
        <v>289.84261321455085</v>
      </c>
      <c r="I236" s="1314">
        <v>-0.49975349906064603</v>
      </c>
      <c r="J236" s="1314">
        <v>20.698924731182796</v>
      </c>
      <c r="K236" s="1314">
        <v>7.3450024537870116</v>
      </c>
      <c r="L236" s="1315">
        <v>0.77295133783388703</v>
      </c>
    </row>
    <row r="237" spans="1:12" ht="15.75" thickBot="1">
      <c r="A237" s="1316" t="s">
        <v>82</v>
      </c>
      <c r="B237" s="1317" t="s">
        <v>19</v>
      </c>
      <c r="C237" s="1318">
        <v>21189.488831603492</v>
      </c>
      <c r="D237" s="1318">
        <v>20720.099295199318</v>
      </c>
      <c r="E237" s="1319">
        <v>21613.278608235563</v>
      </c>
      <c r="F237" s="1319">
        <v>21134.501281103301</v>
      </c>
      <c r="G237" s="1320">
        <v>2.2653826592082615</v>
      </c>
      <c r="H237" s="1321">
        <v>305.30769230769232</v>
      </c>
      <c r="I237" s="1321">
        <v>1.48140339702284</v>
      </c>
      <c r="J237" s="1321">
        <v>4.9122807017543861</v>
      </c>
      <c r="K237" s="1321">
        <v>3.2608102949997275</v>
      </c>
      <c r="L237" s="1322">
        <v>-9.5882479277405785E-2</v>
      </c>
    </row>
    <row r="238" spans="1:12" ht="15.75" thickBot="1">
      <c r="A238" s="1290"/>
      <c r="B238" s="1323"/>
      <c r="C238" s="1292"/>
      <c r="D238" s="1292"/>
      <c r="E238" s="1292"/>
      <c r="F238" s="1292"/>
      <c r="G238" s="1293"/>
      <c r="H238" s="1288"/>
      <c r="I238" s="1288"/>
      <c r="J238" s="1288"/>
      <c r="K238" s="1288"/>
      <c r="L238" s="1294"/>
    </row>
    <row r="239" spans="1:12">
      <c r="A239" s="1324" t="s">
        <v>83</v>
      </c>
      <c r="B239" s="1325" t="s">
        <v>21</v>
      </c>
      <c r="C239" s="1326" t="s">
        <v>71</v>
      </c>
      <c r="D239" s="1326" t="s">
        <v>71</v>
      </c>
      <c r="E239" s="1327" t="s">
        <v>71</v>
      </c>
      <c r="F239" s="1327" t="s">
        <v>71</v>
      </c>
      <c r="G239" s="1328" t="s">
        <v>71</v>
      </c>
      <c r="H239" s="1329" t="s">
        <v>71</v>
      </c>
      <c r="I239" s="1329" t="s">
        <v>71</v>
      </c>
      <c r="J239" s="1330" t="s">
        <v>71</v>
      </c>
      <c r="K239" s="1330" t="s">
        <v>71</v>
      </c>
      <c r="L239" s="1331" t="s">
        <v>71</v>
      </c>
    </row>
    <row r="240" spans="1:12">
      <c r="A240" s="1302" t="s">
        <v>83</v>
      </c>
      <c r="B240" s="1332" t="s">
        <v>22</v>
      </c>
      <c r="C240" s="1311" t="s">
        <v>71</v>
      </c>
      <c r="D240" s="1311" t="s">
        <v>71</v>
      </c>
      <c r="E240" s="1333" t="s">
        <v>71</v>
      </c>
      <c r="F240" s="1333" t="s">
        <v>71</v>
      </c>
      <c r="G240" s="1313" t="s">
        <v>71</v>
      </c>
      <c r="H240" s="1334" t="s">
        <v>71</v>
      </c>
      <c r="I240" s="1314" t="s">
        <v>71</v>
      </c>
      <c r="J240" s="1335" t="s">
        <v>71</v>
      </c>
      <c r="K240" s="1335" t="s">
        <v>71</v>
      </c>
      <c r="L240" s="1336" t="s">
        <v>71</v>
      </c>
    </row>
    <row r="241" spans="1:12">
      <c r="A241" s="1302" t="s">
        <v>83</v>
      </c>
      <c r="B241" s="1332" t="s">
        <v>23</v>
      </c>
      <c r="C241" s="1311" t="s">
        <v>71</v>
      </c>
      <c r="D241" s="1311" t="s">
        <v>71</v>
      </c>
      <c r="E241" s="1333" t="s">
        <v>71</v>
      </c>
      <c r="F241" s="1333" t="s">
        <v>71</v>
      </c>
      <c r="G241" s="1313" t="s">
        <v>71</v>
      </c>
      <c r="H241" s="1334" t="s">
        <v>71</v>
      </c>
      <c r="I241" s="1314" t="s">
        <v>71</v>
      </c>
      <c r="J241" s="1335" t="s">
        <v>71</v>
      </c>
      <c r="K241" s="1335" t="s">
        <v>71</v>
      </c>
      <c r="L241" s="1336" t="s">
        <v>71</v>
      </c>
    </row>
    <row r="242" spans="1:12">
      <c r="A242" s="1324" t="s">
        <v>83</v>
      </c>
      <c r="B242" s="1337" t="s">
        <v>24</v>
      </c>
      <c r="C242" s="1338" t="s">
        <v>71</v>
      </c>
      <c r="D242" s="1338" t="s">
        <v>71</v>
      </c>
      <c r="E242" s="1339" t="s">
        <v>71</v>
      </c>
      <c r="F242" s="1339" t="s">
        <v>71</v>
      </c>
      <c r="G242" s="1340" t="s">
        <v>71</v>
      </c>
      <c r="H242" s="1341" t="s">
        <v>71</v>
      </c>
      <c r="I242" s="1341" t="s">
        <v>71</v>
      </c>
      <c r="J242" s="1342" t="s">
        <v>71</v>
      </c>
      <c r="K242" s="1342" t="s">
        <v>71</v>
      </c>
      <c r="L242" s="1343" t="s">
        <v>71</v>
      </c>
    </row>
    <row r="243" spans="1:12">
      <c r="A243" s="1302" t="s">
        <v>83</v>
      </c>
      <c r="B243" s="1332" t="s">
        <v>25</v>
      </c>
      <c r="C243" s="1311" t="s">
        <v>71</v>
      </c>
      <c r="D243" s="1311" t="s">
        <v>71</v>
      </c>
      <c r="E243" s="1333" t="s">
        <v>71</v>
      </c>
      <c r="F243" s="1333" t="s">
        <v>71</v>
      </c>
      <c r="G243" s="1313" t="s">
        <v>71</v>
      </c>
      <c r="H243" s="1334" t="s">
        <v>71</v>
      </c>
      <c r="I243" s="1314" t="s">
        <v>71</v>
      </c>
      <c r="J243" s="1335" t="s">
        <v>71</v>
      </c>
      <c r="K243" s="1335" t="s">
        <v>71</v>
      </c>
      <c r="L243" s="1336" t="s">
        <v>71</v>
      </c>
    </row>
    <row r="244" spans="1:12">
      <c r="A244" s="1302" t="s">
        <v>83</v>
      </c>
      <c r="B244" s="1332" t="s">
        <v>26</v>
      </c>
      <c r="C244" s="1311" t="s">
        <v>71</v>
      </c>
      <c r="D244" s="1311" t="s">
        <v>71</v>
      </c>
      <c r="E244" s="1333" t="s">
        <v>71</v>
      </c>
      <c r="F244" s="1333" t="s">
        <v>71</v>
      </c>
      <c r="G244" s="1313" t="s">
        <v>71</v>
      </c>
      <c r="H244" s="1334" t="s">
        <v>71</v>
      </c>
      <c r="I244" s="1314" t="s">
        <v>71</v>
      </c>
      <c r="J244" s="1335" t="s">
        <v>71</v>
      </c>
      <c r="K244" s="1335" t="s">
        <v>71</v>
      </c>
      <c r="L244" s="1336" t="s">
        <v>71</v>
      </c>
    </row>
    <row r="245" spans="1:12">
      <c r="A245" s="1324" t="s">
        <v>83</v>
      </c>
      <c r="B245" s="1337" t="s">
        <v>27</v>
      </c>
      <c r="C245" s="1338" t="s">
        <v>71</v>
      </c>
      <c r="D245" s="1338" t="s">
        <v>71</v>
      </c>
      <c r="E245" s="1339" t="s">
        <v>71</v>
      </c>
      <c r="F245" s="1339" t="s">
        <v>71</v>
      </c>
      <c r="G245" s="1340" t="s">
        <v>71</v>
      </c>
      <c r="H245" s="1341" t="s">
        <v>71</v>
      </c>
      <c r="I245" s="1341" t="s">
        <v>71</v>
      </c>
      <c r="J245" s="1342" t="s">
        <v>71</v>
      </c>
      <c r="K245" s="1342" t="s">
        <v>71</v>
      </c>
      <c r="L245" s="1343" t="s">
        <v>71</v>
      </c>
    </row>
    <row r="246" spans="1:12">
      <c r="A246" s="1302" t="s">
        <v>83</v>
      </c>
      <c r="B246" s="1332" t="s">
        <v>28</v>
      </c>
      <c r="C246" s="1311" t="s">
        <v>71</v>
      </c>
      <c r="D246" s="1311" t="s">
        <v>71</v>
      </c>
      <c r="E246" s="1333" t="s">
        <v>71</v>
      </c>
      <c r="F246" s="1333" t="s">
        <v>71</v>
      </c>
      <c r="G246" s="1313" t="s">
        <v>71</v>
      </c>
      <c r="H246" s="1334" t="s">
        <v>71</v>
      </c>
      <c r="I246" s="1314" t="s">
        <v>71</v>
      </c>
      <c r="J246" s="1335" t="s">
        <v>71</v>
      </c>
      <c r="K246" s="1335" t="s">
        <v>71</v>
      </c>
      <c r="L246" s="1336" t="s">
        <v>71</v>
      </c>
    </row>
    <row r="247" spans="1:12" ht="15.75" thickBot="1">
      <c r="A247" s="1344" t="s">
        <v>83</v>
      </c>
      <c r="B247" s="1345" t="s">
        <v>29</v>
      </c>
      <c r="C247" s="1346" t="s">
        <v>71</v>
      </c>
      <c r="D247" s="1346" t="s">
        <v>71</v>
      </c>
      <c r="E247" s="1347" t="s">
        <v>71</v>
      </c>
      <c r="F247" s="1347" t="s">
        <v>71</v>
      </c>
      <c r="G247" s="1348" t="s">
        <v>71</v>
      </c>
      <c r="H247" s="1349" t="s">
        <v>71</v>
      </c>
      <c r="I247" s="1335" t="s">
        <v>71</v>
      </c>
      <c r="J247" s="1335" t="s">
        <v>71</v>
      </c>
      <c r="K247" s="1335" t="s">
        <v>71</v>
      </c>
      <c r="L247" s="1336" t="s">
        <v>71</v>
      </c>
    </row>
    <row r="248" spans="1:12" ht="15.75" thickBot="1">
      <c r="A248" s="1290"/>
      <c r="B248" s="1323"/>
      <c r="C248" s="1292"/>
      <c r="D248" s="1292"/>
      <c r="E248" s="1292"/>
      <c r="F248" s="1292"/>
      <c r="G248" s="1293"/>
      <c r="H248" s="1288"/>
      <c r="I248" s="1288"/>
      <c r="J248" s="1288"/>
      <c r="K248" s="1288"/>
      <c r="L248" s="1294"/>
    </row>
    <row r="249" spans="1:12">
      <c r="A249" s="1324" t="s">
        <v>84</v>
      </c>
      <c r="B249" s="1325" t="s">
        <v>21</v>
      </c>
      <c r="C249" s="1326">
        <v>23876.265451935335</v>
      </c>
      <c r="D249" s="1326">
        <v>23805.569013045555</v>
      </c>
      <c r="E249" s="1327">
        <v>24353.790760974043</v>
      </c>
      <c r="F249" s="1327">
        <v>24281.680393306466</v>
      </c>
      <c r="G249" s="1328">
        <v>0.29697437121137465</v>
      </c>
      <c r="H249" s="1329">
        <v>410.65789473684208</v>
      </c>
      <c r="I249" s="1329">
        <v>0.31950524901482169</v>
      </c>
      <c r="J249" s="1330">
        <v>-24</v>
      </c>
      <c r="K249" s="1330">
        <v>0.82883472381263967</v>
      </c>
      <c r="L249" s="1331">
        <v>-0.34895221453021397</v>
      </c>
    </row>
    <row r="250" spans="1:12">
      <c r="A250" s="1302" t="s">
        <v>84</v>
      </c>
      <c r="B250" s="1332" t="s">
        <v>22</v>
      </c>
      <c r="C250" s="1311">
        <v>24112.213125845734</v>
      </c>
      <c r="D250" s="1311">
        <v>23956.807038325191</v>
      </c>
      <c r="E250" s="1333">
        <v>24594.457388362647</v>
      </c>
      <c r="F250" s="1333">
        <v>24435.943179091693</v>
      </c>
      <c r="G250" s="1313">
        <v>0.64869282150968721</v>
      </c>
      <c r="H250" s="1334">
        <v>399.45945945945948</v>
      </c>
      <c r="I250" s="1314">
        <v>-0.73415317631253507</v>
      </c>
      <c r="J250" s="1335">
        <v>-23.448275862068964</v>
      </c>
      <c r="K250" s="1335">
        <v>0.60526746278423038</v>
      </c>
      <c r="L250" s="1336">
        <v>-0.24862806751433852</v>
      </c>
    </row>
    <row r="251" spans="1:12">
      <c r="A251" s="1302" t="s">
        <v>84</v>
      </c>
      <c r="B251" s="1332" t="s">
        <v>23</v>
      </c>
      <c r="C251" s="1311">
        <v>23297.619441913932</v>
      </c>
      <c r="D251" s="1311">
        <v>23430.367534513807</v>
      </c>
      <c r="E251" s="1333">
        <v>23763.571830752211</v>
      </c>
      <c r="F251" s="1333">
        <v>23898.974885204083</v>
      </c>
      <c r="G251" s="1313">
        <v>-0.56656427776615748</v>
      </c>
      <c r="H251" s="1334">
        <v>440.97560975609764</v>
      </c>
      <c r="I251" s="1314">
        <v>3.119296499087461</v>
      </c>
      <c r="J251" s="1335">
        <v>-25.454545454545453</v>
      </c>
      <c r="K251" s="1335">
        <v>0.22356726102840938</v>
      </c>
      <c r="L251" s="1336">
        <v>-0.10032414701587541</v>
      </c>
    </row>
    <row r="252" spans="1:12">
      <c r="A252" s="1324" t="s">
        <v>84</v>
      </c>
      <c r="B252" s="1337" t="s">
        <v>24</v>
      </c>
      <c r="C252" s="1338">
        <v>21945.626125766688</v>
      </c>
      <c r="D252" s="1338">
        <v>21978.033512422189</v>
      </c>
      <c r="E252" s="1339">
        <v>22384.538648282021</v>
      </c>
      <c r="F252" s="1339">
        <v>22417.594182670637</v>
      </c>
      <c r="G252" s="1340">
        <v>-1.9065106814742721</v>
      </c>
      <c r="H252" s="1341">
        <v>368.59659090909093</v>
      </c>
      <c r="I252" s="1341">
        <v>1.6955701182777296</v>
      </c>
      <c r="J252" s="1342">
        <v>15.032679738562091</v>
      </c>
      <c r="K252" s="1342">
        <v>0.95970336441463544</v>
      </c>
      <c r="L252" s="1343">
        <v>5.8696356582352283E-2</v>
      </c>
    </row>
    <row r="253" spans="1:12">
      <c r="A253" s="1302" t="s">
        <v>84</v>
      </c>
      <c r="B253" s="1332" t="s">
        <v>25</v>
      </c>
      <c r="C253" s="1311">
        <v>22031.1974531083</v>
      </c>
      <c r="D253" s="1311">
        <v>21945.044628532738</v>
      </c>
      <c r="E253" s="1333">
        <v>22471.821402170466</v>
      </c>
      <c r="F253" s="1333">
        <v>22383.945521103393</v>
      </c>
      <c r="G253" s="1313">
        <v>0.39258441271769856</v>
      </c>
      <c r="H253" s="1334">
        <v>354.4795918367347</v>
      </c>
      <c r="I253" s="1314">
        <v>2.9288454985852175</v>
      </c>
      <c r="J253" s="1335">
        <v>16.666666666666664</v>
      </c>
      <c r="K253" s="1335">
        <v>0.53438028245814928</v>
      </c>
      <c r="L253" s="1336">
        <v>3.9709768354150687E-2</v>
      </c>
    </row>
    <row r="254" spans="1:12">
      <c r="A254" s="1302" t="s">
        <v>84</v>
      </c>
      <c r="B254" s="1332" t="s">
        <v>26</v>
      </c>
      <c r="C254" s="1311">
        <v>21846.978009336075</v>
      </c>
      <c r="D254" s="1311">
        <v>22014.010871316783</v>
      </c>
      <c r="E254" s="1333">
        <v>22283.917569522797</v>
      </c>
      <c r="F254" s="1333">
        <v>22454.291088743124</v>
      </c>
      <c r="G254" s="1313">
        <v>-0.75875706138743304</v>
      </c>
      <c r="H254" s="1334">
        <v>386.33333333333337</v>
      </c>
      <c r="I254" s="1314">
        <v>0.49385508557643193</v>
      </c>
      <c r="J254" s="1335">
        <v>13.043478260869565</v>
      </c>
      <c r="K254" s="1335">
        <v>0.42532308195648616</v>
      </c>
      <c r="L254" s="1336">
        <v>1.8986588228201595E-2</v>
      </c>
    </row>
    <row r="255" spans="1:12">
      <c r="A255" s="1324" t="s">
        <v>84</v>
      </c>
      <c r="B255" s="1337" t="s">
        <v>27</v>
      </c>
      <c r="C255" s="1338">
        <v>21520.992460229732</v>
      </c>
      <c r="D255" s="1338">
        <v>21344.27016029583</v>
      </c>
      <c r="E255" s="1339">
        <v>21951.412309434327</v>
      </c>
      <c r="F255" s="1339">
        <v>21771.155563501747</v>
      </c>
      <c r="G255" s="1340">
        <v>0.82796131517599136</v>
      </c>
      <c r="H255" s="1341">
        <v>330.9264367816092</v>
      </c>
      <c r="I255" s="1341">
        <v>-1.5288646742707694</v>
      </c>
      <c r="J255" s="1342">
        <v>47.457627118644069</v>
      </c>
      <c r="K255" s="1342">
        <v>2.3719941109111726</v>
      </c>
      <c r="L255" s="1343">
        <v>0.63475837685546321</v>
      </c>
    </row>
    <row r="256" spans="1:12">
      <c r="A256" s="1302" t="s">
        <v>84</v>
      </c>
      <c r="B256" s="1332" t="s">
        <v>28</v>
      </c>
      <c r="C256" s="1311">
        <v>21505.701343500357</v>
      </c>
      <c r="D256" s="1311">
        <v>21187.704001748123</v>
      </c>
      <c r="E256" s="1333">
        <v>21935.815370370365</v>
      </c>
      <c r="F256" s="1333">
        <v>21611.458081783087</v>
      </c>
      <c r="G256" s="1313">
        <v>1.5008579585876631</v>
      </c>
      <c r="H256" s="1334">
        <v>320</v>
      </c>
      <c r="I256" s="1314">
        <v>-1.7199017199017268</v>
      </c>
      <c r="J256" s="1335">
        <v>69.714285714285722</v>
      </c>
      <c r="K256" s="1335">
        <v>1.6194994274496974</v>
      </c>
      <c r="L256" s="1336">
        <v>0.58893585639970047</v>
      </c>
    </row>
    <row r="257" spans="1:12" ht="15.75" thickBot="1">
      <c r="A257" s="1344" t="s">
        <v>84</v>
      </c>
      <c r="B257" s="1345" t="s">
        <v>29</v>
      </c>
      <c r="C257" s="1346">
        <v>21550.703738089596</v>
      </c>
      <c r="D257" s="1346">
        <v>21555.877165064649</v>
      </c>
      <c r="E257" s="1347">
        <v>21981.717812851388</v>
      </c>
      <c r="F257" s="1347">
        <v>21986.994708365943</v>
      </c>
      <c r="G257" s="1348">
        <v>-2.4000076338522736E-2</v>
      </c>
      <c r="H257" s="1349">
        <v>354.44202898550719</v>
      </c>
      <c r="I257" s="1335">
        <v>0.88722094513830407</v>
      </c>
      <c r="J257" s="1335">
        <v>15</v>
      </c>
      <c r="K257" s="1335">
        <v>0.75249468346147552</v>
      </c>
      <c r="L257" s="1336">
        <v>4.5822520455763294E-2</v>
      </c>
    </row>
    <row r="258" spans="1:12" ht="15.75" thickBot="1">
      <c r="A258" s="1350"/>
      <c r="B258" s="1351"/>
      <c r="C258" s="1352"/>
      <c r="D258" s="1352"/>
      <c r="E258" s="1352"/>
      <c r="F258" s="1352"/>
      <c r="G258" s="1353"/>
      <c r="H258" s="1354"/>
      <c r="I258" s="1354"/>
      <c r="J258" s="1354"/>
      <c r="K258" s="1354"/>
      <c r="L258" s="1355"/>
    </row>
    <row r="259" spans="1:12">
      <c r="A259" s="1302" t="s">
        <v>85</v>
      </c>
      <c r="B259" s="1356" t="s">
        <v>26</v>
      </c>
      <c r="C259" s="1357">
        <v>21845.209602781026</v>
      </c>
      <c r="D259" s="1357">
        <v>21882.611279171761</v>
      </c>
      <c r="E259" s="1358">
        <v>22282.113794836645</v>
      </c>
      <c r="F259" s="1358">
        <v>22320.263504755192</v>
      </c>
      <c r="G259" s="1359">
        <v>-0.17091962158251223</v>
      </c>
      <c r="H259" s="1360">
        <v>427.02439024390247</v>
      </c>
      <c r="I259" s="1361">
        <v>2.2812910763838259</v>
      </c>
      <c r="J259" s="1361">
        <v>20.588235294117645</v>
      </c>
      <c r="K259" s="1361">
        <v>0.22356726102840938</v>
      </c>
      <c r="L259" s="1362">
        <v>2.334348151012422E-2</v>
      </c>
    </row>
    <row r="260" spans="1:12" ht="15.75" thickBot="1">
      <c r="A260" s="1344" t="s">
        <v>85</v>
      </c>
      <c r="B260" s="1345" t="s">
        <v>29</v>
      </c>
      <c r="C260" s="1346">
        <v>21410.373758984591</v>
      </c>
      <c r="D260" s="1346">
        <v>21799.794141207098</v>
      </c>
      <c r="E260" s="1347">
        <v>21838.581234164285</v>
      </c>
      <c r="F260" s="1347">
        <v>22235.790024031241</v>
      </c>
      <c r="G260" s="1348">
        <v>-1.7863488971503791</v>
      </c>
      <c r="H260" s="1349">
        <v>394.00847457627117</v>
      </c>
      <c r="I260" s="1335">
        <v>0.60294484524797565</v>
      </c>
      <c r="J260" s="1335">
        <v>38.82352941176471</v>
      </c>
      <c r="K260" s="1335">
        <v>0.6434374829598124</v>
      </c>
      <c r="L260" s="1336">
        <v>0.14287803416409961</v>
      </c>
    </row>
    <row r="261" spans="1:12" ht="15.75" thickBot="1">
      <c r="A261" s="1350"/>
      <c r="B261" s="1351"/>
      <c r="C261" s="1352"/>
      <c r="D261" s="1352"/>
      <c r="E261" s="1352"/>
      <c r="F261" s="1352"/>
      <c r="G261" s="1353"/>
      <c r="H261" s="1354"/>
      <c r="I261" s="1354"/>
      <c r="J261" s="1354"/>
      <c r="K261" s="1354"/>
      <c r="L261" s="1355"/>
    </row>
    <row r="262" spans="1:12">
      <c r="A262" s="1324" t="s">
        <v>86</v>
      </c>
      <c r="B262" s="1325" t="s">
        <v>21</v>
      </c>
      <c r="C262" s="1326" t="s">
        <v>71</v>
      </c>
      <c r="D262" s="1326" t="s">
        <v>71</v>
      </c>
      <c r="E262" s="1327" t="s">
        <v>71</v>
      </c>
      <c r="F262" s="1327" t="s">
        <v>71</v>
      </c>
      <c r="G262" s="1328" t="s">
        <v>71</v>
      </c>
      <c r="H262" s="1329" t="s">
        <v>71</v>
      </c>
      <c r="I262" s="1329" t="s">
        <v>71</v>
      </c>
      <c r="J262" s="1330" t="s">
        <v>71</v>
      </c>
      <c r="K262" s="1330" t="s">
        <v>71</v>
      </c>
      <c r="L262" s="1331" t="s">
        <v>71</v>
      </c>
    </row>
    <row r="263" spans="1:12">
      <c r="A263" s="1309" t="s">
        <v>86</v>
      </c>
      <c r="B263" s="1332" t="s">
        <v>22</v>
      </c>
      <c r="C263" s="1311" t="s">
        <v>71</v>
      </c>
      <c r="D263" s="1311" t="s">
        <v>71</v>
      </c>
      <c r="E263" s="1333" t="s">
        <v>71</v>
      </c>
      <c r="F263" s="1333" t="s">
        <v>71</v>
      </c>
      <c r="G263" s="1313" t="s">
        <v>71</v>
      </c>
      <c r="H263" s="1334" t="s">
        <v>71</v>
      </c>
      <c r="I263" s="1314" t="s">
        <v>71</v>
      </c>
      <c r="J263" s="1335" t="s">
        <v>71</v>
      </c>
      <c r="K263" s="1335" t="s">
        <v>71</v>
      </c>
      <c r="L263" s="1336" t="s">
        <v>71</v>
      </c>
    </row>
    <row r="264" spans="1:12">
      <c r="A264" s="1309" t="s">
        <v>86</v>
      </c>
      <c r="B264" s="1332" t="s">
        <v>23</v>
      </c>
      <c r="C264" s="1311" t="s">
        <v>71</v>
      </c>
      <c r="D264" s="1311" t="s">
        <v>71</v>
      </c>
      <c r="E264" s="1333" t="s">
        <v>71</v>
      </c>
      <c r="F264" s="1333" t="s">
        <v>71</v>
      </c>
      <c r="G264" s="1313" t="s">
        <v>71</v>
      </c>
      <c r="H264" s="1334" t="s">
        <v>71</v>
      </c>
      <c r="I264" s="1314" t="s">
        <v>71</v>
      </c>
      <c r="J264" s="1335" t="s">
        <v>71</v>
      </c>
      <c r="K264" s="1335" t="s">
        <v>71</v>
      </c>
      <c r="L264" s="1336" t="s">
        <v>71</v>
      </c>
    </row>
    <row r="265" spans="1:12">
      <c r="A265" s="1309" t="s">
        <v>86</v>
      </c>
      <c r="B265" s="1332" t="s">
        <v>30</v>
      </c>
      <c r="C265" s="1311" t="s">
        <v>71</v>
      </c>
      <c r="D265" s="1311" t="s">
        <v>71</v>
      </c>
      <c r="E265" s="1333" t="s">
        <v>71</v>
      </c>
      <c r="F265" s="1333" t="s">
        <v>71</v>
      </c>
      <c r="G265" s="1313" t="s">
        <v>71</v>
      </c>
      <c r="H265" s="1334" t="s">
        <v>71</v>
      </c>
      <c r="I265" s="1314" t="s">
        <v>71</v>
      </c>
      <c r="J265" s="1335" t="s">
        <v>71</v>
      </c>
      <c r="K265" s="1335" t="s">
        <v>71</v>
      </c>
      <c r="L265" s="1336" t="s">
        <v>71</v>
      </c>
    </row>
    <row r="266" spans="1:12">
      <c r="A266" s="1363" t="s">
        <v>86</v>
      </c>
      <c r="B266" s="1337" t="s">
        <v>24</v>
      </c>
      <c r="C266" s="1338" t="s">
        <v>71</v>
      </c>
      <c r="D266" s="1338" t="s">
        <v>71</v>
      </c>
      <c r="E266" s="1339" t="s">
        <v>71</v>
      </c>
      <c r="F266" s="1339" t="s">
        <v>71</v>
      </c>
      <c r="G266" s="1340" t="s">
        <v>71</v>
      </c>
      <c r="H266" s="1341" t="s">
        <v>71</v>
      </c>
      <c r="I266" s="1341" t="s">
        <v>71</v>
      </c>
      <c r="J266" s="1342" t="s">
        <v>71</v>
      </c>
      <c r="K266" s="1342" t="s">
        <v>71</v>
      </c>
      <c r="L266" s="1343" t="s">
        <v>71</v>
      </c>
    </row>
    <row r="267" spans="1:12">
      <c r="A267" s="1309" t="s">
        <v>86</v>
      </c>
      <c r="B267" s="1332" t="s">
        <v>26</v>
      </c>
      <c r="C267" s="1311" t="s">
        <v>71</v>
      </c>
      <c r="D267" s="1311" t="s">
        <v>71</v>
      </c>
      <c r="E267" s="1333" t="s">
        <v>71</v>
      </c>
      <c r="F267" s="1333" t="s">
        <v>71</v>
      </c>
      <c r="G267" s="1313" t="s">
        <v>71</v>
      </c>
      <c r="H267" s="1334" t="s">
        <v>71</v>
      </c>
      <c r="I267" s="1314" t="s">
        <v>71</v>
      </c>
      <c r="J267" s="1335" t="s">
        <v>71</v>
      </c>
      <c r="K267" s="1335" t="s">
        <v>71</v>
      </c>
      <c r="L267" s="1336" t="s">
        <v>71</v>
      </c>
    </row>
    <row r="268" spans="1:12">
      <c r="A268" s="1309" t="s">
        <v>86</v>
      </c>
      <c r="B268" s="1332" t="s">
        <v>31</v>
      </c>
      <c r="C268" s="1311" t="s">
        <v>71</v>
      </c>
      <c r="D268" s="1311" t="s">
        <v>71</v>
      </c>
      <c r="E268" s="1333" t="s">
        <v>71</v>
      </c>
      <c r="F268" s="1333" t="s">
        <v>71</v>
      </c>
      <c r="G268" s="1313" t="s">
        <v>71</v>
      </c>
      <c r="H268" s="1334" t="s">
        <v>71</v>
      </c>
      <c r="I268" s="1314" t="s">
        <v>71</v>
      </c>
      <c r="J268" s="1335" t="s">
        <v>71</v>
      </c>
      <c r="K268" s="1335" t="s">
        <v>71</v>
      </c>
      <c r="L268" s="1336" t="s">
        <v>71</v>
      </c>
    </row>
    <row r="269" spans="1:12">
      <c r="A269" s="1363" t="s">
        <v>86</v>
      </c>
      <c r="B269" s="1337" t="s">
        <v>27</v>
      </c>
      <c r="C269" s="1338" t="s">
        <v>71</v>
      </c>
      <c r="D269" s="1338" t="s">
        <v>71</v>
      </c>
      <c r="E269" s="1339" t="s">
        <v>71</v>
      </c>
      <c r="F269" s="1339" t="s">
        <v>71</v>
      </c>
      <c r="G269" s="1340" t="s">
        <v>71</v>
      </c>
      <c r="H269" s="1341" t="s">
        <v>71</v>
      </c>
      <c r="I269" s="1341" t="s">
        <v>71</v>
      </c>
      <c r="J269" s="1342" t="s">
        <v>71</v>
      </c>
      <c r="K269" s="1342" t="s">
        <v>71</v>
      </c>
      <c r="L269" s="1343" t="s">
        <v>71</v>
      </c>
    </row>
    <row r="270" spans="1:12">
      <c r="A270" s="1309" t="s">
        <v>86</v>
      </c>
      <c r="B270" s="1332" t="s">
        <v>29</v>
      </c>
      <c r="C270" s="1311" t="s">
        <v>71</v>
      </c>
      <c r="D270" s="1311" t="s">
        <v>71</v>
      </c>
      <c r="E270" s="1333" t="s">
        <v>71</v>
      </c>
      <c r="F270" s="1333" t="s">
        <v>71</v>
      </c>
      <c r="G270" s="1313" t="s">
        <v>71</v>
      </c>
      <c r="H270" s="1334" t="s">
        <v>71</v>
      </c>
      <c r="I270" s="1314" t="s">
        <v>71</v>
      </c>
      <c r="J270" s="1335" t="s">
        <v>71</v>
      </c>
      <c r="K270" s="1335" t="s">
        <v>71</v>
      </c>
      <c r="L270" s="1336" t="s">
        <v>71</v>
      </c>
    </row>
    <row r="271" spans="1:12" ht="15.75" thickBot="1">
      <c r="A271" s="1364" t="s">
        <v>86</v>
      </c>
      <c r="B271" s="1332" t="s">
        <v>32</v>
      </c>
      <c r="C271" s="1346" t="s">
        <v>71</v>
      </c>
      <c r="D271" s="1346" t="s">
        <v>71</v>
      </c>
      <c r="E271" s="1347" t="s">
        <v>71</v>
      </c>
      <c r="F271" s="1347" t="s">
        <v>71</v>
      </c>
      <c r="G271" s="1348" t="s">
        <v>71</v>
      </c>
      <c r="H271" s="1349" t="s">
        <v>71</v>
      </c>
      <c r="I271" s="1335" t="s">
        <v>71</v>
      </c>
      <c r="J271" s="1335" t="s">
        <v>71</v>
      </c>
      <c r="K271" s="1335" t="s">
        <v>71</v>
      </c>
      <c r="L271" s="1336" t="s">
        <v>71</v>
      </c>
    </row>
    <row r="272" spans="1:12" ht="15.75" thickBot="1">
      <c r="A272" s="1350"/>
      <c r="B272" s="1351"/>
      <c r="C272" s="1352"/>
      <c r="D272" s="1352"/>
      <c r="E272" s="1352"/>
      <c r="F272" s="1352"/>
      <c r="G272" s="1353"/>
      <c r="H272" s="1354"/>
      <c r="I272" s="1354"/>
      <c r="J272" s="1354"/>
      <c r="K272" s="1354"/>
      <c r="L272" s="1355"/>
    </row>
    <row r="273" spans="1:12">
      <c r="A273" s="1324" t="s">
        <v>20</v>
      </c>
      <c r="B273" s="1325" t="s">
        <v>24</v>
      </c>
      <c r="C273" s="1326">
        <v>19499.265044511729</v>
      </c>
      <c r="D273" s="1326">
        <v>19319.624860771604</v>
      </c>
      <c r="E273" s="1327">
        <v>19889.250345401964</v>
      </c>
      <c r="F273" s="1327">
        <v>19706.017357987039</v>
      </c>
      <c r="G273" s="1328">
        <v>0.92983267032726602</v>
      </c>
      <c r="H273" s="1329">
        <v>348.58870967741933</v>
      </c>
      <c r="I273" s="1329">
        <v>0.62197926530812997</v>
      </c>
      <c r="J273" s="1330">
        <v>16.981132075471699</v>
      </c>
      <c r="K273" s="1330">
        <v>0.67615464311031137</v>
      </c>
      <c r="L273" s="1331">
        <v>5.1927565788598806E-2</v>
      </c>
    </row>
    <row r="274" spans="1:12">
      <c r="A274" s="1302" t="s">
        <v>20</v>
      </c>
      <c r="B274" s="1332" t="s">
        <v>25</v>
      </c>
      <c r="C274" s="1311">
        <v>19098.91347453808</v>
      </c>
      <c r="D274" s="1311">
        <v>19261.535122451169</v>
      </c>
      <c r="E274" s="1333">
        <v>19480.891744028842</v>
      </c>
      <c r="F274" s="1333">
        <v>19646.765824900194</v>
      </c>
      <c r="G274" s="1313">
        <v>-0.84428186475925759</v>
      </c>
      <c r="H274" s="1334">
        <v>299.86486486486484</v>
      </c>
      <c r="I274" s="1314">
        <v>-5.3439290186110471</v>
      </c>
      <c r="J274" s="1335">
        <v>8.8235294117647065</v>
      </c>
      <c r="K274" s="1335">
        <v>0.20175582092807676</v>
      </c>
      <c r="L274" s="1336">
        <v>1.5320414097916013E-3</v>
      </c>
    </row>
    <row r="275" spans="1:12">
      <c r="A275" s="1302" t="s">
        <v>20</v>
      </c>
      <c r="B275" s="1332" t="s">
        <v>26</v>
      </c>
      <c r="C275" s="1311">
        <v>19502.735451703276</v>
      </c>
      <c r="D275" s="1311">
        <v>19102.814329724431</v>
      </c>
      <c r="E275" s="1333">
        <v>19892.790160737342</v>
      </c>
      <c r="F275" s="1333">
        <v>19484.870616318924</v>
      </c>
      <c r="G275" s="1313">
        <v>2.0935193897401554</v>
      </c>
      <c r="H275" s="1334">
        <v>362.24193548387098</v>
      </c>
      <c r="I275" s="1314">
        <v>2.3713003892846714</v>
      </c>
      <c r="J275" s="1335">
        <v>31.914893617021278</v>
      </c>
      <c r="K275" s="1335">
        <v>0.33807732155515569</v>
      </c>
      <c r="L275" s="1336">
        <v>6.1297391044585037E-2</v>
      </c>
    </row>
    <row r="276" spans="1:12">
      <c r="A276" s="1302" t="s">
        <v>20</v>
      </c>
      <c r="B276" s="1332" t="s">
        <v>31</v>
      </c>
      <c r="C276" s="1311">
        <v>19950.506776880949</v>
      </c>
      <c r="D276" s="1311">
        <v>19773.644229150887</v>
      </c>
      <c r="E276" s="1333">
        <v>20349.51691241857</v>
      </c>
      <c r="F276" s="1333">
        <v>20169.117113733904</v>
      </c>
      <c r="G276" s="1313">
        <v>0.89443577360074533</v>
      </c>
      <c r="H276" s="1334">
        <v>386.84</v>
      </c>
      <c r="I276" s="1314">
        <v>3.7660944206008482</v>
      </c>
      <c r="J276" s="1335">
        <v>0</v>
      </c>
      <c r="K276" s="1335">
        <v>0.1363215006270789</v>
      </c>
      <c r="L276" s="1336">
        <v>-1.0901866665777804E-2</v>
      </c>
    </row>
    <row r="277" spans="1:12">
      <c r="A277" s="1324" t="s">
        <v>20</v>
      </c>
      <c r="B277" s="1337" t="s">
        <v>27</v>
      </c>
      <c r="C277" s="1338">
        <v>19045.076255468477</v>
      </c>
      <c r="D277" s="1338">
        <v>19246.452261213119</v>
      </c>
      <c r="E277" s="1339">
        <v>19425.977780577847</v>
      </c>
      <c r="F277" s="1339">
        <v>19631.381306437379</v>
      </c>
      <c r="G277" s="1340">
        <v>-1.0463019522328663</v>
      </c>
      <c r="H277" s="1341">
        <v>312.23157894736846</v>
      </c>
      <c r="I277" s="1341">
        <v>0.29226340596693534</v>
      </c>
      <c r="J277" s="1342">
        <v>15.326251896813353</v>
      </c>
      <c r="K277" s="1342">
        <v>4.1441736190631993</v>
      </c>
      <c r="L277" s="1343">
        <v>0.26336565722349636</v>
      </c>
    </row>
    <row r="278" spans="1:12">
      <c r="A278" s="1302" t="s">
        <v>20</v>
      </c>
      <c r="B278" s="1332" t="s">
        <v>28</v>
      </c>
      <c r="C278" s="1311">
        <v>18906.257296747022</v>
      </c>
      <c r="D278" s="1311">
        <v>18853.577319239044</v>
      </c>
      <c r="E278" s="1333">
        <v>19284.382442681963</v>
      </c>
      <c r="F278" s="1333">
        <v>19230.648865623825</v>
      </c>
      <c r="G278" s="1313">
        <v>0.27941634956577183</v>
      </c>
      <c r="H278" s="1334">
        <v>280.41009463722401</v>
      </c>
      <c r="I278" s="1314">
        <v>1.7802764161100919</v>
      </c>
      <c r="J278" s="1335">
        <v>12.811387900355871</v>
      </c>
      <c r="K278" s="1335">
        <v>1.7285566279513604</v>
      </c>
      <c r="L278" s="1336">
        <v>7.3765979579651031E-2</v>
      </c>
    </row>
    <row r="279" spans="1:12">
      <c r="A279" s="1302" t="s">
        <v>20</v>
      </c>
      <c r="B279" s="1332" t="s">
        <v>29</v>
      </c>
      <c r="C279" s="1311">
        <v>19222.038908073111</v>
      </c>
      <c r="D279" s="1311">
        <v>19404.363372188116</v>
      </c>
      <c r="E279" s="1333">
        <v>19606.479686234572</v>
      </c>
      <c r="F279" s="1333">
        <v>19792.450639631876</v>
      </c>
      <c r="G279" s="1313">
        <v>-0.93960549293941598</v>
      </c>
      <c r="H279" s="1334">
        <v>328.15902964959571</v>
      </c>
      <c r="I279" s="1314">
        <v>-1.3363138897946851</v>
      </c>
      <c r="J279" s="1335">
        <v>13.109756097560975</v>
      </c>
      <c r="K279" s="1335">
        <v>2.0230110693058507</v>
      </c>
      <c r="L279" s="1336">
        <v>9.1440490423570608E-2</v>
      </c>
    </row>
    <row r="280" spans="1:12">
      <c r="A280" s="1302" t="s">
        <v>20</v>
      </c>
      <c r="B280" s="1332" t="s">
        <v>32</v>
      </c>
      <c r="C280" s="1311">
        <v>18699.787428959353</v>
      </c>
      <c r="D280" s="1311">
        <v>19953.586022183674</v>
      </c>
      <c r="E280" s="1333">
        <v>19073.783177538542</v>
      </c>
      <c r="F280" s="1333">
        <v>20352.657742627347</v>
      </c>
      <c r="G280" s="1313">
        <v>-6.2835752522398272</v>
      </c>
      <c r="H280" s="1334">
        <v>370.26388888888897</v>
      </c>
      <c r="I280" s="1314">
        <v>-0.73354185284477991</v>
      </c>
      <c r="J280" s="1335">
        <v>44</v>
      </c>
      <c r="K280" s="1335">
        <v>0.39260592180598725</v>
      </c>
      <c r="L280" s="1336">
        <v>9.8159187220273836E-2</v>
      </c>
    </row>
    <row r="281" spans="1:12">
      <c r="A281" s="1324" t="s">
        <v>20</v>
      </c>
      <c r="B281" s="1337" t="s">
        <v>33</v>
      </c>
      <c r="C281" s="1338">
        <v>16608.534612445485</v>
      </c>
      <c r="D281" s="1338">
        <v>16635.023302193986</v>
      </c>
      <c r="E281" s="1339">
        <v>16940.705304694395</v>
      </c>
      <c r="F281" s="1339">
        <v>16967.723768237865</v>
      </c>
      <c r="G281" s="1340">
        <v>-0.15923446133680569</v>
      </c>
      <c r="H281" s="1341">
        <v>237.3585313174946</v>
      </c>
      <c r="I281" s="1341">
        <v>0.12840960079874056</v>
      </c>
      <c r="J281" s="1342">
        <v>31.908831908831907</v>
      </c>
      <c r="K281" s="1342">
        <v>2.5246741916135012</v>
      </c>
      <c r="L281" s="1343">
        <v>0.45765811482179286</v>
      </c>
    </row>
    <row r="282" spans="1:12">
      <c r="A282" s="1302" t="s">
        <v>20</v>
      </c>
      <c r="B282" s="1332" t="s">
        <v>72</v>
      </c>
      <c r="C282" s="1365">
        <v>16180.811671087533</v>
      </c>
      <c r="D282" s="1365">
        <v>16105.816632713693</v>
      </c>
      <c r="E282" s="1333">
        <v>16504.427904509284</v>
      </c>
      <c r="F282" s="1333">
        <v>16427.932965367967</v>
      </c>
      <c r="G282" s="1366">
        <v>0.46563946482237206</v>
      </c>
      <c r="H282" s="1334">
        <v>223.78995433789953</v>
      </c>
      <c r="I282" s="1334">
        <v>1.7227065172270593</v>
      </c>
      <c r="J282" s="1349">
        <v>30.357142857142854</v>
      </c>
      <c r="K282" s="1349">
        <v>1.1941763454932113</v>
      </c>
      <c r="L282" s="1367">
        <v>0.20483531728521409</v>
      </c>
    </row>
    <row r="283" spans="1:12">
      <c r="A283" s="1302" t="s">
        <v>20</v>
      </c>
      <c r="B283" s="1332" t="s">
        <v>34</v>
      </c>
      <c r="C283" s="1311">
        <v>16965.409779241501</v>
      </c>
      <c r="D283" s="1311">
        <v>16930.970381049694</v>
      </c>
      <c r="E283" s="1333">
        <v>17304.717974826333</v>
      </c>
      <c r="F283" s="1333">
        <v>17269.589788670688</v>
      </c>
      <c r="G283" s="1313">
        <v>0.20341065760977373</v>
      </c>
      <c r="H283" s="1334">
        <v>242.92788461538464</v>
      </c>
      <c r="I283" s="1314">
        <v>-1.7069277753327383</v>
      </c>
      <c r="J283" s="1335">
        <v>32.484076433121018</v>
      </c>
      <c r="K283" s="1335">
        <v>1.1341948852172965</v>
      </c>
      <c r="L283" s="1336">
        <v>0.20963213861815622</v>
      </c>
    </row>
    <row r="284" spans="1:12" ht="15.75" thickBot="1">
      <c r="A284" s="1302" t="s">
        <v>20</v>
      </c>
      <c r="B284" s="1332" t="s">
        <v>35</v>
      </c>
      <c r="C284" s="1311">
        <v>16891.422819909967</v>
      </c>
      <c r="D284" s="1311">
        <v>17719.942693681445</v>
      </c>
      <c r="E284" s="1333">
        <v>17229.251276308165</v>
      </c>
      <c r="F284" s="1333">
        <v>18074.341547555076</v>
      </c>
      <c r="G284" s="1313">
        <v>-4.6756351761053576</v>
      </c>
      <c r="H284" s="1334">
        <v>287.72222222222223</v>
      </c>
      <c r="I284" s="1314">
        <v>0.4940593468266738</v>
      </c>
      <c r="J284" s="1335">
        <v>38.461538461538467</v>
      </c>
      <c r="K284" s="1335">
        <v>0.19630296090299362</v>
      </c>
      <c r="L284" s="1336">
        <v>4.3190658918422636E-2</v>
      </c>
    </row>
    <row r="285" spans="1:12" ht="15.75" thickBot="1">
      <c r="A285" s="1350"/>
      <c r="B285" s="1351"/>
      <c r="C285" s="1352"/>
      <c r="D285" s="1352"/>
      <c r="E285" s="1352"/>
      <c r="F285" s="1352"/>
      <c r="G285" s="1353"/>
      <c r="H285" s="1354"/>
      <c r="I285" s="1354"/>
      <c r="J285" s="1354"/>
      <c r="K285" s="1354"/>
      <c r="L285" s="1355"/>
    </row>
    <row r="286" spans="1:12">
      <c r="A286" s="1324" t="s">
        <v>87</v>
      </c>
      <c r="B286" s="1337" t="s">
        <v>21</v>
      </c>
      <c r="C286" s="1338">
        <v>22659.796932158501</v>
      </c>
      <c r="D286" s="1338">
        <v>21789.639934384333</v>
      </c>
      <c r="E286" s="1339">
        <v>23112.992870801671</v>
      </c>
      <c r="F286" s="1339">
        <v>22225.432733072019</v>
      </c>
      <c r="G286" s="1340">
        <v>3.9934436750423274</v>
      </c>
      <c r="H286" s="1341">
        <v>339.91666666666669</v>
      </c>
      <c r="I286" s="1341">
        <v>7.1138523813183863</v>
      </c>
      <c r="J286" s="1342">
        <v>75.609756097560975</v>
      </c>
      <c r="K286" s="1342">
        <v>0.39260592180598725</v>
      </c>
      <c r="L286" s="1343">
        <v>0.15115959944570223</v>
      </c>
    </row>
    <row r="287" spans="1:12">
      <c r="A287" s="1302" t="s">
        <v>87</v>
      </c>
      <c r="B287" s="1332" t="s">
        <v>22</v>
      </c>
      <c r="C287" s="1311" t="s">
        <v>466</v>
      </c>
      <c r="D287" s="1311" t="s">
        <v>466</v>
      </c>
      <c r="E287" s="1333" t="s">
        <v>466</v>
      </c>
      <c r="F287" s="1333" t="s">
        <v>466</v>
      </c>
      <c r="G287" s="1313" t="s">
        <v>71</v>
      </c>
      <c r="H287" s="1334" t="s">
        <v>466</v>
      </c>
      <c r="I287" s="1314" t="s">
        <v>71</v>
      </c>
      <c r="J287" s="1335" t="s">
        <v>71</v>
      </c>
      <c r="K287" s="1335">
        <v>5.452860025083156E-2</v>
      </c>
      <c r="L287" s="1336" t="s">
        <v>71</v>
      </c>
    </row>
    <row r="288" spans="1:12">
      <c r="A288" s="1302" t="s">
        <v>87</v>
      </c>
      <c r="B288" s="1332" t="s">
        <v>23</v>
      </c>
      <c r="C288" s="1311">
        <v>22709.32038427814</v>
      </c>
      <c r="D288" s="1311">
        <v>21652.841067226163</v>
      </c>
      <c r="E288" s="1333">
        <v>23163.506791963704</v>
      </c>
      <c r="F288" s="1333">
        <v>22085.897888570686</v>
      </c>
      <c r="G288" s="1313">
        <v>4.8791718083178965</v>
      </c>
      <c r="H288" s="1334">
        <v>350.68181818181813</v>
      </c>
      <c r="I288" s="1314">
        <v>0.42957563134600368</v>
      </c>
      <c r="J288" s="1335">
        <v>300</v>
      </c>
      <c r="K288" s="1335">
        <v>0.23992584110365886</v>
      </c>
      <c r="L288" s="1336">
        <v>0.1751475594948019</v>
      </c>
    </row>
    <row r="289" spans="1:12">
      <c r="A289" s="1302" t="s">
        <v>87</v>
      </c>
      <c r="B289" s="1332" t="s">
        <v>30</v>
      </c>
      <c r="C289" s="1311">
        <v>22520.980187908499</v>
      </c>
      <c r="D289" s="1311" t="s">
        <v>466</v>
      </c>
      <c r="E289" s="1333">
        <v>22971.39979166667</v>
      </c>
      <c r="F289" s="1333" t="s">
        <v>466</v>
      </c>
      <c r="G289" s="1313" t="s">
        <v>71</v>
      </c>
      <c r="H289" s="1334">
        <v>341.33333333333331</v>
      </c>
      <c r="I289" s="1314" t="s">
        <v>71</v>
      </c>
      <c r="J289" s="1335" t="s">
        <v>71</v>
      </c>
      <c r="K289" s="1335">
        <v>9.8151480451496811E-2</v>
      </c>
      <c r="L289" s="1336" t="s">
        <v>71</v>
      </c>
    </row>
    <row r="290" spans="1:12">
      <c r="A290" s="1324" t="s">
        <v>87</v>
      </c>
      <c r="B290" s="1337" t="s">
        <v>24</v>
      </c>
      <c r="C290" s="1338">
        <v>21859.888377740939</v>
      </c>
      <c r="D290" s="1338">
        <v>21277.90680244223</v>
      </c>
      <c r="E290" s="1339">
        <v>22297.086145295758</v>
      </c>
      <c r="F290" s="1339">
        <v>21703.464938491077</v>
      </c>
      <c r="G290" s="1340">
        <v>2.7351448650574404</v>
      </c>
      <c r="H290" s="1341">
        <v>314.875</v>
      </c>
      <c r="I290" s="1341">
        <v>0.19665967432269116</v>
      </c>
      <c r="J290" s="1342">
        <v>2.7932960893854748</v>
      </c>
      <c r="K290" s="1342">
        <v>1.0033262446153008</v>
      </c>
      <c r="L290" s="1343">
        <v>-5.0793065201553356E-2</v>
      </c>
    </row>
    <row r="291" spans="1:12">
      <c r="A291" s="1302" t="s">
        <v>87</v>
      </c>
      <c r="B291" s="1332" t="s">
        <v>25</v>
      </c>
      <c r="C291" s="1311">
        <v>21957.834700451331</v>
      </c>
      <c r="D291" s="1311">
        <v>20392.371398225456</v>
      </c>
      <c r="E291" s="1333">
        <v>22396.991394460358</v>
      </c>
      <c r="F291" s="1333">
        <v>20800.218826189965</v>
      </c>
      <c r="G291" s="1313">
        <v>7.67671043085309</v>
      </c>
      <c r="H291" s="1334">
        <v>279.20000000000005</v>
      </c>
      <c r="I291" s="1314">
        <v>5.2336851173810084</v>
      </c>
      <c r="J291" s="1335">
        <v>-14.285714285714285</v>
      </c>
      <c r="K291" s="1335">
        <v>0.16358580075249468</v>
      </c>
      <c r="L291" s="1336">
        <v>-4.25269134575047E-2</v>
      </c>
    </row>
    <row r="292" spans="1:12">
      <c r="A292" s="1302" t="s">
        <v>87</v>
      </c>
      <c r="B292" s="1332" t="s">
        <v>26</v>
      </c>
      <c r="C292" s="1311">
        <v>21855.228242271296</v>
      </c>
      <c r="D292" s="1311">
        <v>21372.364263033891</v>
      </c>
      <c r="E292" s="1333">
        <v>22292.332807116723</v>
      </c>
      <c r="F292" s="1333">
        <v>21799.811548294569</v>
      </c>
      <c r="G292" s="1313">
        <v>2.25929136006997</v>
      </c>
      <c r="H292" s="1334">
        <v>317.08490566037733</v>
      </c>
      <c r="I292" s="1314">
        <v>-2.1281858814698644</v>
      </c>
      <c r="J292" s="1335">
        <v>7.0707070707070701</v>
      </c>
      <c r="K292" s="1335">
        <v>0.57800316265881457</v>
      </c>
      <c r="L292" s="1336">
        <v>-5.0013718208981039E-3</v>
      </c>
    </row>
    <row r="293" spans="1:12">
      <c r="A293" s="1302" t="s">
        <v>87</v>
      </c>
      <c r="B293" s="1332" t="s">
        <v>31</v>
      </c>
      <c r="C293" s="1311" t="s">
        <v>466</v>
      </c>
      <c r="D293" s="1311">
        <v>21626.64795020883</v>
      </c>
      <c r="E293" s="1333" t="s">
        <v>466</v>
      </c>
      <c r="F293" s="1333">
        <v>22059.180909213006</v>
      </c>
      <c r="G293" s="1313" t="s">
        <v>71</v>
      </c>
      <c r="H293" s="1334" t="s">
        <v>466</v>
      </c>
      <c r="I293" s="1314" t="s">
        <v>71</v>
      </c>
      <c r="J293" s="1335" t="s">
        <v>71</v>
      </c>
      <c r="K293" s="1335">
        <v>0.26173728120399153</v>
      </c>
      <c r="L293" s="1336" t="s">
        <v>71</v>
      </c>
    </row>
    <row r="294" spans="1:12">
      <c r="A294" s="1324" t="s">
        <v>87</v>
      </c>
      <c r="B294" s="1337" t="s">
        <v>27</v>
      </c>
      <c r="C294" s="1338">
        <v>20442.453908951939</v>
      </c>
      <c r="D294" s="1338">
        <v>20277.008951106414</v>
      </c>
      <c r="E294" s="1339">
        <v>20851.302987130977</v>
      </c>
      <c r="F294" s="1339">
        <v>20682.54913012854</v>
      </c>
      <c r="G294" s="1340">
        <v>0.81592387834152991</v>
      </c>
      <c r="H294" s="1341">
        <v>292.87426900584791</v>
      </c>
      <c r="I294" s="1341">
        <v>0.2778209700913436</v>
      </c>
      <c r="J294" s="1342">
        <v>-2.2857142857142856</v>
      </c>
      <c r="K294" s="1342">
        <v>1.8648781285784393</v>
      </c>
      <c r="L294" s="1343">
        <v>-0.19624901352155466</v>
      </c>
    </row>
    <row r="295" spans="1:12">
      <c r="A295" s="1302" t="s">
        <v>87</v>
      </c>
      <c r="B295" s="1332" t="s">
        <v>28</v>
      </c>
      <c r="C295" s="1311">
        <v>19882.352037144312</v>
      </c>
      <c r="D295" s="1311">
        <v>19375.305165462825</v>
      </c>
      <c r="E295" s="1333">
        <v>20279.999077887198</v>
      </c>
      <c r="F295" s="1333">
        <v>19762.811268772086</v>
      </c>
      <c r="G295" s="1313">
        <v>2.6169748933054815</v>
      </c>
      <c r="H295" s="1334">
        <v>248.22222222222223</v>
      </c>
      <c r="I295" s="1314">
        <v>1.4158814291323205</v>
      </c>
      <c r="J295" s="1335">
        <v>-2.7027027027027026</v>
      </c>
      <c r="K295" s="1335">
        <v>0.39260592180598725</v>
      </c>
      <c r="L295" s="1336">
        <v>-4.3175245380868643E-2</v>
      </c>
    </row>
    <row r="296" spans="1:12">
      <c r="A296" s="1302" t="s">
        <v>87</v>
      </c>
      <c r="B296" s="1332" t="s">
        <v>29</v>
      </c>
      <c r="C296" s="1311">
        <v>20592.644990295878</v>
      </c>
      <c r="D296" s="1311">
        <v>20401.938830967156</v>
      </c>
      <c r="E296" s="1333">
        <v>21004.497890101797</v>
      </c>
      <c r="F296" s="1333">
        <v>20809.977607586494</v>
      </c>
      <c r="G296" s="1313">
        <v>0.93474527547972208</v>
      </c>
      <c r="H296" s="1334">
        <v>297.15422885572133</v>
      </c>
      <c r="I296" s="1314">
        <v>-0.46165123701471966</v>
      </c>
      <c r="J296" s="1314">
        <v>-6.9444444444444446</v>
      </c>
      <c r="K296" s="1314">
        <v>1.0960248650417144</v>
      </c>
      <c r="L296" s="1315">
        <v>-0.17598502836856755</v>
      </c>
    </row>
    <row r="297" spans="1:12" ht="15.75" thickBot="1">
      <c r="A297" s="1368" t="s">
        <v>87</v>
      </c>
      <c r="B297" s="1369" t="s">
        <v>32</v>
      </c>
      <c r="C297" s="1318">
        <v>20488.526139880232</v>
      </c>
      <c r="D297" s="1318">
        <v>20698.663076674093</v>
      </c>
      <c r="E297" s="1370">
        <v>20898.296662677836</v>
      </c>
      <c r="F297" s="1370">
        <v>21112.636338207569</v>
      </c>
      <c r="G297" s="1320">
        <v>-1.0152198526805571</v>
      </c>
      <c r="H297" s="1371">
        <v>326.99999999999994</v>
      </c>
      <c r="I297" s="1321">
        <v>-3.5665155143461934E-2</v>
      </c>
      <c r="J297" s="1321">
        <v>15</v>
      </c>
      <c r="K297" s="1321">
        <v>0.37624734173073776</v>
      </c>
      <c r="L297" s="1322">
        <v>2.2911260227881647E-2</v>
      </c>
    </row>
    <row r="298" spans="1:12">
      <c r="G298" s="1375"/>
      <c r="H298" s="1375"/>
      <c r="I298" s="1375"/>
      <c r="J298" s="1375"/>
      <c r="K298" s="1375"/>
      <c r="L298" s="1375"/>
    </row>
    <row r="299" spans="1:12">
      <c r="G299" s="1375"/>
      <c r="H299" s="1375"/>
      <c r="I299" s="1375"/>
      <c r="J299" s="1375"/>
      <c r="K299" s="1375"/>
      <c r="L299" s="1375"/>
    </row>
    <row r="300" spans="1:12">
      <c r="G300" s="1375"/>
      <c r="H300" s="1375"/>
      <c r="I300" s="1375"/>
      <c r="J300" s="1375"/>
      <c r="K300" s="1375"/>
      <c r="L300" s="1375"/>
    </row>
    <row r="301" spans="1:12">
      <c r="G301" s="1375"/>
      <c r="H301" s="1375"/>
      <c r="I301" s="1375"/>
      <c r="J301" s="1375"/>
      <c r="K301" s="1375"/>
      <c r="L301" s="1375"/>
    </row>
    <row r="302" spans="1:12">
      <c r="G302" s="1375"/>
      <c r="H302" s="1375"/>
      <c r="I302" s="1375"/>
      <c r="J302" s="1375"/>
      <c r="K302" s="1375"/>
      <c r="L302" s="1375"/>
    </row>
    <row r="303" spans="1:12">
      <c r="G303" s="1375"/>
      <c r="H303" s="1375"/>
      <c r="I303" s="1375"/>
      <c r="J303" s="1375"/>
      <c r="K303" s="1375"/>
      <c r="L303" s="1375"/>
    </row>
    <row r="304" spans="1:12">
      <c r="G304" s="1375"/>
      <c r="H304" s="1375"/>
      <c r="I304" s="1375"/>
      <c r="J304" s="1375"/>
      <c r="K304" s="1375"/>
      <c r="L304" s="1375"/>
    </row>
    <row r="305" spans="7:12">
      <c r="G305" s="1375"/>
      <c r="H305" s="1375"/>
      <c r="I305" s="1375"/>
      <c r="J305" s="1375"/>
      <c r="K305" s="1375"/>
      <c r="L305" s="1375"/>
    </row>
    <row r="306" spans="7:12">
      <c r="G306" s="1375"/>
      <c r="H306" s="1375"/>
      <c r="I306" s="1375"/>
      <c r="J306" s="1375"/>
      <c r="K306" s="1375"/>
      <c r="L306" s="1375"/>
    </row>
    <row r="307" spans="7:12">
      <c r="G307" s="1375"/>
      <c r="H307" s="1375"/>
      <c r="I307" s="1375"/>
      <c r="J307" s="1375"/>
      <c r="K307" s="1375"/>
      <c r="L307" s="1375"/>
    </row>
    <row r="308" spans="7:12">
      <c r="G308" s="1375"/>
      <c r="H308" s="1375"/>
      <c r="I308" s="1375"/>
      <c r="J308" s="1375"/>
      <c r="K308" s="1375"/>
      <c r="L308" s="1375"/>
    </row>
    <row r="309" spans="7:12">
      <c r="G309" s="1375"/>
      <c r="H309" s="1375"/>
      <c r="I309" s="1375"/>
      <c r="J309" s="1375"/>
      <c r="K309" s="1375"/>
      <c r="L309" s="1375"/>
    </row>
    <row r="310" spans="7:12">
      <c r="G310" s="1375"/>
      <c r="H310" s="1375"/>
      <c r="I310" s="1375"/>
      <c r="J310" s="1375"/>
      <c r="K310" s="1375"/>
      <c r="L310" s="1375"/>
    </row>
    <row r="311" spans="7:12">
      <c r="G311" s="1375"/>
      <c r="H311" s="1375"/>
      <c r="I311" s="1375"/>
      <c r="J311" s="1375"/>
      <c r="K311" s="1375"/>
      <c r="L311" s="1375"/>
    </row>
    <row r="312" spans="7:12">
      <c r="G312" s="1375"/>
      <c r="H312" s="1375"/>
      <c r="I312" s="1375"/>
      <c r="J312" s="1375"/>
      <c r="K312" s="1375"/>
      <c r="L312" s="1375"/>
    </row>
    <row r="313" spans="7:12">
      <c r="G313" s="1375"/>
      <c r="H313" s="1375"/>
      <c r="I313" s="1375"/>
      <c r="J313" s="1375"/>
      <c r="K313" s="1375"/>
      <c r="L313" s="1375"/>
    </row>
    <row r="314" spans="7:12">
      <c r="G314" s="1375"/>
      <c r="H314" s="1375"/>
      <c r="I314" s="1375"/>
      <c r="J314" s="1375"/>
      <c r="K314" s="1375"/>
      <c r="L314" s="1375"/>
    </row>
    <row r="315" spans="7:12">
      <c r="G315" s="1375"/>
      <c r="H315" s="1375"/>
      <c r="I315" s="1375"/>
      <c r="J315" s="1375"/>
      <c r="K315" s="1375"/>
      <c r="L315" s="1375"/>
    </row>
    <row r="316" spans="7:12">
      <c r="G316" s="1375"/>
      <c r="H316" s="1375"/>
      <c r="I316" s="1375"/>
      <c r="J316" s="1375"/>
      <c r="K316" s="1375"/>
      <c r="L316" s="1375"/>
    </row>
    <row r="317" spans="7:12">
      <c r="G317" s="1375"/>
      <c r="H317" s="1375"/>
      <c r="I317" s="1375"/>
      <c r="J317" s="1375"/>
      <c r="K317" s="1375"/>
      <c r="L317" s="1375"/>
    </row>
    <row r="318" spans="7:12">
      <c r="G318" s="1375"/>
      <c r="H318" s="1375"/>
      <c r="I318" s="1375"/>
      <c r="J318" s="1375"/>
      <c r="K318" s="1375"/>
      <c r="L318" s="1375"/>
    </row>
    <row r="319" spans="7:12">
      <c r="G319" s="1375"/>
      <c r="H319" s="1375"/>
      <c r="I319" s="1375"/>
      <c r="J319" s="1375"/>
      <c r="K319" s="1375"/>
      <c r="L319" s="1375"/>
    </row>
    <row r="320" spans="7:12">
      <c r="G320" s="1375"/>
      <c r="H320" s="1375"/>
      <c r="I320" s="1375"/>
      <c r="J320" s="1375"/>
      <c r="K320" s="1375"/>
      <c r="L320" s="1375"/>
    </row>
    <row r="321" spans="7:12">
      <c r="G321" s="1375"/>
      <c r="H321" s="1375"/>
      <c r="I321" s="1375"/>
      <c r="J321" s="1375"/>
      <c r="K321" s="1375"/>
      <c r="L321" s="1375"/>
    </row>
    <row r="322" spans="7:12">
      <c r="G322" s="1375"/>
      <c r="H322" s="1375"/>
      <c r="I322" s="1375"/>
      <c r="J322" s="1375"/>
      <c r="K322" s="1375"/>
      <c r="L322" s="1375"/>
    </row>
    <row r="323" spans="7:12">
      <c r="G323" s="1375"/>
      <c r="H323" s="1375"/>
      <c r="I323" s="1375"/>
      <c r="J323" s="1375"/>
      <c r="K323" s="1375"/>
      <c r="L323" s="1375"/>
    </row>
    <row r="324" spans="7:12">
      <c r="G324" s="1375"/>
      <c r="H324" s="1375"/>
      <c r="I324" s="1375"/>
      <c r="J324" s="1375"/>
      <c r="K324" s="1375"/>
      <c r="L324" s="1375"/>
    </row>
    <row r="325" spans="7:12">
      <c r="G325" s="1375"/>
      <c r="H325" s="1375"/>
      <c r="I325" s="1375"/>
      <c r="J325" s="1375"/>
      <c r="K325" s="1375"/>
      <c r="L325" s="1375"/>
    </row>
    <row r="326" spans="7:12">
      <c r="G326" s="1375"/>
      <c r="H326" s="1375"/>
      <c r="I326" s="1375"/>
      <c r="J326" s="1375"/>
      <c r="K326" s="1375"/>
      <c r="L326" s="1375"/>
    </row>
    <row r="327" spans="7:12">
      <c r="G327" s="1375"/>
      <c r="H327" s="1375"/>
      <c r="I327" s="1375"/>
      <c r="J327" s="1375"/>
      <c r="K327" s="1375"/>
      <c r="L327" s="1375"/>
    </row>
    <row r="328" spans="7:12">
      <c r="G328" s="1375"/>
      <c r="H328" s="1375"/>
      <c r="I328" s="1375"/>
      <c r="J328" s="1375"/>
      <c r="K328" s="1375"/>
      <c r="L328" s="1375"/>
    </row>
    <row r="329" spans="7:12">
      <c r="G329" s="1375"/>
      <c r="H329" s="1375"/>
      <c r="I329" s="1375"/>
      <c r="J329" s="1375"/>
      <c r="K329" s="1375"/>
      <c r="L329" s="1375"/>
    </row>
    <row r="330" spans="7:12">
      <c r="G330" s="1375"/>
      <c r="H330" s="1375"/>
      <c r="I330" s="1375"/>
      <c r="J330" s="1375"/>
      <c r="K330" s="1375"/>
      <c r="L330" s="1375"/>
    </row>
    <row r="331" spans="7:12">
      <c r="G331" s="1375"/>
      <c r="H331" s="1375"/>
      <c r="I331" s="1375"/>
      <c r="J331" s="1375"/>
      <c r="K331" s="1375"/>
      <c r="L331" s="1375"/>
    </row>
    <row r="332" spans="7:12">
      <c r="G332" s="1375"/>
      <c r="H332" s="1375"/>
      <c r="I332" s="1375"/>
      <c r="J332" s="1375"/>
      <c r="K332" s="1375"/>
      <c r="L332" s="1375"/>
    </row>
    <row r="333" spans="7:12">
      <c r="G333" s="1375"/>
      <c r="H333" s="1375"/>
      <c r="I333" s="1375"/>
      <c r="J333" s="1375"/>
      <c r="K333" s="1375"/>
      <c r="L333" s="1375"/>
    </row>
    <row r="334" spans="7:12">
      <c r="G334" s="1375"/>
      <c r="H334" s="1375"/>
      <c r="I334" s="1375"/>
      <c r="J334" s="1375"/>
      <c r="K334" s="1375"/>
      <c r="L334" s="1375"/>
    </row>
    <row r="335" spans="7:12">
      <c r="G335" s="1375"/>
      <c r="H335" s="1375"/>
      <c r="I335" s="1375"/>
      <c r="J335" s="1375"/>
      <c r="K335" s="1375"/>
      <c r="L335" s="1375"/>
    </row>
    <row r="336" spans="7:12">
      <c r="G336" s="1375"/>
      <c r="H336" s="1375"/>
      <c r="I336" s="1375"/>
      <c r="J336" s="1375"/>
      <c r="K336" s="1375"/>
      <c r="L336" s="1375"/>
    </row>
    <row r="337" spans="7:12">
      <c r="G337" s="1375"/>
      <c r="H337" s="1375"/>
      <c r="I337" s="1375"/>
      <c r="J337" s="1375"/>
      <c r="K337" s="1375"/>
      <c r="L337" s="1375"/>
    </row>
    <row r="338" spans="7:12">
      <c r="G338" s="1375"/>
      <c r="H338" s="1375"/>
      <c r="I338" s="1375"/>
      <c r="J338" s="1375"/>
      <c r="K338" s="1375"/>
      <c r="L338" s="1375"/>
    </row>
    <row r="339" spans="7:12">
      <c r="G339" s="1375"/>
      <c r="H339" s="1375"/>
      <c r="I339" s="1375"/>
      <c r="J339" s="1375"/>
      <c r="K339" s="1375"/>
      <c r="L339" s="1375"/>
    </row>
    <row r="340" spans="7:12">
      <c r="G340" s="1375"/>
      <c r="H340" s="1375"/>
      <c r="I340" s="1375"/>
      <c r="J340" s="1375"/>
      <c r="K340" s="1375"/>
      <c r="L340" s="1375"/>
    </row>
    <row r="341" spans="7:12">
      <c r="G341" s="1375"/>
      <c r="H341" s="1375"/>
      <c r="I341" s="1375"/>
      <c r="J341" s="1375"/>
      <c r="K341" s="1375"/>
      <c r="L341" s="1375"/>
    </row>
    <row r="342" spans="7:12">
      <c r="G342" s="1375"/>
      <c r="H342" s="1375"/>
      <c r="I342" s="1375"/>
      <c r="J342" s="1375"/>
      <c r="K342" s="1375"/>
      <c r="L342" s="1375"/>
    </row>
    <row r="343" spans="7:12">
      <c r="G343" s="1375"/>
      <c r="H343" s="1375"/>
      <c r="I343" s="1375"/>
      <c r="J343" s="1375"/>
      <c r="K343" s="1375"/>
      <c r="L343" s="1375"/>
    </row>
    <row r="344" spans="7:12">
      <c r="G344" s="1375"/>
      <c r="H344" s="1375"/>
      <c r="I344" s="1375"/>
      <c r="J344" s="1375"/>
      <c r="K344" s="1375"/>
      <c r="L344" s="1375"/>
    </row>
    <row r="345" spans="7:12">
      <c r="G345" s="1375"/>
      <c r="H345" s="1375"/>
      <c r="I345" s="1375"/>
      <c r="J345" s="1375"/>
      <c r="K345" s="1375"/>
      <c r="L345" s="1375"/>
    </row>
    <row r="346" spans="7:12">
      <c r="G346" s="1375"/>
      <c r="H346" s="1375"/>
      <c r="I346" s="1375"/>
      <c r="J346" s="1375"/>
      <c r="K346" s="1375"/>
      <c r="L346" s="1375"/>
    </row>
    <row r="347" spans="7:12">
      <c r="G347" s="1375"/>
      <c r="H347" s="1375"/>
      <c r="I347" s="1375"/>
      <c r="J347" s="1375"/>
      <c r="K347" s="1375"/>
      <c r="L347" s="1375"/>
    </row>
    <row r="348" spans="7:12">
      <c r="G348" s="1375"/>
      <c r="H348" s="1375"/>
      <c r="I348" s="1375"/>
      <c r="J348" s="1375"/>
      <c r="K348" s="1375"/>
      <c r="L348" s="1375"/>
    </row>
    <row r="349" spans="7:12">
      <c r="G349" s="1375"/>
      <c r="H349" s="1375"/>
      <c r="I349" s="1375"/>
      <c r="J349" s="1375"/>
      <c r="K349" s="1375"/>
      <c r="L349" s="1375"/>
    </row>
    <row r="350" spans="7:12">
      <c r="G350" s="1375"/>
      <c r="H350" s="1375"/>
      <c r="I350" s="1375"/>
      <c r="J350" s="1375"/>
      <c r="K350" s="1375"/>
      <c r="L350" s="1375"/>
    </row>
    <row r="351" spans="7:12">
      <c r="G351" s="1375"/>
      <c r="H351" s="1375"/>
      <c r="I351" s="1375"/>
      <c r="J351" s="1375"/>
      <c r="K351" s="1375"/>
      <c r="L351" s="1375"/>
    </row>
    <row r="352" spans="7:12">
      <c r="G352" s="1375"/>
      <c r="H352" s="1375"/>
      <c r="I352" s="1375"/>
      <c r="J352" s="1375"/>
      <c r="K352" s="1375"/>
      <c r="L352" s="1375"/>
    </row>
    <row r="353" spans="7:12">
      <c r="G353" s="1375"/>
      <c r="H353" s="1375"/>
      <c r="I353" s="1375"/>
      <c r="J353" s="1375"/>
      <c r="K353" s="1375"/>
      <c r="L353" s="1375"/>
    </row>
    <row r="354" spans="7:12">
      <c r="G354" s="1375"/>
      <c r="H354" s="1375"/>
      <c r="I354" s="1375"/>
      <c r="J354" s="1375"/>
      <c r="K354" s="1375"/>
      <c r="L354" s="1375"/>
    </row>
    <row r="355" spans="7:12">
      <c r="G355" s="1375"/>
      <c r="H355" s="1375"/>
      <c r="I355" s="1375"/>
      <c r="J355" s="1375"/>
      <c r="K355" s="1375"/>
      <c r="L355" s="1375"/>
    </row>
  </sheetData>
  <mergeCells count="8">
    <mergeCell ref="H227:I227"/>
    <mergeCell ref="H228:I228"/>
    <mergeCell ref="H4:I4"/>
    <mergeCell ref="H5:I5"/>
    <mergeCell ref="H78:I78"/>
    <mergeCell ref="H79:I79"/>
    <mergeCell ref="H152:I152"/>
    <mergeCell ref="H153:I153"/>
  </mergeCells>
  <phoneticPr fontId="7"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M30" sqref="M30"/>
    </sheetView>
  </sheetViews>
  <sheetFormatPr defaultColWidth="9.140625" defaultRowHeight="15.75"/>
  <cols>
    <col min="1" max="1" width="36" style="316" customWidth="1"/>
    <col min="2" max="2" width="12.85546875" style="316" customWidth="1"/>
    <col min="3" max="3" width="11.42578125" style="316" customWidth="1"/>
    <col min="4" max="4" width="13.42578125" style="316" customWidth="1"/>
    <col min="5" max="5" width="11.28515625" style="316" bestFit="1" customWidth="1"/>
    <col min="6" max="6" width="11.42578125" style="316" customWidth="1"/>
    <col min="7" max="7" width="12.140625" style="316" customWidth="1"/>
    <col min="8" max="8" width="10.85546875" style="316" bestFit="1" customWidth="1"/>
    <col min="9" max="9" width="13.28515625" style="316" customWidth="1"/>
    <col min="10" max="16384" width="9.140625" style="316"/>
  </cols>
  <sheetData>
    <row r="1" spans="1:18" ht="40.5" customHeight="1" thickBot="1">
      <c r="A1" s="1095" t="s">
        <v>506</v>
      </c>
      <c r="B1" s="1095"/>
      <c r="C1" s="1095"/>
      <c r="D1" s="1095"/>
      <c r="E1" s="1095"/>
      <c r="F1" s="1095"/>
      <c r="G1" s="1095"/>
      <c r="H1" s="1095"/>
    </row>
    <row r="2" spans="1:18" ht="45">
      <c r="A2" s="674" t="s">
        <v>97</v>
      </c>
      <c r="B2" s="411" t="s">
        <v>5</v>
      </c>
      <c r="C2" s="623"/>
      <c r="D2" s="552" t="s">
        <v>101</v>
      </c>
      <c r="E2" s="1096" t="s">
        <v>99</v>
      </c>
      <c r="F2" s="1097"/>
      <c r="G2" s="1098"/>
      <c r="H2" s="624" t="s">
        <v>100</v>
      </c>
    </row>
    <row r="3" spans="1:18" ht="41.25" thickBot="1">
      <c r="A3" s="412"/>
      <c r="B3" s="864" t="s">
        <v>534</v>
      </c>
      <c r="C3" s="864" t="s">
        <v>526</v>
      </c>
      <c r="D3" s="925" t="s">
        <v>49</v>
      </c>
      <c r="E3" s="879" t="s">
        <v>534</v>
      </c>
      <c r="F3" s="880" t="s">
        <v>526</v>
      </c>
      <c r="G3" s="881" t="s">
        <v>101</v>
      </c>
      <c r="H3" s="865" t="s">
        <v>102</v>
      </c>
    </row>
    <row r="4" spans="1:18">
      <c r="A4" s="626" t="s">
        <v>4</v>
      </c>
      <c r="B4" s="866"/>
      <c r="C4" s="866"/>
      <c r="D4" s="867"/>
      <c r="E4" s="882"/>
      <c r="F4" s="882"/>
      <c r="G4" s="883"/>
      <c r="H4" s="868"/>
    </row>
    <row r="5" spans="1:18">
      <c r="A5" s="534" t="s">
        <v>215</v>
      </c>
      <c r="B5" s="884">
        <v>22133.898740339846</v>
      </c>
      <c r="C5" s="884">
        <v>22175.989940360512</v>
      </c>
      <c r="D5" s="885">
        <v>-0.18980528099924826</v>
      </c>
      <c r="E5" s="886">
        <v>100</v>
      </c>
      <c r="F5" s="887">
        <v>100</v>
      </c>
      <c r="G5" s="888" t="s">
        <v>71</v>
      </c>
      <c r="H5" s="869">
        <v>-7.5685346943577692</v>
      </c>
    </row>
    <row r="6" spans="1:18">
      <c r="A6" s="530" t="s">
        <v>103</v>
      </c>
      <c r="B6" s="889">
        <v>19881.466902019925</v>
      </c>
      <c r="C6" s="889">
        <v>20165.195915323278</v>
      </c>
      <c r="D6" s="890">
        <v>-1.4070233410812085</v>
      </c>
      <c r="E6" s="891">
        <v>12.80626442987192</v>
      </c>
      <c r="F6" s="892">
        <v>14.143889387011574</v>
      </c>
      <c r="G6" s="893">
        <v>-9.4572639854494636</v>
      </c>
      <c r="H6" s="870">
        <v>-16.310022373931496</v>
      </c>
    </row>
    <row r="7" spans="1:18">
      <c r="A7" s="530" t="s">
        <v>104</v>
      </c>
      <c r="B7" s="889">
        <v>26410.577897191251</v>
      </c>
      <c r="C7" s="889">
        <v>26541.979359554476</v>
      </c>
      <c r="D7" s="890">
        <v>-0.49507032080455349</v>
      </c>
      <c r="E7" s="891">
        <v>10.91827388738189</v>
      </c>
      <c r="F7" s="892">
        <v>7.7707139022209955</v>
      </c>
      <c r="G7" s="893">
        <v>40.505415908585576</v>
      </c>
      <c r="H7" s="870">
        <v>29.871214758092592</v>
      </c>
    </row>
    <row r="8" spans="1:18" ht="16.5" thickBot="1">
      <c r="A8" s="627" t="s">
        <v>105</v>
      </c>
      <c r="B8" s="894">
        <v>21899.895350030496</v>
      </c>
      <c r="C8" s="894">
        <v>22105.728321189748</v>
      </c>
      <c r="D8" s="895">
        <v>-0.93112956139042158</v>
      </c>
      <c r="E8" s="896">
        <v>76.275461682746183</v>
      </c>
      <c r="F8" s="897">
        <v>78.085396710767441</v>
      </c>
      <c r="G8" s="898">
        <v>-2.3178918264644994</v>
      </c>
      <c r="H8" s="871">
        <v>-9.7109960737586132</v>
      </c>
    </row>
    <row r="9" spans="1:18">
      <c r="A9" s="533" t="s">
        <v>216</v>
      </c>
      <c r="B9" s="899">
        <v>18539.047980099367</v>
      </c>
      <c r="C9" s="899">
        <v>18479.060437090367</v>
      </c>
      <c r="D9" s="900">
        <v>0.32462442131853492</v>
      </c>
      <c r="E9" s="901">
        <v>100</v>
      </c>
      <c r="F9" s="902">
        <v>100</v>
      </c>
      <c r="G9" s="903" t="s">
        <v>71</v>
      </c>
      <c r="H9" s="872">
        <v>-7.1060513049463427</v>
      </c>
    </row>
    <row r="10" spans="1:18">
      <c r="A10" s="530" t="s">
        <v>103</v>
      </c>
      <c r="B10" s="909" t="s">
        <v>466</v>
      </c>
      <c r="C10" s="909" t="s">
        <v>466</v>
      </c>
      <c r="D10" s="919" t="s">
        <v>71</v>
      </c>
      <c r="E10" s="891">
        <v>1.3772909421426551</v>
      </c>
      <c r="F10" s="892">
        <v>1.0561931986118602</v>
      </c>
      <c r="G10" s="893" t="s">
        <v>71</v>
      </c>
      <c r="H10" s="870" t="s">
        <v>71</v>
      </c>
    </row>
    <row r="11" spans="1:18">
      <c r="A11" s="530" t="s">
        <v>104</v>
      </c>
      <c r="B11" s="909" t="s">
        <v>466</v>
      </c>
      <c r="C11" s="909" t="s">
        <v>466</v>
      </c>
      <c r="D11" s="890" t="s">
        <v>71</v>
      </c>
      <c r="E11" s="891">
        <v>0.22472760122198412</v>
      </c>
      <c r="F11" s="892">
        <v>0.17155388548881487</v>
      </c>
      <c r="G11" s="893" t="s">
        <v>71</v>
      </c>
      <c r="H11" s="870" t="s">
        <v>71</v>
      </c>
    </row>
    <row r="12" spans="1:18" ht="16.5" thickBot="1">
      <c r="A12" s="628" t="s">
        <v>105</v>
      </c>
      <c r="B12" s="889">
        <v>18551.288937822366</v>
      </c>
      <c r="C12" s="889">
        <v>18487.07216614038</v>
      </c>
      <c r="D12" s="890">
        <v>0.34736042086536784</v>
      </c>
      <c r="E12" s="891">
        <v>98.397981456635364</v>
      </c>
      <c r="F12" s="892">
        <v>98.77225291589933</v>
      </c>
      <c r="G12" s="893">
        <v>-0.37892368374207597</v>
      </c>
      <c r="H12" s="870">
        <v>-7.4580484773151117</v>
      </c>
      <c r="P12" s="277"/>
      <c r="Q12" s="277"/>
      <c r="R12" s="277"/>
    </row>
    <row r="13" spans="1:18" ht="18.75">
      <c r="A13" s="626" t="s">
        <v>106</v>
      </c>
      <c r="B13" s="904"/>
      <c r="C13" s="904"/>
      <c r="D13" s="905"/>
      <c r="E13" s="906"/>
      <c r="F13" s="906"/>
      <c r="G13" s="907"/>
      <c r="H13" s="873"/>
      <c r="J13" s="689"/>
      <c r="K13" s="689"/>
      <c r="L13" s="689"/>
      <c r="M13" s="689"/>
      <c r="N13" s="689"/>
      <c r="P13" s="277"/>
      <c r="Q13" s="277"/>
      <c r="R13" s="277"/>
    </row>
    <row r="14" spans="1:18">
      <c r="A14" s="534" t="s">
        <v>215</v>
      </c>
      <c r="B14" s="884">
        <v>21722.368413048131</v>
      </c>
      <c r="C14" s="884">
        <v>21976.829386463181</v>
      </c>
      <c r="D14" s="885">
        <v>-1.1578602579123096</v>
      </c>
      <c r="E14" s="886">
        <v>100</v>
      </c>
      <c r="F14" s="887">
        <v>100</v>
      </c>
      <c r="G14" s="888" t="s">
        <v>71</v>
      </c>
      <c r="H14" s="869">
        <v>34.186969614015879</v>
      </c>
      <c r="P14" s="277"/>
      <c r="Q14" s="277"/>
      <c r="R14" s="277"/>
    </row>
    <row r="15" spans="1:18">
      <c r="A15" s="530" t="s">
        <v>103</v>
      </c>
      <c r="B15" s="889">
        <v>19654.506437768239</v>
      </c>
      <c r="C15" s="909" t="s">
        <v>466</v>
      </c>
      <c r="D15" s="890" t="s">
        <v>71</v>
      </c>
      <c r="E15" s="891">
        <v>2.3766537123738996</v>
      </c>
      <c r="F15" s="892">
        <v>4.0925266903914581</v>
      </c>
      <c r="G15" s="893" t="s">
        <v>71</v>
      </c>
      <c r="H15" s="870" t="s">
        <v>71</v>
      </c>
    </row>
    <row r="16" spans="1:18">
      <c r="A16" s="530" t="s">
        <v>104</v>
      </c>
      <c r="B16" s="909" t="s">
        <v>466</v>
      </c>
      <c r="C16" s="909" t="s">
        <v>466</v>
      </c>
      <c r="D16" s="890" t="s">
        <v>71</v>
      </c>
      <c r="E16" s="891">
        <v>2.3654334587961685</v>
      </c>
      <c r="F16" s="892">
        <v>0.51806734191075832</v>
      </c>
      <c r="G16" s="893" t="s">
        <v>71</v>
      </c>
      <c r="H16" s="870" t="s">
        <v>71</v>
      </c>
    </row>
    <row r="17" spans="1:13" ht="16.5" thickBot="1">
      <c r="A17" s="627" t="s">
        <v>105</v>
      </c>
      <c r="B17" s="894">
        <v>21685.574031031822</v>
      </c>
      <c r="C17" s="894">
        <v>22040.26774391425</v>
      </c>
      <c r="D17" s="895">
        <v>-1.6092985666218429</v>
      </c>
      <c r="E17" s="896">
        <v>95.25791282882993</v>
      </c>
      <c r="F17" s="897">
        <v>95.389405967697783</v>
      </c>
      <c r="G17" s="898">
        <v>-0.13784878680592821</v>
      </c>
      <c r="H17" s="871">
        <v>34.001994504351316</v>
      </c>
    </row>
    <row r="18" spans="1:13">
      <c r="A18" s="533" t="s">
        <v>216</v>
      </c>
      <c r="B18" s="899">
        <v>17321.155240312477</v>
      </c>
      <c r="C18" s="899">
        <v>16984.324572935544</v>
      </c>
      <c r="D18" s="900">
        <v>1.9831855304606876</v>
      </c>
      <c r="E18" s="901">
        <v>100</v>
      </c>
      <c r="F18" s="902">
        <v>100</v>
      </c>
      <c r="G18" s="903" t="s">
        <v>71</v>
      </c>
      <c r="H18" s="872">
        <v>18.425858677027435</v>
      </c>
    </row>
    <row r="19" spans="1:13">
      <c r="A19" s="530" t="s">
        <v>103</v>
      </c>
      <c r="B19" s="909" t="s">
        <v>466</v>
      </c>
      <c r="C19" s="909" t="s">
        <v>466</v>
      </c>
      <c r="D19" s="890" t="s">
        <v>71</v>
      </c>
      <c r="E19" s="891">
        <v>2.6794007669040414</v>
      </c>
      <c r="F19" s="892">
        <v>2.8910497331067502</v>
      </c>
      <c r="G19" s="893" t="s">
        <v>71</v>
      </c>
      <c r="H19" s="870" t="s">
        <v>71</v>
      </c>
    </row>
    <row r="20" spans="1:13">
      <c r="A20" s="530" t="s">
        <v>104</v>
      </c>
      <c r="B20" s="889" t="s">
        <v>71</v>
      </c>
      <c r="C20" s="889" t="s">
        <v>71</v>
      </c>
      <c r="D20" s="890" t="s">
        <v>71</v>
      </c>
      <c r="E20" s="891">
        <v>0</v>
      </c>
      <c r="F20" s="892">
        <v>0</v>
      </c>
      <c r="G20" s="893" t="s">
        <v>71</v>
      </c>
      <c r="H20" s="870" t="s">
        <v>71</v>
      </c>
    </row>
    <row r="21" spans="1:13" ht="16.5" thickBot="1">
      <c r="A21" s="628" t="s">
        <v>105</v>
      </c>
      <c r="B21" s="889">
        <v>17354.830773701728</v>
      </c>
      <c r="C21" s="889">
        <v>17009.43135531561</v>
      </c>
      <c r="D21" s="890">
        <v>2.0306347177101887</v>
      </c>
      <c r="E21" s="891">
        <v>97.320599233095962</v>
      </c>
      <c r="F21" s="892">
        <v>97.10895026689326</v>
      </c>
      <c r="G21" s="893">
        <v>0.21795000936680733</v>
      </c>
      <c r="H21" s="870">
        <v>18.683967847106743</v>
      </c>
    </row>
    <row r="22" spans="1:13">
      <c r="A22" s="626" t="s">
        <v>107</v>
      </c>
      <c r="B22" s="904"/>
      <c r="C22" s="904"/>
      <c r="D22" s="905"/>
      <c r="E22" s="906"/>
      <c r="F22" s="906"/>
      <c r="G22" s="907"/>
      <c r="H22" s="873"/>
    </row>
    <row r="23" spans="1:13">
      <c r="A23" s="534" t="s">
        <v>215</v>
      </c>
      <c r="B23" s="884">
        <v>22767.261627145719</v>
      </c>
      <c r="C23" s="908">
        <v>22709.400848417023</v>
      </c>
      <c r="D23" s="885">
        <v>0.2547877820067177</v>
      </c>
      <c r="E23" s="886">
        <v>100</v>
      </c>
      <c r="F23" s="887">
        <v>100</v>
      </c>
      <c r="G23" s="888" t="s">
        <v>71</v>
      </c>
      <c r="H23" s="869">
        <v>-20.495517183047284</v>
      </c>
    </row>
    <row r="24" spans="1:13">
      <c r="A24" s="530" t="s">
        <v>103</v>
      </c>
      <c r="B24" s="889">
        <v>19894.229799198722</v>
      </c>
      <c r="C24" s="889">
        <v>20175.909985193601</v>
      </c>
      <c r="D24" s="890">
        <v>-1.3961213457117645</v>
      </c>
      <c r="E24" s="891">
        <v>27.126078587982672</v>
      </c>
      <c r="F24" s="892">
        <v>25.662272768676232</v>
      </c>
      <c r="G24" s="893">
        <v>5.7041160481046109</v>
      </c>
      <c r="H24" s="870">
        <v>-15.960489219722923</v>
      </c>
    </row>
    <row r="25" spans="1:13">
      <c r="A25" s="530" t="s">
        <v>104</v>
      </c>
      <c r="B25" s="889">
        <v>26485.383876775359</v>
      </c>
      <c r="C25" s="889">
        <v>26549.174876108853</v>
      </c>
      <c r="D25" s="890">
        <v>-0.24027488474189337</v>
      </c>
      <c r="E25" s="891">
        <v>22.909274219946841</v>
      </c>
      <c r="F25" s="892">
        <v>14.756990982315967</v>
      </c>
      <c r="G25" s="893">
        <v>55.243533369371569</v>
      </c>
      <c r="H25" s="870">
        <v>23.425568312082245</v>
      </c>
    </row>
    <row r="26" spans="1:13" ht="16.5" thickBot="1">
      <c r="A26" s="627" t="s">
        <v>105</v>
      </c>
      <c r="B26" s="894">
        <v>22622.251195639354</v>
      </c>
      <c r="C26" s="894">
        <v>22849.574055631263</v>
      </c>
      <c r="D26" s="895">
        <v>-0.99486694779715501</v>
      </c>
      <c r="E26" s="896">
        <v>49.964647192070508</v>
      </c>
      <c r="F26" s="897">
        <v>59.580736249007792</v>
      </c>
      <c r="G26" s="898">
        <v>-16.139594208350225</v>
      </c>
      <c r="H26" s="871">
        <v>-33.327218087150996</v>
      </c>
      <c r="K26" s="277"/>
      <c r="L26" s="277"/>
      <c r="M26" s="277"/>
    </row>
    <row r="27" spans="1:13">
      <c r="A27" s="533" t="s">
        <v>216</v>
      </c>
      <c r="B27" s="899">
        <v>17896.308665916855</v>
      </c>
      <c r="C27" s="899">
        <v>18132.887127190017</v>
      </c>
      <c r="D27" s="900">
        <v>-1.3046927365384418</v>
      </c>
      <c r="E27" s="901">
        <v>100</v>
      </c>
      <c r="F27" s="902">
        <v>100</v>
      </c>
      <c r="G27" s="903" t="s">
        <v>71</v>
      </c>
      <c r="H27" s="872">
        <v>19.152886211348115</v>
      </c>
      <c r="J27" s="1094"/>
      <c r="K27" s="1094"/>
      <c r="L27" s="1094"/>
      <c r="M27" s="1094"/>
    </row>
    <row r="28" spans="1:13">
      <c r="A28" s="530" t="s">
        <v>103</v>
      </c>
      <c r="B28" s="909" t="s">
        <v>466</v>
      </c>
      <c r="C28" s="909" t="s">
        <v>466</v>
      </c>
      <c r="D28" s="890" t="s">
        <v>71</v>
      </c>
      <c r="E28" s="891">
        <v>1.7438320968291148</v>
      </c>
      <c r="F28" s="892">
        <v>1.2417778324214666</v>
      </c>
      <c r="G28" s="893" t="s">
        <v>71</v>
      </c>
      <c r="H28" s="870" t="s">
        <v>71</v>
      </c>
    </row>
    <row r="29" spans="1:13">
      <c r="A29" s="530" t="s">
        <v>104</v>
      </c>
      <c r="B29" s="909" t="s">
        <v>466</v>
      </c>
      <c r="C29" s="909" t="s">
        <v>466</v>
      </c>
      <c r="D29" s="890" t="s">
        <v>71</v>
      </c>
      <c r="E29" s="891">
        <v>1.0421718448505362</v>
      </c>
      <c r="F29" s="892">
        <v>1.0204708919899181</v>
      </c>
      <c r="G29" s="893" t="s">
        <v>71</v>
      </c>
      <c r="H29" s="870" t="s">
        <v>71</v>
      </c>
    </row>
    <row r="30" spans="1:13" ht="16.5" thickBot="1">
      <c r="A30" s="628" t="s">
        <v>105</v>
      </c>
      <c r="B30" s="889">
        <v>17818.752950654369</v>
      </c>
      <c r="C30" s="889">
        <v>18052.449141329645</v>
      </c>
      <c r="D30" s="890">
        <v>-1.2945400861994283</v>
      </c>
      <c r="E30" s="891">
        <v>97.213996058320348</v>
      </c>
      <c r="F30" s="892">
        <v>97.737751275588607</v>
      </c>
      <c r="G30" s="893">
        <v>-0.53587811304502064</v>
      </c>
      <c r="H30" s="870">
        <v>18.514371973080053</v>
      </c>
    </row>
    <row r="31" spans="1:13">
      <c r="A31" s="626" t="s">
        <v>108</v>
      </c>
      <c r="B31" s="904"/>
      <c r="C31" s="904"/>
      <c r="D31" s="905"/>
      <c r="E31" s="906"/>
      <c r="F31" s="906"/>
      <c r="G31" s="907"/>
      <c r="H31" s="873"/>
    </row>
    <row r="32" spans="1:13">
      <c r="A32" s="534" t="s">
        <v>215</v>
      </c>
      <c r="B32" s="884">
        <v>21513.835755914952</v>
      </c>
      <c r="C32" s="884">
        <v>21334.872585924873</v>
      </c>
      <c r="D32" s="885">
        <v>0.83882933572401364</v>
      </c>
      <c r="E32" s="886">
        <v>100</v>
      </c>
      <c r="F32" s="887">
        <v>100</v>
      </c>
      <c r="G32" s="888" t="s">
        <v>71</v>
      </c>
      <c r="H32" s="869">
        <v>-12.993236973760999</v>
      </c>
    </row>
    <row r="33" spans="1:8">
      <c r="A33" s="530" t="s">
        <v>103</v>
      </c>
      <c r="B33" s="889" t="s">
        <v>71</v>
      </c>
      <c r="C33" s="889" t="s">
        <v>71</v>
      </c>
      <c r="D33" s="890" t="s">
        <v>71</v>
      </c>
      <c r="E33" s="891">
        <v>0</v>
      </c>
      <c r="F33" s="892">
        <v>0</v>
      </c>
      <c r="G33" s="893" t="s">
        <v>71</v>
      </c>
      <c r="H33" s="870" t="s">
        <v>71</v>
      </c>
    </row>
    <row r="34" spans="1:8">
      <c r="A34" s="530" t="s">
        <v>104</v>
      </c>
      <c r="B34" s="889" t="s">
        <v>71</v>
      </c>
      <c r="C34" s="889" t="s">
        <v>71</v>
      </c>
      <c r="D34" s="890" t="s">
        <v>71</v>
      </c>
      <c r="E34" s="891">
        <v>0</v>
      </c>
      <c r="F34" s="892">
        <v>0</v>
      </c>
      <c r="G34" s="893" t="s">
        <v>71</v>
      </c>
      <c r="H34" s="870" t="s">
        <v>71</v>
      </c>
    </row>
    <row r="35" spans="1:8" ht="16.5" thickBot="1">
      <c r="A35" s="627" t="s">
        <v>105</v>
      </c>
      <c r="B35" s="894">
        <v>21513.835755914952</v>
      </c>
      <c r="C35" s="894">
        <v>21334.872585924873</v>
      </c>
      <c r="D35" s="895">
        <v>0.83882933572401364</v>
      </c>
      <c r="E35" s="896">
        <v>100</v>
      </c>
      <c r="F35" s="897">
        <v>100</v>
      </c>
      <c r="G35" s="898">
        <v>0</v>
      </c>
      <c r="H35" s="871">
        <v>-12.993236973760999</v>
      </c>
    </row>
    <row r="36" spans="1:8">
      <c r="A36" s="533" t="s">
        <v>216</v>
      </c>
      <c r="B36" s="899">
        <v>19984.73012591292</v>
      </c>
      <c r="C36" s="899">
        <v>19400.314334710602</v>
      </c>
      <c r="D36" s="900">
        <v>3.0124037225350255</v>
      </c>
      <c r="E36" s="901">
        <v>100</v>
      </c>
      <c r="F36" s="902">
        <v>100</v>
      </c>
      <c r="G36" s="903" t="s">
        <v>71</v>
      </c>
      <c r="H36" s="872">
        <v>-29.190788035034011</v>
      </c>
    </row>
    <row r="37" spans="1:8">
      <c r="A37" s="530" t="s">
        <v>103</v>
      </c>
      <c r="B37" s="889" t="s">
        <v>71</v>
      </c>
      <c r="C37" s="889" t="s">
        <v>71</v>
      </c>
      <c r="D37" s="890" t="s">
        <v>71</v>
      </c>
      <c r="E37" s="891">
        <v>0</v>
      </c>
      <c r="F37" s="892">
        <v>0</v>
      </c>
      <c r="G37" s="893" t="s">
        <v>71</v>
      </c>
      <c r="H37" s="870" t="s">
        <v>71</v>
      </c>
    </row>
    <row r="38" spans="1:8">
      <c r="A38" s="530" t="s">
        <v>104</v>
      </c>
      <c r="B38" s="889" t="s">
        <v>71</v>
      </c>
      <c r="C38" s="889" t="s">
        <v>71</v>
      </c>
      <c r="D38" s="890" t="s">
        <v>71</v>
      </c>
      <c r="E38" s="891">
        <v>0</v>
      </c>
      <c r="F38" s="892">
        <v>0</v>
      </c>
      <c r="G38" s="893" t="s">
        <v>71</v>
      </c>
      <c r="H38" s="870" t="s">
        <v>71</v>
      </c>
    </row>
    <row r="39" spans="1:8" ht="16.5" thickBot="1">
      <c r="A39" s="627" t="s">
        <v>105</v>
      </c>
      <c r="B39" s="894">
        <v>19984.73012591292</v>
      </c>
      <c r="C39" s="894">
        <v>19400.314334710602</v>
      </c>
      <c r="D39" s="895">
        <v>3.0124037225350255</v>
      </c>
      <c r="E39" s="896">
        <v>100</v>
      </c>
      <c r="F39" s="897">
        <v>100</v>
      </c>
      <c r="G39" s="898">
        <v>0</v>
      </c>
      <c r="H39" s="871">
        <v>-29.190788035034011</v>
      </c>
    </row>
    <row r="40" spans="1:8" ht="14.25" customHeight="1">
      <c r="A40" s="414" t="s">
        <v>501</v>
      </c>
      <c r="B40" s="409"/>
      <c r="C40" s="414"/>
      <c r="D40" s="409"/>
      <c r="E40" s="414"/>
      <c r="F40" s="414"/>
      <c r="G40" s="414"/>
      <c r="H40" s="414"/>
    </row>
    <row r="41" spans="1:8" ht="5.25" customHeight="1">
      <c r="A41" s="1099"/>
      <c r="B41" s="1099"/>
      <c r="C41" s="1099"/>
      <c r="D41" s="1099"/>
    </row>
    <row r="42" spans="1:8">
      <c r="A42" s="436" t="s">
        <v>40</v>
      </c>
    </row>
    <row r="43" spans="1:8">
      <c r="A43" s="437" t="s">
        <v>69</v>
      </c>
      <c r="B43" s="1100" t="s">
        <v>41</v>
      </c>
      <c r="C43" s="1101"/>
      <c r="D43" s="1101"/>
      <c r="E43" s="1101"/>
      <c r="F43" s="1101"/>
      <c r="G43" s="1101"/>
      <c r="H43" s="1102"/>
    </row>
    <row r="44" spans="1:8">
      <c r="A44" s="437" t="s">
        <v>42</v>
      </c>
      <c r="B44" s="1100" t="s">
        <v>43</v>
      </c>
      <c r="C44" s="1101"/>
      <c r="D44" s="1101"/>
      <c r="E44" s="1101"/>
      <c r="F44" s="1101"/>
      <c r="G44" s="1101"/>
      <c r="H44" s="1102"/>
    </row>
    <row r="45" spans="1:8">
      <c r="A45" s="437" t="s">
        <v>44</v>
      </c>
      <c r="B45" s="1100" t="s">
        <v>45</v>
      </c>
      <c r="C45" s="1101"/>
      <c r="D45" s="1101"/>
      <c r="E45" s="1101"/>
      <c r="F45" s="1101"/>
      <c r="G45" s="1101"/>
      <c r="H45" s="1102"/>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G36" sqref="G36"/>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13" t="s">
        <v>531</v>
      </c>
      <c r="B2" s="317"/>
      <c r="C2" s="317"/>
      <c r="D2" s="317"/>
      <c r="E2" s="317"/>
      <c r="F2" s="318"/>
      <c r="G2" s="318"/>
      <c r="H2" s="321"/>
      <c r="I2" s="877"/>
      <c r="J2" s="878"/>
      <c r="K2" s="878"/>
    </row>
    <row r="3" spans="1:14" ht="18" customHeight="1">
      <c r="A3" s="438"/>
      <c r="B3"/>
      <c r="C3"/>
      <c r="D3"/>
      <c r="E3"/>
      <c r="G3"/>
      <c r="H3"/>
    </row>
    <row r="4" spans="1:14" ht="18" customHeight="1" thickBot="1">
      <c r="A4" s="438"/>
      <c r="B4" s="438"/>
      <c r="C4"/>
      <c r="D4"/>
      <c r="E4"/>
      <c r="F4"/>
      <c r="G4"/>
      <c r="H4"/>
    </row>
    <row r="5" spans="1:14" s="195" customFormat="1" ht="18" customHeight="1">
      <c r="A5" s="1103" t="s">
        <v>109</v>
      </c>
      <c r="B5" s="629" t="s">
        <v>386</v>
      </c>
      <c r="C5" s="630"/>
      <c r="D5" s="630"/>
      <c r="E5" s="631" t="s">
        <v>218</v>
      </c>
      <c r="F5" s="632"/>
      <c r="G5" s="633"/>
      <c r="H5" s="194"/>
    </row>
    <row r="6" spans="1:14" s="195" customFormat="1" ht="30" customHeight="1" thickBot="1">
      <c r="A6" s="1104"/>
      <c r="B6" s="634" t="s">
        <v>110</v>
      </c>
      <c r="C6" s="635" t="s">
        <v>111</v>
      </c>
      <c r="D6" s="636" t="s">
        <v>385</v>
      </c>
      <c r="E6" s="637" t="s">
        <v>110</v>
      </c>
      <c r="F6" s="637" t="s">
        <v>111</v>
      </c>
      <c r="G6" s="638" t="s">
        <v>385</v>
      </c>
      <c r="H6" s="194"/>
      <c r="K6"/>
      <c r="L6"/>
      <c r="M6"/>
      <c r="N6"/>
    </row>
    <row r="7" spans="1:14" s="197" customFormat="1" ht="24.95" customHeight="1" thickBot="1">
      <c r="A7" s="639" t="s">
        <v>112</v>
      </c>
      <c r="B7" s="826">
        <v>43662.171446166067</v>
      </c>
      <c r="C7" s="826">
        <v>39867.98434928857</v>
      </c>
      <c r="D7" s="827">
        <v>25896.510404425928</v>
      </c>
      <c r="E7" s="857">
        <v>2.1207084940165646</v>
      </c>
      <c r="F7" s="828">
        <v>1.0712075546641653</v>
      </c>
      <c r="G7" s="829">
        <v>2.2192975764559773</v>
      </c>
      <c r="H7" s="689"/>
      <c r="I7" s="689"/>
      <c r="J7" s="689"/>
      <c r="K7"/>
      <c r="L7"/>
      <c r="M7"/>
      <c r="N7"/>
    </row>
    <row r="8" spans="1:14" s="197" customFormat="1" ht="24.95" customHeight="1">
      <c r="A8" s="640" t="s">
        <v>228</v>
      </c>
      <c r="B8" s="916">
        <v>38195.865962763353</v>
      </c>
      <c r="C8" s="832">
        <v>36868.961003510965</v>
      </c>
      <c r="D8" s="1043">
        <v>25251.338862249966</v>
      </c>
      <c r="E8" s="830">
        <v>-2.4600767716487568</v>
      </c>
      <c r="F8" s="830">
        <v>-0.18892459422077368</v>
      </c>
      <c r="G8" s="831">
        <v>6.5944038530100304</v>
      </c>
      <c r="H8" s="196"/>
      <c r="K8"/>
      <c r="L8"/>
      <c r="M8"/>
      <c r="N8"/>
    </row>
    <row r="9" spans="1:14" s="197" customFormat="1" ht="24.95" customHeight="1">
      <c r="A9" s="641" t="s">
        <v>226</v>
      </c>
      <c r="B9" s="917">
        <v>49046.221188340802</v>
      </c>
      <c r="C9" s="832">
        <v>40478.531201520855</v>
      </c>
      <c r="D9" s="876" t="s">
        <v>466</v>
      </c>
      <c r="E9" s="833">
        <v>2.6230927009937708</v>
      </c>
      <c r="F9" s="833">
        <v>0.71483281139506005</v>
      </c>
      <c r="G9" s="858" t="s">
        <v>71</v>
      </c>
      <c r="H9" s="196"/>
      <c r="K9"/>
      <c r="L9"/>
      <c r="M9"/>
      <c r="N9"/>
    </row>
    <row r="10" spans="1:14" s="197" customFormat="1" ht="24.95" customHeight="1" thickBot="1">
      <c r="A10" s="642" t="s">
        <v>229</v>
      </c>
      <c r="B10" s="918" t="s">
        <v>466</v>
      </c>
      <c r="C10" s="1236" t="s">
        <v>466</v>
      </c>
      <c r="D10" s="1044" t="s">
        <v>71</v>
      </c>
      <c r="E10" s="855" t="s">
        <v>71</v>
      </c>
      <c r="F10" s="920" t="s">
        <v>71</v>
      </c>
      <c r="G10" s="856" t="s">
        <v>71</v>
      </c>
      <c r="H10" s="196"/>
      <c r="K10"/>
      <c r="L10"/>
      <c r="M10"/>
      <c r="N10"/>
    </row>
    <row r="11" spans="1:14" ht="15">
      <c r="A11" s="417" t="s">
        <v>501</v>
      </c>
      <c r="B11" s="415"/>
      <c r="C11" s="417"/>
      <c r="D11" s="415"/>
      <c r="E11" s="416"/>
      <c r="F11" s="416"/>
      <c r="G11" s="418"/>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93</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H26" sqref="H26"/>
    </sheetView>
  </sheetViews>
  <sheetFormatPr defaultColWidth="9.140625" defaultRowHeight="15"/>
  <cols>
    <col min="1" max="1" width="42.85546875" style="409" customWidth="1"/>
    <col min="2" max="2" width="13.85546875" style="409" customWidth="1"/>
    <col min="3" max="3" width="14.7109375" style="409" customWidth="1"/>
    <col min="4" max="4" width="20.42578125" style="409" customWidth="1"/>
    <col min="5" max="7" width="9.140625" style="409"/>
    <col min="8" max="8" width="42.7109375" style="409" customWidth="1"/>
    <col min="9" max="16384" width="9.140625" style="409"/>
  </cols>
  <sheetData>
    <row r="2" spans="1:14" ht="15.75">
      <c r="A2" s="1105" t="s">
        <v>532</v>
      </c>
      <c r="B2" s="1105"/>
      <c r="C2" s="1105"/>
      <c r="D2" s="1105"/>
      <c r="E2" s="1105"/>
      <c r="F2" s="1105"/>
      <c r="G2" s="1105"/>
      <c r="H2" s="1105"/>
    </row>
    <row r="3" spans="1:14" ht="4.5" customHeight="1" thickBot="1"/>
    <row r="4" spans="1:14" ht="45.75" customHeight="1">
      <c r="A4" s="410" t="s">
        <v>97</v>
      </c>
      <c r="B4" s="411" t="s">
        <v>5</v>
      </c>
      <c r="C4" s="411"/>
      <c r="D4" s="1106" t="s">
        <v>98</v>
      </c>
    </row>
    <row r="5" spans="1:14" ht="16.5" customHeight="1" thickBot="1">
      <c r="A5" s="412"/>
      <c r="B5" s="685">
        <v>45641</v>
      </c>
      <c r="C5" s="625">
        <v>45634</v>
      </c>
      <c r="D5" s="1107"/>
    </row>
    <row r="6" spans="1:14" ht="15.75" thickBot="1">
      <c r="A6" s="413"/>
      <c r="C6" s="643"/>
      <c r="D6" s="644"/>
      <c r="G6"/>
      <c r="H6"/>
      <c r="I6"/>
      <c r="J6"/>
      <c r="K6"/>
      <c r="L6"/>
      <c r="M6"/>
      <c r="N6"/>
    </row>
    <row r="7" spans="1:14" ht="15.75" thickBot="1">
      <c r="A7" s="681" t="s">
        <v>215</v>
      </c>
      <c r="B7" s="682">
        <v>22133.9</v>
      </c>
      <c r="C7" s="683">
        <v>22167.21</v>
      </c>
      <c r="D7" s="1031">
        <v>-0.15026699345563863</v>
      </c>
      <c r="G7"/>
      <c r="H7"/>
      <c r="I7"/>
      <c r="J7"/>
      <c r="K7"/>
      <c r="L7"/>
      <c r="M7"/>
      <c r="N7"/>
    </row>
    <row r="8" spans="1:14">
      <c r="A8" s="529" t="s">
        <v>105</v>
      </c>
      <c r="B8" s="675">
        <v>22313.102307459339</v>
      </c>
      <c r="C8" s="676">
        <v>22261.919279997473</v>
      </c>
      <c r="D8" s="1032">
        <v>0.22991291459696556</v>
      </c>
      <c r="G8"/>
      <c r="H8"/>
      <c r="I8"/>
      <c r="J8"/>
      <c r="K8"/>
      <c r="L8"/>
      <c r="M8"/>
      <c r="N8"/>
    </row>
    <row r="9" spans="1:14" ht="15" customHeight="1">
      <c r="A9" s="530" t="s">
        <v>103</v>
      </c>
      <c r="B9" s="677">
        <v>19292.47417405653</v>
      </c>
      <c r="C9" s="678">
        <v>19424.162859369233</v>
      </c>
      <c r="D9" s="1033">
        <v>-0.67796324745693481</v>
      </c>
      <c r="F9" s="689"/>
      <c r="G9"/>
      <c r="H9"/>
      <c r="I9"/>
      <c r="J9"/>
      <c r="K9"/>
      <c r="L9"/>
      <c r="M9"/>
      <c r="N9"/>
    </row>
    <row r="10" spans="1:14" ht="15.75" thickBot="1">
      <c r="A10" s="645" t="s">
        <v>104</v>
      </c>
      <c r="B10" s="679">
        <v>25357.740026104584</v>
      </c>
      <c r="C10" s="680">
        <v>25317.12307114658</v>
      </c>
      <c r="D10" s="1034">
        <v>0.1604327428668024</v>
      </c>
      <c r="G10"/>
      <c r="H10"/>
      <c r="I10"/>
      <c r="J10"/>
      <c r="K10"/>
      <c r="L10"/>
      <c r="M10"/>
      <c r="N10"/>
    </row>
    <row r="11" spans="1:14" ht="15.75" thickBot="1">
      <c r="A11" s="681" t="s">
        <v>216</v>
      </c>
      <c r="B11" s="682">
        <v>18539.05</v>
      </c>
      <c r="C11" s="683">
        <v>19382.12</v>
      </c>
      <c r="D11" s="1031">
        <v>-4.3497305764281711</v>
      </c>
      <c r="G11"/>
      <c r="H11"/>
      <c r="I11"/>
      <c r="J11"/>
      <c r="K11"/>
      <c r="L11"/>
      <c r="M11"/>
      <c r="N11"/>
    </row>
    <row r="12" spans="1:14" ht="13.5" customHeight="1">
      <c r="A12" s="529" t="s">
        <v>105</v>
      </c>
      <c r="B12" s="675">
        <v>18517.789538171</v>
      </c>
      <c r="C12" s="676">
        <v>18480.5095522956</v>
      </c>
      <c r="D12" s="1032">
        <v>0.2017259630742691</v>
      </c>
      <c r="G12"/>
      <c r="H12"/>
      <c r="I12"/>
      <c r="J12"/>
      <c r="K12"/>
      <c r="L12"/>
      <c r="M12"/>
      <c r="N12"/>
    </row>
    <row r="13" spans="1:14" ht="14.25" customHeight="1">
      <c r="A13" s="530" t="s">
        <v>103</v>
      </c>
      <c r="B13" s="921" t="s">
        <v>466</v>
      </c>
      <c r="C13" s="922" t="s">
        <v>466</v>
      </c>
      <c r="D13" s="1035" t="s">
        <v>71</v>
      </c>
      <c r="F13" s="432"/>
      <c r="G13"/>
      <c r="H13"/>
      <c r="I13"/>
      <c r="J13"/>
      <c r="K13"/>
      <c r="L13"/>
      <c r="M13"/>
      <c r="N13"/>
    </row>
    <row r="14" spans="1:14" ht="16.5" customHeight="1" thickBot="1">
      <c r="A14" s="627" t="s">
        <v>104</v>
      </c>
      <c r="B14" s="1238" t="s">
        <v>466</v>
      </c>
      <c r="C14" s="1237">
        <v>24759.514093754769</v>
      </c>
      <c r="D14" s="1036" t="s">
        <v>71</v>
      </c>
      <c r="G14"/>
      <c r="H14"/>
      <c r="I14"/>
      <c r="J14"/>
      <c r="K14"/>
      <c r="L14"/>
      <c r="M14"/>
      <c r="N14"/>
    </row>
    <row r="15" spans="1:14">
      <c r="A15" s="414" t="s">
        <v>501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I-IX_2024</vt:lpstr>
      <vt:lpstr>Eksport_I-IX_2024</vt:lpstr>
      <vt:lpstr>Import_I-IX_2024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2024-12-19T11:57:57Z</dcterms:modified>
</cp:coreProperties>
</file>